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ANWISA67-68\benchmarking data\2568\Q2Y68 Benchmarking\"/>
    </mc:Choice>
  </mc:AlternateContent>
  <bookViews>
    <workbookView xWindow="0" yWindow="0" windowWidth="11604" windowHeight="8100" tabRatio="897" firstSheet="4" activeTab="14"/>
  </bookViews>
  <sheets>
    <sheet name="1.รายชื่อ รพ." sheetId="12" r:id="rId1"/>
    <sheet name="2.Hosp. Group" sheetId="27" r:id="rId2"/>
    <sheet name="3.สูตรการคำนวณ" sheetId="1" r:id="rId3"/>
    <sheet name="DATA" sheetId="26" r:id="rId4"/>
    <sheet name="4.งบ มี.ค.68" sheetId="25" r:id="rId5"/>
    <sheet name="6.รายรับ" sheetId="14" r:id="rId6"/>
    <sheet name="7.รายจ่าย" sheetId="15" r:id="rId7"/>
    <sheet name="8.คำนวณ" sheetId="11" r:id="rId8"/>
    <sheet name="9.รายได้(แยกกลุ่ม)" sheetId="3" r:id="rId9"/>
    <sheet name="10.ค่าใช้จ่าย(แยกกลุ่ม)" sheetId="20" r:id="rId10"/>
    <sheet name="รายได้(แยกจังหวัด)" sheetId="18" r:id="rId11"/>
    <sheet name="ค่าใช้จ่าย(แยกจังหวัด)" sheetId="23" r:id="rId12"/>
    <sheet name="สรุปรายได้" sheetId="7" r:id="rId13"/>
    <sheet name="สรุปค่าใช้จ่าย" sheetId="24" r:id="rId14"/>
    <sheet name="สรุปรายงาน" sheetId="28" r:id="rId15"/>
  </sheets>
  <externalReferences>
    <externalReference r:id="rId16"/>
  </externalReferences>
  <definedNames>
    <definedName name="_xlnm._FilterDatabase" localSheetId="1" hidden="1">'2.Hosp. Group'!$A$2:$L$91</definedName>
    <definedName name="_xlnm._FilterDatabase" localSheetId="4" hidden="1">'4.งบ มี.ค.68'!$A$3:$CM$471</definedName>
    <definedName name="_xlnm._FilterDatabase" localSheetId="5" hidden="1">'6.รายรับ'!$A$3:$Z$91</definedName>
    <definedName name="_xlnm._FilterDatabase" localSheetId="6" hidden="1">'7.รายจ่าย'!$A$1:$WRD$1</definedName>
    <definedName name="_xlnm._FilterDatabase" localSheetId="7" hidden="1">'8.คำนวณ'!$A$2:$CS$2</definedName>
    <definedName name="_xlnm._FilterDatabase" localSheetId="3" hidden="1">DATA!$A$3:$M$94</definedName>
    <definedName name="data">'[1]งบทดลอง รพ.'!$A$2:$CL$438</definedName>
    <definedName name="data1">#REF!</definedName>
    <definedName name="NEW">#REF!</definedName>
    <definedName name="_xlnm.Print_Area" localSheetId="3">DATA!$A$1:$M$94</definedName>
    <definedName name="_xlnm.Print_Titles" localSheetId="1">'2.Hosp. Group'!$1:$1</definedName>
    <definedName name="_xlnm.Print_Titles" localSheetId="3">DATA!$1:$4</definedName>
    <definedName name="test1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29" i="15" l="1"/>
  <c r="AC30" i="15"/>
  <c r="AC40" i="15"/>
  <c r="AC13" i="15"/>
  <c r="AC48" i="15"/>
  <c r="AC55" i="15"/>
  <c r="AC71" i="15"/>
  <c r="AC41" i="15"/>
  <c r="AC49" i="15"/>
  <c r="AC78" i="15"/>
  <c r="AC8" i="15"/>
  <c r="AC80" i="15"/>
  <c r="AC54" i="15"/>
  <c r="AC63" i="15"/>
  <c r="AC68" i="15"/>
  <c r="AC45" i="15"/>
  <c r="AC46" i="15"/>
  <c r="AC36" i="15"/>
  <c r="AC4" i="15"/>
  <c r="AC85" i="15"/>
  <c r="AC23" i="15"/>
  <c r="AC62" i="15"/>
  <c r="AC53" i="15"/>
  <c r="AC3" i="15"/>
  <c r="AC24" i="15"/>
  <c r="AC32" i="15"/>
  <c r="AC75" i="15"/>
  <c r="AC33" i="15"/>
  <c r="AC34" i="15"/>
  <c r="AC60" i="15"/>
  <c r="AC66" i="15"/>
  <c r="AC42" i="15"/>
  <c r="AC18" i="15"/>
  <c r="AC89" i="15"/>
  <c r="AC37" i="15"/>
  <c r="AC25" i="15"/>
  <c r="AC64" i="15"/>
  <c r="AC69" i="15"/>
  <c r="AC38" i="15"/>
  <c r="AC5" i="15"/>
  <c r="AC81" i="15"/>
  <c r="AC39" i="15"/>
  <c r="AC65" i="15"/>
  <c r="AC70" i="15"/>
  <c r="AC26" i="15"/>
  <c r="AC12" i="15"/>
  <c r="AC47" i="15"/>
  <c r="AC27" i="15"/>
  <c r="AC28" i="15"/>
  <c r="AC83" i="15"/>
  <c r="AC31" i="15"/>
  <c r="AC86" i="15"/>
  <c r="AC76" i="15"/>
  <c r="AC11" i="15"/>
  <c r="AC35" i="15"/>
  <c r="AC82" i="15"/>
  <c r="AC14" i="15"/>
  <c r="AC7" i="15"/>
  <c r="AC16" i="15"/>
  <c r="AC17" i="15"/>
  <c r="AC84" i="15"/>
  <c r="AC61" i="15"/>
  <c r="AC50" i="15"/>
  <c r="AC67" i="15"/>
  <c r="AC51" i="15"/>
  <c r="AC43" i="15"/>
  <c r="AC88" i="15"/>
  <c r="AC56" i="15"/>
  <c r="AC57" i="15"/>
  <c r="AC79" i="15"/>
  <c r="AC2" i="15"/>
  <c r="AC52" i="15"/>
  <c r="AC72" i="15"/>
  <c r="AC19" i="15"/>
  <c r="AC20" i="15"/>
  <c r="AC44" i="15"/>
  <c r="AC58" i="15"/>
  <c r="AC73" i="15"/>
  <c r="AC59" i="15"/>
  <c r="AC74" i="15"/>
  <c r="AC21" i="15"/>
  <c r="AC9" i="15"/>
  <c r="AC10" i="15"/>
  <c r="AC22" i="15"/>
  <c r="AC77" i="15"/>
  <c r="AC15" i="15"/>
  <c r="AC6" i="15"/>
  <c r="AC87" i="15"/>
  <c r="Z31" i="14"/>
  <c r="Z32" i="14"/>
  <c r="Z42" i="14"/>
  <c r="Z15" i="14"/>
  <c r="Z50" i="14"/>
  <c r="Z57" i="14"/>
  <c r="Z73" i="14"/>
  <c r="Z43" i="14"/>
  <c r="Z51" i="14"/>
  <c r="Z80" i="14"/>
  <c r="Z10" i="14"/>
  <c r="Z82" i="14"/>
  <c r="Z56" i="14"/>
  <c r="Z65" i="14"/>
  <c r="Z70" i="14"/>
  <c r="Z47" i="14"/>
  <c r="Z48" i="14"/>
  <c r="Z38" i="14"/>
  <c r="Z6" i="14"/>
  <c r="Z87" i="14"/>
  <c r="Z25" i="14"/>
  <c r="Z64" i="14"/>
  <c r="Z55" i="14"/>
  <c r="Z5" i="14"/>
  <c r="Z26" i="14"/>
  <c r="Z34" i="14"/>
  <c r="Z77" i="14"/>
  <c r="Z35" i="14"/>
  <c r="Z36" i="14"/>
  <c r="Z62" i="14"/>
  <c r="Z68" i="14"/>
  <c r="Z44" i="14"/>
  <c r="Z20" i="14"/>
  <c r="Z91" i="14"/>
  <c r="Z39" i="14"/>
  <c r="Z27" i="14"/>
  <c r="Z66" i="14"/>
  <c r="Z71" i="14"/>
  <c r="Z40" i="14"/>
  <c r="Z7" i="14"/>
  <c r="Z83" i="14"/>
  <c r="Z41" i="14"/>
  <c r="Z67" i="14"/>
  <c r="Z72" i="14"/>
  <c r="Z28" i="14"/>
  <c r="Z14" i="14"/>
  <c r="Z49" i="14"/>
  <c r="Z29" i="14"/>
  <c r="Z30" i="14"/>
  <c r="Z85" i="14"/>
  <c r="Z33" i="14"/>
  <c r="Z88" i="14"/>
  <c r="Z78" i="14"/>
  <c r="Z13" i="14"/>
  <c r="Z37" i="14"/>
  <c r="Z84" i="14"/>
  <c r="Z16" i="14"/>
  <c r="Z9" i="14"/>
  <c r="Z18" i="14"/>
  <c r="Z19" i="14"/>
  <c r="Z86" i="14"/>
  <c r="Z63" i="14"/>
  <c r="Z52" i="14"/>
  <c r="Z69" i="14"/>
  <c r="Z53" i="14"/>
  <c r="Z45" i="14"/>
  <c r="Z90" i="14"/>
  <c r="Z58" i="14"/>
  <c r="Z59" i="14"/>
  <c r="Z81" i="14"/>
  <c r="Z4" i="14"/>
  <c r="Z54" i="14"/>
  <c r="Z74" i="14"/>
  <c r="Z21" i="14"/>
  <c r="Z22" i="14"/>
  <c r="Z46" i="14"/>
  <c r="Z60" i="14"/>
  <c r="Z75" i="14"/>
  <c r="Z61" i="14"/>
  <c r="Z76" i="14"/>
  <c r="Z23" i="14"/>
  <c r="Z11" i="14"/>
  <c r="Z12" i="14"/>
  <c r="Z24" i="14"/>
  <c r="Z79" i="14"/>
  <c r="Z17" i="14"/>
  <c r="Z8" i="14"/>
  <c r="Z89" i="14"/>
  <c r="AE453" i="25" l="1"/>
  <c r="D453" i="25"/>
  <c r="E473" i="25" l="1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AC473" i="25"/>
  <c r="AD473" i="25"/>
  <c r="AE473" i="25"/>
  <c r="AF473" i="25"/>
  <c r="AG473" i="25"/>
  <c r="AH473" i="25"/>
  <c r="AI473" i="25"/>
  <c r="AJ473" i="25"/>
  <c r="AK473" i="25"/>
  <c r="AL473" i="25"/>
  <c r="AM473" i="25"/>
  <c r="AN473" i="25"/>
  <c r="AO473" i="25"/>
  <c r="AP473" i="25"/>
  <c r="AQ473" i="25"/>
  <c r="AR473" i="25"/>
  <c r="AS473" i="25"/>
  <c r="AT473" i="25"/>
  <c r="AU473" i="25"/>
  <c r="AV473" i="25"/>
  <c r="AW473" i="25"/>
  <c r="AX473" i="25"/>
  <c r="AY473" i="25"/>
  <c r="AZ473" i="25"/>
  <c r="BA473" i="25"/>
  <c r="BB473" i="25"/>
  <c r="BC473" i="25"/>
  <c r="BD473" i="25"/>
  <c r="BE473" i="25"/>
  <c r="BF473" i="25"/>
  <c r="BG473" i="25"/>
  <c r="BH473" i="25"/>
  <c r="BI473" i="25"/>
  <c r="BJ473" i="25"/>
  <c r="BK473" i="25"/>
  <c r="BL473" i="25"/>
  <c r="BM473" i="25"/>
  <c r="BN473" i="25"/>
  <c r="BO473" i="25"/>
  <c r="BP473" i="25"/>
  <c r="BQ473" i="25"/>
  <c r="BR473" i="25"/>
  <c r="BS473" i="25"/>
  <c r="BT473" i="25"/>
  <c r="BU473" i="25"/>
  <c r="BV473" i="25"/>
  <c r="BW473" i="25"/>
  <c r="BX473" i="25"/>
  <c r="BY473" i="25"/>
  <c r="BZ473" i="25"/>
  <c r="CA473" i="25"/>
  <c r="CB473" i="25"/>
  <c r="CC473" i="25"/>
  <c r="CD473" i="25"/>
  <c r="CE473" i="25"/>
  <c r="CF473" i="25"/>
  <c r="CG473" i="25"/>
  <c r="CH473" i="25"/>
  <c r="CI473" i="25"/>
  <c r="CJ473" i="25"/>
  <c r="CK473" i="25"/>
  <c r="CL473" i="25"/>
  <c r="CM473" i="25"/>
  <c r="E474" i="25"/>
  <c r="F474" i="25"/>
  <c r="G474" i="25"/>
  <c r="H474" i="25"/>
  <c r="I474" i="25"/>
  <c r="J474" i="25"/>
  <c r="K474" i="25"/>
  <c r="L474" i="25"/>
  <c r="M474" i="25"/>
  <c r="N474" i="25"/>
  <c r="O474" i="25"/>
  <c r="P474" i="25"/>
  <c r="Q474" i="25"/>
  <c r="R474" i="25"/>
  <c r="S474" i="25"/>
  <c r="T474" i="25"/>
  <c r="U474" i="25"/>
  <c r="V474" i="25"/>
  <c r="W474" i="25"/>
  <c r="X474" i="25"/>
  <c r="Y474" i="25"/>
  <c r="Z474" i="25"/>
  <c r="AA474" i="25"/>
  <c r="AB474" i="25"/>
  <c r="AC474" i="25"/>
  <c r="AD474" i="25"/>
  <c r="AE474" i="25"/>
  <c r="AF474" i="25"/>
  <c r="AG474" i="25"/>
  <c r="AH474" i="25"/>
  <c r="AI474" i="25"/>
  <c r="AJ474" i="25"/>
  <c r="AK474" i="25"/>
  <c r="AL474" i="25"/>
  <c r="AM474" i="25"/>
  <c r="AN474" i="25"/>
  <c r="AO474" i="25"/>
  <c r="AP474" i="25"/>
  <c r="AQ474" i="25"/>
  <c r="AR474" i="25"/>
  <c r="AS474" i="25"/>
  <c r="AT474" i="25"/>
  <c r="AU474" i="25"/>
  <c r="AV474" i="25"/>
  <c r="AW474" i="25"/>
  <c r="AX474" i="25"/>
  <c r="AY474" i="25"/>
  <c r="AZ474" i="25"/>
  <c r="BA474" i="25"/>
  <c r="BB474" i="25"/>
  <c r="BC474" i="25"/>
  <c r="BD474" i="25"/>
  <c r="BE474" i="25"/>
  <c r="BF474" i="25"/>
  <c r="BG474" i="25"/>
  <c r="BH474" i="25"/>
  <c r="BI474" i="25"/>
  <c r="BJ474" i="25"/>
  <c r="BK474" i="25"/>
  <c r="BL474" i="25"/>
  <c r="BM474" i="25"/>
  <c r="BN474" i="25"/>
  <c r="BO474" i="25"/>
  <c r="BP474" i="25"/>
  <c r="BQ474" i="25"/>
  <c r="BR474" i="25"/>
  <c r="BS474" i="25"/>
  <c r="BT474" i="25"/>
  <c r="BU474" i="25"/>
  <c r="BV474" i="25"/>
  <c r="BW474" i="25"/>
  <c r="BX474" i="25"/>
  <c r="BY474" i="25"/>
  <c r="BZ474" i="25"/>
  <c r="CA474" i="25"/>
  <c r="CB474" i="25"/>
  <c r="CC474" i="25"/>
  <c r="CD474" i="25"/>
  <c r="CE474" i="25"/>
  <c r="CF474" i="25"/>
  <c r="CG474" i="25"/>
  <c r="CH474" i="25"/>
  <c r="CI474" i="25"/>
  <c r="CJ474" i="25"/>
  <c r="CK474" i="25"/>
  <c r="CL474" i="25"/>
  <c r="CM474" i="25"/>
  <c r="E475" i="25"/>
  <c r="F475" i="25"/>
  <c r="G475" i="25"/>
  <c r="H475" i="25"/>
  <c r="I475" i="25"/>
  <c r="J475" i="25"/>
  <c r="K475" i="25"/>
  <c r="L475" i="25"/>
  <c r="M475" i="25"/>
  <c r="N475" i="25"/>
  <c r="O475" i="25"/>
  <c r="P475" i="25"/>
  <c r="Q475" i="25"/>
  <c r="R475" i="25"/>
  <c r="S475" i="25"/>
  <c r="T475" i="25"/>
  <c r="U475" i="25"/>
  <c r="V475" i="25"/>
  <c r="W475" i="25"/>
  <c r="X475" i="25"/>
  <c r="Y475" i="25"/>
  <c r="Z475" i="25"/>
  <c r="AA475" i="25"/>
  <c r="AB475" i="25"/>
  <c r="AC475" i="25"/>
  <c r="AD475" i="25"/>
  <c r="AE475" i="25"/>
  <c r="AF475" i="25"/>
  <c r="AG475" i="25"/>
  <c r="AH475" i="25"/>
  <c r="AI475" i="25"/>
  <c r="AJ475" i="25"/>
  <c r="AK475" i="25"/>
  <c r="AL475" i="25"/>
  <c r="AM475" i="25"/>
  <c r="AN475" i="25"/>
  <c r="AO475" i="25"/>
  <c r="AP475" i="25"/>
  <c r="AQ475" i="25"/>
  <c r="AR475" i="25"/>
  <c r="AS475" i="25"/>
  <c r="AT475" i="25"/>
  <c r="AU475" i="25"/>
  <c r="AV475" i="25"/>
  <c r="AW475" i="25"/>
  <c r="AX475" i="25"/>
  <c r="AY475" i="25"/>
  <c r="AZ475" i="25"/>
  <c r="BA475" i="25"/>
  <c r="BB475" i="25"/>
  <c r="BC475" i="25"/>
  <c r="BD475" i="25"/>
  <c r="BE475" i="25"/>
  <c r="BF475" i="25"/>
  <c r="BG475" i="25"/>
  <c r="BH475" i="25"/>
  <c r="BI475" i="25"/>
  <c r="BJ475" i="25"/>
  <c r="BK475" i="25"/>
  <c r="BL475" i="25"/>
  <c r="BM475" i="25"/>
  <c r="BN475" i="25"/>
  <c r="BO475" i="25"/>
  <c r="BP475" i="25"/>
  <c r="BQ475" i="25"/>
  <c r="BR475" i="25"/>
  <c r="BS475" i="25"/>
  <c r="BT475" i="25"/>
  <c r="BU475" i="25"/>
  <c r="BV475" i="25"/>
  <c r="BW475" i="25"/>
  <c r="BX475" i="25"/>
  <c r="BY475" i="25"/>
  <c r="BZ475" i="25"/>
  <c r="CA475" i="25"/>
  <c r="CB475" i="25"/>
  <c r="CC475" i="25"/>
  <c r="CD475" i="25"/>
  <c r="CE475" i="25"/>
  <c r="CF475" i="25"/>
  <c r="CG475" i="25"/>
  <c r="CH475" i="25"/>
  <c r="CI475" i="25"/>
  <c r="CJ475" i="25"/>
  <c r="CK475" i="25"/>
  <c r="CL475" i="25"/>
  <c r="CM475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AC476" i="25"/>
  <c r="AD476" i="25"/>
  <c r="AE476" i="25"/>
  <c r="AF476" i="25"/>
  <c r="AG476" i="25"/>
  <c r="AH476" i="25"/>
  <c r="AI476" i="25"/>
  <c r="AJ476" i="25"/>
  <c r="AK476" i="25"/>
  <c r="AL476" i="25"/>
  <c r="AM476" i="25"/>
  <c r="AN476" i="25"/>
  <c r="AO476" i="25"/>
  <c r="AP476" i="25"/>
  <c r="AQ476" i="25"/>
  <c r="AR476" i="25"/>
  <c r="AS476" i="25"/>
  <c r="AT476" i="25"/>
  <c r="AU476" i="25"/>
  <c r="AV476" i="25"/>
  <c r="AW476" i="25"/>
  <c r="AX476" i="25"/>
  <c r="AY476" i="25"/>
  <c r="AZ476" i="25"/>
  <c r="BA476" i="25"/>
  <c r="BB476" i="25"/>
  <c r="BC476" i="25"/>
  <c r="BD476" i="25"/>
  <c r="BE476" i="25"/>
  <c r="BF476" i="25"/>
  <c r="BG476" i="25"/>
  <c r="BH476" i="25"/>
  <c r="BI476" i="25"/>
  <c r="BJ476" i="25"/>
  <c r="BK476" i="25"/>
  <c r="BL476" i="25"/>
  <c r="BM476" i="25"/>
  <c r="BN476" i="25"/>
  <c r="BO476" i="25"/>
  <c r="BP476" i="25"/>
  <c r="BQ476" i="25"/>
  <c r="BR476" i="25"/>
  <c r="BS476" i="25"/>
  <c r="BT476" i="25"/>
  <c r="BU476" i="25"/>
  <c r="BV476" i="25"/>
  <c r="BW476" i="25"/>
  <c r="BX476" i="25"/>
  <c r="BY476" i="25"/>
  <c r="BZ476" i="25"/>
  <c r="CA476" i="25"/>
  <c r="CB476" i="25"/>
  <c r="CC476" i="25"/>
  <c r="CD476" i="25"/>
  <c r="CE476" i="25"/>
  <c r="CF476" i="25"/>
  <c r="CG476" i="25"/>
  <c r="CH476" i="25"/>
  <c r="CI476" i="25"/>
  <c r="CJ476" i="25"/>
  <c r="CK476" i="25"/>
  <c r="CL476" i="25"/>
  <c r="CM476" i="25"/>
  <c r="E478" i="25"/>
  <c r="F478" i="25"/>
  <c r="G478" i="25"/>
  <c r="H478" i="25"/>
  <c r="I478" i="25"/>
  <c r="J478" i="25"/>
  <c r="K478" i="25"/>
  <c r="L478" i="25"/>
  <c r="M478" i="25"/>
  <c r="N478" i="25"/>
  <c r="O478" i="25"/>
  <c r="P478" i="25"/>
  <c r="Q478" i="25"/>
  <c r="R478" i="25"/>
  <c r="S478" i="25"/>
  <c r="T478" i="25"/>
  <c r="U478" i="25"/>
  <c r="V478" i="25"/>
  <c r="W478" i="25"/>
  <c r="X478" i="25"/>
  <c r="Y478" i="25"/>
  <c r="Z478" i="25"/>
  <c r="AA478" i="25"/>
  <c r="AB478" i="25"/>
  <c r="AC478" i="25"/>
  <c r="AD478" i="25"/>
  <c r="AE478" i="25"/>
  <c r="AF478" i="25"/>
  <c r="AG478" i="25"/>
  <c r="AH478" i="25"/>
  <c r="AI478" i="25"/>
  <c r="AJ478" i="25"/>
  <c r="AK478" i="25"/>
  <c r="AL478" i="25"/>
  <c r="AM478" i="25"/>
  <c r="AN478" i="25"/>
  <c r="AO478" i="25"/>
  <c r="AP478" i="25"/>
  <c r="AQ478" i="25"/>
  <c r="AR478" i="25"/>
  <c r="AS478" i="25"/>
  <c r="AT478" i="25"/>
  <c r="AU478" i="25"/>
  <c r="AV478" i="25"/>
  <c r="AW478" i="25"/>
  <c r="AX478" i="25"/>
  <c r="AY478" i="25"/>
  <c r="AZ478" i="25"/>
  <c r="BA478" i="25"/>
  <c r="BB478" i="25"/>
  <c r="BC478" i="25"/>
  <c r="BD478" i="25"/>
  <c r="BE478" i="25"/>
  <c r="BF478" i="25"/>
  <c r="BG478" i="25"/>
  <c r="BH478" i="25"/>
  <c r="BI478" i="25"/>
  <c r="BJ478" i="25"/>
  <c r="BK478" i="25"/>
  <c r="BL478" i="25"/>
  <c r="BM478" i="25"/>
  <c r="BN478" i="25"/>
  <c r="BO478" i="25"/>
  <c r="BP478" i="25"/>
  <c r="BQ478" i="25"/>
  <c r="BR478" i="25"/>
  <c r="BS478" i="25"/>
  <c r="BT478" i="25"/>
  <c r="BU478" i="25"/>
  <c r="BV478" i="25"/>
  <c r="BW478" i="25"/>
  <c r="BX478" i="25"/>
  <c r="BY478" i="25"/>
  <c r="BZ478" i="25"/>
  <c r="CA478" i="25"/>
  <c r="CB478" i="25"/>
  <c r="CC478" i="25"/>
  <c r="CD478" i="25"/>
  <c r="CE478" i="25"/>
  <c r="CF478" i="25"/>
  <c r="CG478" i="25"/>
  <c r="CH478" i="25"/>
  <c r="CI478" i="25"/>
  <c r="CJ478" i="25"/>
  <c r="CK478" i="25"/>
  <c r="CL478" i="25"/>
  <c r="CM478" i="25"/>
  <c r="E479" i="25"/>
  <c r="F479" i="25"/>
  <c r="G479" i="25"/>
  <c r="H479" i="25"/>
  <c r="I479" i="25"/>
  <c r="J479" i="25"/>
  <c r="K479" i="25"/>
  <c r="L479" i="25"/>
  <c r="M479" i="25"/>
  <c r="N479" i="25"/>
  <c r="O479" i="25"/>
  <c r="P479" i="25"/>
  <c r="Q479" i="25"/>
  <c r="R479" i="25"/>
  <c r="S479" i="25"/>
  <c r="T479" i="25"/>
  <c r="U479" i="25"/>
  <c r="V479" i="25"/>
  <c r="W479" i="25"/>
  <c r="X479" i="25"/>
  <c r="Y479" i="25"/>
  <c r="Z479" i="25"/>
  <c r="AA479" i="25"/>
  <c r="AB479" i="25"/>
  <c r="AC479" i="25"/>
  <c r="AD479" i="25"/>
  <c r="AE479" i="25"/>
  <c r="AF479" i="25"/>
  <c r="AG479" i="25"/>
  <c r="AH479" i="25"/>
  <c r="AI479" i="25"/>
  <c r="AJ479" i="25"/>
  <c r="AK479" i="25"/>
  <c r="AL479" i="25"/>
  <c r="AM479" i="25"/>
  <c r="AN479" i="25"/>
  <c r="AO479" i="25"/>
  <c r="AP479" i="25"/>
  <c r="AQ479" i="25"/>
  <c r="AR479" i="25"/>
  <c r="AS479" i="25"/>
  <c r="AT479" i="25"/>
  <c r="AU479" i="25"/>
  <c r="AV479" i="25"/>
  <c r="AW479" i="25"/>
  <c r="AX479" i="25"/>
  <c r="AY479" i="25"/>
  <c r="AZ479" i="25"/>
  <c r="BA479" i="25"/>
  <c r="BB479" i="25"/>
  <c r="BC479" i="25"/>
  <c r="BD479" i="25"/>
  <c r="BE479" i="25"/>
  <c r="BF479" i="25"/>
  <c r="BG479" i="25"/>
  <c r="BH479" i="25"/>
  <c r="BI479" i="25"/>
  <c r="BJ479" i="25"/>
  <c r="BK479" i="25"/>
  <c r="BL479" i="25"/>
  <c r="BM479" i="25"/>
  <c r="BN479" i="25"/>
  <c r="BO479" i="25"/>
  <c r="BP479" i="25"/>
  <c r="BQ479" i="25"/>
  <c r="BR479" i="25"/>
  <c r="BS479" i="25"/>
  <c r="BT479" i="25"/>
  <c r="BU479" i="25"/>
  <c r="BV479" i="25"/>
  <c r="BW479" i="25"/>
  <c r="BX479" i="25"/>
  <c r="BY479" i="25"/>
  <c r="BZ479" i="25"/>
  <c r="CA479" i="25"/>
  <c r="CB479" i="25"/>
  <c r="CC479" i="25"/>
  <c r="CD479" i="25"/>
  <c r="CE479" i="25"/>
  <c r="CF479" i="25"/>
  <c r="CG479" i="25"/>
  <c r="CH479" i="25"/>
  <c r="CI479" i="25"/>
  <c r="CJ479" i="25"/>
  <c r="CK479" i="25"/>
  <c r="CL479" i="25"/>
  <c r="CM479" i="25"/>
  <c r="E481" i="25"/>
  <c r="F481" i="25"/>
  <c r="G481" i="25"/>
  <c r="H481" i="25"/>
  <c r="I481" i="25"/>
  <c r="J481" i="25"/>
  <c r="K481" i="25"/>
  <c r="L481" i="25"/>
  <c r="M481" i="25"/>
  <c r="N481" i="25"/>
  <c r="O481" i="25"/>
  <c r="P481" i="25"/>
  <c r="Q481" i="25"/>
  <c r="R481" i="25"/>
  <c r="S481" i="25"/>
  <c r="T481" i="25"/>
  <c r="U481" i="25"/>
  <c r="V481" i="25"/>
  <c r="W481" i="25"/>
  <c r="X481" i="25"/>
  <c r="Y481" i="25"/>
  <c r="Z481" i="25"/>
  <c r="AA481" i="25"/>
  <c r="AB481" i="25"/>
  <c r="AC481" i="25"/>
  <c r="AD481" i="25"/>
  <c r="AE481" i="25"/>
  <c r="AF481" i="25"/>
  <c r="AG481" i="25"/>
  <c r="AH481" i="25"/>
  <c r="AI481" i="25"/>
  <c r="AJ481" i="25"/>
  <c r="AK481" i="25"/>
  <c r="AL481" i="25"/>
  <c r="AM481" i="25"/>
  <c r="AN481" i="25"/>
  <c r="AO481" i="25"/>
  <c r="AP481" i="25"/>
  <c r="AQ481" i="25"/>
  <c r="AR481" i="25"/>
  <c r="AS481" i="25"/>
  <c r="AT481" i="25"/>
  <c r="AU481" i="25"/>
  <c r="AV481" i="25"/>
  <c r="AW481" i="25"/>
  <c r="AX481" i="25"/>
  <c r="AY481" i="25"/>
  <c r="AZ481" i="25"/>
  <c r="BA481" i="25"/>
  <c r="BB481" i="25"/>
  <c r="BC481" i="25"/>
  <c r="BD481" i="25"/>
  <c r="BE481" i="25"/>
  <c r="BF481" i="25"/>
  <c r="BG481" i="25"/>
  <c r="BH481" i="25"/>
  <c r="BI481" i="25"/>
  <c r="BJ481" i="25"/>
  <c r="BK481" i="25"/>
  <c r="BL481" i="25"/>
  <c r="BM481" i="25"/>
  <c r="BN481" i="25"/>
  <c r="BO481" i="25"/>
  <c r="BP481" i="25"/>
  <c r="BQ481" i="25"/>
  <c r="BR481" i="25"/>
  <c r="BS481" i="25"/>
  <c r="BT481" i="25"/>
  <c r="BU481" i="25"/>
  <c r="BV481" i="25"/>
  <c r="BW481" i="25"/>
  <c r="BX481" i="25"/>
  <c r="BY481" i="25"/>
  <c r="BZ481" i="25"/>
  <c r="CA481" i="25"/>
  <c r="CB481" i="25"/>
  <c r="CC481" i="25"/>
  <c r="CD481" i="25"/>
  <c r="CE481" i="25"/>
  <c r="CF481" i="25"/>
  <c r="CG481" i="25"/>
  <c r="CH481" i="25"/>
  <c r="CI481" i="25"/>
  <c r="CJ481" i="25"/>
  <c r="CK481" i="25"/>
  <c r="CL481" i="25"/>
  <c r="CM481" i="25"/>
  <c r="E482" i="25"/>
  <c r="F482" i="25"/>
  <c r="G482" i="25"/>
  <c r="H482" i="25"/>
  <c r="I482" i="25"/>
  <c r="J482" i="25"/>
  <c r="K482" i="25"/>
  <c r="L482" i="25"/>
  <c r="M482" i="25"/>
  <c r="N482" i="25"/>
  <c r="O482" i="25"/>
  <c r="P482" i="25"/>
  <c r="Q482" i="25"/>
  <c r="R482" i="25"/>
  <c r="S482" i="25"/>
  <c r="T482" i="25"/>
  <c r="U482" i="25"/>
  <c r="V482" i="25"/>
  <c r="W482" i="25"/>
  <c r="X482" i="25"/>
  <c r="Y482" i="25"/>
  <c r="Z482" i="25"/>
  <c r="AA482" i="25"/>
  <c r="AB482" i="25"/>
  <c r="AC482" i="25"/>
  <c r="AD482" i="25"/>
  <c r="AE482" i="25"/>
  <c r="AF482" i="25"/>
  <c r="AG482" i="25"/>
  <c r="AH482" i="25"/>
  <c r="AI482" i="25"/>
  <c r="AJ482" i="25"/>
  <c r="AK482" i="25"/>
  <c r="AL482" i="25"/>
  <c r="AM482" i="25"/>
  <c r="AN482" i="25"/>
  <c r="AO482" i="25"/>
  <c r="AP482" i="25"/>
  <c r="AQ482" i="25"/>
  <c r="AR482" i="25"/>
  <c r="AS482" i="25"/>
  <c r="AT482" i="25"/>
  <c r="AU482" i="25"/>
  <c r="AV482" i="25"/>
  <c r="AW482" i="25"/>
  <c r="AX482" i="25"/>
  <c r="AY482" i="25"/>
  <c r="AZ482" i="25"/>
  <c r="BA482" i="25"/>
  <c r="BB482" i="25"/>
  <c r="BC482" i="25"/>
  <c r="BD482" i="25"/>
  <c r="BE482" i="25"/>
  <c r="BF482" i="25"/>
  <c r="BG482" i="25"/>
  <c r="BH482" i="25"/>
  <c r="BI482" i="25"/>
  <c r="BJ482" i="25"/>
  <c r="BK482" i="25"/>
  <c r="BL482" i="25"/>
  <c r="BM482" i="25"/>
  <c r="BN482" i="25"/>
  <c r="BO482" i="25"/>
  <c r="BP482" i="25"/>
  <c r="BQ482" i="25"/>
  <c r="BR482" i="25"/>
  <c r="BS482" i="25"/>
  <c r="BT482" i="25"/>
  <c r="BU482" i="25"/>
  <c r="BV482" i="25"/>
  <c r="BW482" i="25"/>
  <c r="BX482" i="25"/>
  <c r="BY482" i="25"/>
  <c r="BZ482" i="25"/>
  <c r="CA482" i="25"/>
  <c r="CB482" i="25"/>
  <c r="CC482" i="25"/>
  <c r="CD482" i="25"/>
  <c r="CE482" i="25"/>
  <c r="CF482" i="25"/>
  <c r="CG482" i="25"/>
  <c r="CH482" i="25"/>
  <c r="CI482" i="25"/>
  <c r="CJ482" i="25"/>
  <c r="CK482" i="25"/>
  <c r="CL482" i="25"/>
  <c r="CM482" i="25"/>
  <c r="E484" i="25"/>
  <c r="F484" i="25"/>
  <c r="G484" i="25"/>
  <c r="H484" i="25"/>
  <c r="I484" i="25"/>
  <c r="J484" i="25"/>
  <c r="K484" i="25"/>
  <c r="L484" i="25"/>
  <c r="M484" i="25"/>
  <c r="N484" i="25"/>
  <c r="O484" i="25"/>
  <c r="P484" i="25"/>
  <c r="Q484" i="25"/>
  <c r="R484" i="25"/>
  <c r="S484" i="25"/>
  <c r="T484" i="25"/>
  <c r="U484" i="25"/>
  <c r="V484" i="25"/>
  <c r="W484" i="25"/>
  <c r="X484" i="25"/>
  <c r="Y484" i="25"/>
  <c r="Z484" i="25"/>
  <c r="AA484" i="25"/>
  <c r="AB484" i="25"/>
  <c r="AC484" i="25"/>
  <c r="AD484" i="25"/>
  <c r="AE484" i="25"/>
  <c r="AF484" i="25"/>
  <c r="AG484" i="25"/>
  <c r="AH484" i="25"/>
  <c r="AI484" i="25"/>
  <c r="AJ484" i="25"/>
  <c r="AK484" i="25"/>
  <c r="AL484" i="25"/>
  <c r="AM484" i="25"/>
  <c r="AN484" i="25"/>
  <c r="AO484" i="25"/>
  <c r="AP484" i="25"/>
  <c r="AQ484" i="25"/>
  <c r="AR484" i="25"/>
  <c r="AS484" i="25"/>
  <c r="AT484" i="25"/>
  <c r="AU484" i="25"/>
  <c r="AV484" i="25"/>
  <c r="AW484" i="25"/>
  <c r="AX484" i="25"/>
  <c r="AY484" i="25"/>
  <c r="AZ484" i="25"/>
  <c r="BA484" i="25"/>
  <c r="BB484" i="25"/>
  <c r="BC484" i="25"/>
  <c r="BD484" i="25"/>
  <c r="BE484" i="25"/>
  <c r="BF484" i="25"/>
  <c r="BG484" i="25"/>
  <c r="BH484" i="25"/>
  <c r="BI484" i="25"/>
  <c r="BJ484" i="25"/>
  <c r="BK484" i="25"/>
  <c r="BL484" i="25"/>
  <c r="BM484" i="25"/>
  <c r="BN484" i="25"/>
  <c r="BO484" i="25"/>
  <c r="BP484" i="25"/>
  <c r="BQ484" i="25"/>
  <c r="BR484" i="25"/>
  <c r="BS484" i="25"/>
  <c r="BT484" i="25"/>
  <c r="BU484" i="25"/>
  <c r="BV484" i="25"/>
  <c r="BW484" i="25"/>
  <c r="BX484" i="25"/>
  <c r="BY484" i="25"/>
  <c r="BZ484" i="25"/>
  <c r="CA484" i="25"/>
  <c r="CB484" i="25"/>
  <c r="CC484" i="25"/>
  <c r="CD484" i="25"/>
  <c r="CE484" i="25"/>
  <c r="CF484" i="25"/>
  <c r="CG484" i="25"/>
  <c r="CH484" i="25"/>
  <c r="CI484" i="25"/>
  <c r="CJ484" i="25"/>
  <c r="CK484" i="25"/>
  <c r="CL484" i="25"/>
  <c r="CM484" i="25"/>
  <c r="E485" i="25"/>
  <c r="F485" i="25"/>
  <c r="G485" i="25"/>
  <c r="H485" i="25"/>
  <c r="I485" i="25"/>
  <c r="J485" i="25"/>
  <c r="K485" i="25"/>
  <c r="L485" i="25"/>
  <c r="M485" i="25"/>
  <c r="N485" i="25"/>
  <c r="O485" i="25"/>
  <c r="P485" i="25"/>
  <c r="Q485" i="25"/>
  <c r="R485" i="25"/>
  <c r="S485" i="25"/>
  <c r="T485" i="25"/>
  <c r="U485" i="25"/>
  <c r="V485" i="25"/>
  <c r="W485" i="25"/>
  <c r="X485" i="25"/>
  <c r="Y485" i="25"/>
  <c r="Z485" i="25"/>
  <c r="AA485" i="25"/>
  <c r="AB485" i="25"/>
  <c r="AC485" i="25"/>
  <c r="AD485" i="25"/>
  <c r="AE485" i="25"/>
  <c r="AF485" i="25"/>
  <c r="AG485" i="25"/>
  <c r="AH485" i="25"/>
  <c r="AI485" i="25"/>
  <c r="AJ485" i="25"/>
  <c r="AK485" i="25"/>
  <c r="AL485" i="25"/>
  <c r="AM485" i="25"/>
  <c r="AN485" i="25"/>
  <c r="AO485" i="25"/>
  <c r="AP485" i="25"/>
  <c r="AQ485" i="25"/>
  <c r="AR485" i="25"/>
  <c r="AS485" i="25"/>
  <c r="AT485" i="25"/>
  <c r="AU485" i="25"/>
  <c r="AV485" i="25"/>
  <c r="AW485" i="25"/>
  <c r="AX485" i="25"/>
  <c r="AY485" i="25"/>
  <c r="AZ485" i="25"/>
  <c r="BA485" i="25"/>
  <c r="BB485" i="25"/>
  <c r="BC485" i="25"/>
  <c r="BD485" i="25"/>
  <c r="BE485" i="25"/>
  <c r="BF485" i="25"/>
  <c r="BG485" i="25"/>
  <c r="BH485" i="25"/>
  <c r="BI485" i="25"/>
  <c r="BJ485" i="25"/>
  <c r="BK485" i="25"/>
  <c r="BL485" i="25"/>
  <c r="BM485" i="25"/>
  <c r="BN485" i="25"/>
  <c r="BO485" i="25"/>
  <c r="BP485" i="25"/>
  <c r="BQ485" i="25"/>
  <c r="BR485" i="25"/>
  <c r="BS485" i="25"/>
  <c r="BT485" i="25"/>
  <c r="BU485" i="25"/>
  <c r="BV485" i="25"/>
  <c r="BW485" i="25"/>
  <c r="BX485" i="25"/>
  <c r="BY485" i="25"/>
  <c r="BZ485" i="25"/>
  <c r="CA485" i="25"/>
  <c r="CB485" i="25"/>
  <c r="CC485" i="25"/>
  <c r="CD485" i="25"/>
  <c r="CE485" i="25"/>
  <c r="CF485" i="25"/>
  <c r="CG485" i="25"/>
  <c r="CH485" i="25"/>
  <c r="CI485" i="25"/>
  <c r="CJ485" i="25"/>
  <c r="CK485" i="25"/>
  <c r="CL485" i="25"/>
  <c r="CM485" i="25"/>
  <c r="E486" i="25"/>
  <c r="F486" i="25"/>
  <c r="G486" i="25"/>
  <c r="H486" i="25"/>
  <c r="I486" i="25"/>
  <c r="J486" i="25"/>
  <c r="K486" i="25"/>
  <c r="L486" i="25"/>
  <c r="M486" i="25"/>
  <c r="N486" i="25"/>
  <c r="O486" i="25"/>
  <c r="P486" i="25"/>
  <c r="Q486" i="25"/>
  <c r="R486" i="25"/>
  <c r="S486" i="25"/>
  <c r="T486" i="25"/>
  <c r="U486" i="25"/>
  <c r="V486" i="25"/>
  <c r="W486" i="25"/>
  <c r="X486" i="25"/>
  <c r="Y486" i="25"/>
  <c r="Z486" i="25"/>
  <c r="AA486" i="25"/>
  <c r="AB486" i="25"/>
  <c r="AC486" i="25"/>
  <c r="AD486" i="25"/>
  <c r="AE486" i="25"/>
  <c r="AF486" i="25"/>
  <c r="AG486" i="25"/>
  <c r="AH486" i="25"/>
  <c r="AI486" i="25"/>
  <c r="AJ486" i="25"/>
  <c r="AK486" i="25"/>
  <c r="AL486" i="25"/>
  <c r="AM486" i="25"/>
  <c r="AN486" i="25"/>
  <c r="AO486" i="25"/>
  <c r="AP486" i="25"/>
  <c r="AQ486" i="25"/>
  <c r="AR486" i="25"/>
  <c r="AS486" i="25"/>
  <c r="AT486" i="25"/>
  <c r="AU486" i="25"/>
  <c r="AV486" i="25"/>
  <c r="AW486" i="25"/>
  <c r="AX486" i="25"/>
  <c r="AY486" i="25"/>
  <c r="AZ486" i="25"/>
  <c r="BA486" i="25"/>
  <c r="BB486" i="25"/>
  <c r="BC486" i="25"/>
  <c r="BD486" i="25"/>
  <c r="BE486" i="25"/>
  <c r="BF486" i="25"/>
  <c r="BG486" i="25"/>
  <c r="BH486" i="25"/>
  <c r="BI486" i="25"/>
  <c r="BJ486" i="25"/>
  <c r="BK486" i="25"/>
  <c r="BL486" i="25"/>
  <c r="BM486" i="25"/>
  <c r="BN486" i="25"/>
  <c r="BO486" i="25"/>
  <c r="BP486" i="25"/>
  <c r="BQ486" i="25"/>
  <c r="BR486" i="25"/>
  <c r="BS486" i="25"/>
  <c r="BT486" i="25"/>
  <c r="BU486" i="25"/>
  <c r="BV486" i="25"/>
  <c r="BW486" i="25"/>
  <c r="BX486" i="25"/>
  <c r="BY486" i="25"/>
  <c r="BZ486" i="25"/>
  <c r="CA486" i="25"/>
  <c r="CB486" i="25"/>
  <c r="CC486" i="25"/>
  <c r="CD486" i="25"/>
  <c r="CE486" i="25"/>
  <c r="CF486" i="25"/>
  <c r="CG486" i="25"/>
  <c r="CH486" i="25"/>
  <c r="CI486" i="25"/>
  <c r="CJ486" i="25"/>
  <c r="CK486" i="25"/>
  <c r="CL486" i="25"/>
  <c r="CM486" i="25"/>
  <c r="E487" i="25"/>
  <c r="F487" i="25"/>
  <c r="G487" i="25"/>
  <c r="H487" i="25"/>
  <c r="I487" i="25"/>
  <c r="J487" i="25"/>
  <c r="K487" i="25"/>
  <c r="L487" i="25"/>
  <c r="M487" i="25"/>
  <c r="N487" i="25"/>
  <c r="O487" i="25"/>
  <c r="P487" i="25"/>
  <c r="Q487" i="25"/>
  <c r="R487" i="25"/>
  <c r="S487" i="25"/>
  <c r="T487" i="25"/>
  <c r="U487" i="25"/>
  <c r="V487" i="25"/>
  <c r="W487" i="25"/>
  <c r="X487" i="25"/>
  <c r="Y487" i="25"/>
  <c r="Z487" i="25"/>
  <c r="AA487" i="25"/>
  <c r="AB487" i="25"/>
  <c r="AC487" i="25"/>
  <c r="AD487" i="25"/>
  <c r="AE487" i="25"/>
  <c r="AF487" i="25"/>
  <c r="AG487" i="25"/>
  <c r="AH487" i="25"/>
  <c r="AI487" i="25"/>
  <c r="AJ487" i="25"/>
  <c r="AK487" i="25"/>
  <c r="AL487" i="25"/>
  <c r="AM487" i="25"/>
  <c r="AN487" i="25"/>
  <c r="AO487" i="25"/>
  <c r="AP487" i="25"/>
  <c r="AQ487" i="25"/>
  <c r="AR487" i="25"/>
  <c r="AS487" i="25"/>
  <c r="AT487" i="25"/>
  <c r="AU487" i="25"/>
  <c r="AV487" i="25"/>
  <c r="AW487" i="25"/>
  <c r="AX487" i="25"/>
  <c r="AY487" i="25"/>
  <c r="AZ487" i="25"/>
  <c r="BA487" i="25"/>
  <c r="BB487" i="25"/>
  <c r="BC487" i="25"/>
  <c r="BD487" i="25"/>
  <c r="BE487" i="25"/>
  <c r="BF487" i="25"/>
  <c r="BG487" i="25"/>
  <c r="BH487" i="25"/>
  <c r="BI487" i="25"/>
  <c r="BJ487" i="25"/>
  <c r="BK487" i="25"/>
  <c r="BL487" i="25"/>
  <c r="BM487" i="25"/>
  <c r="BN487" i="25"/>
  <c r="BO487" i="25"/>
  <c r="BP487" i="25"/>
  <c r="BQ487" i="25"/>
  <c r="BR487" i="25"/>
  <c r="BS487" i="25"/>
  <c r="BT487" i="25"/>
  <c r="BU487" i="25"/>
  <c r="BV487" i="25"/>
  <c r="BW487" i="25"/>
  <c r="BX487" i="25"/>
  <c r="BY487" i="25"/>
  <c r="BZ487" i="25"/>
  <c r="CA487" i="25"/>
  <c r="CB487" i="25"/>
  <c r="CC487" i="25"/>
  <c r="CD487" i="25"/>
  <c r="CE487" i="25"/>
  <c r="CF487" i="25"/>
  <c r="CG487" i="25"/>
  <c r="CH487" i="25"/>
  <c r="CI487" i="25"/>
  <c r="CJ487" i="25"/>
  <c r="CK487" i="25"/>
  <c r="CL487" i="25"/>
  <c r="CM487" i="25"/>
  <c r="E488" i="25"/>
  <c r="F488" i="25"/>
  <c r="G488" i="25"/>
  <c r="H488" i="25"/>
  <c r="I488" i="25"/>
  <c r="J488" i="25"/>
  <c r="K488" i="25"/>
  <c r="L488" i="25"/>
  <c r="M488" i="25"/>
  <c r="N488" i="25"/>
  <c r="O488" i="25"/>
  <c r="P488" i="25"/>
  <c r="Q488" i="25"/>
  <c r="R488" i="25"/>
  <c r="S488" i="25"/>
  <c r="T488" i="25"/>
  <c r="U488" i="25"/>
  <c r="V488" i="25"/>
  <c r="W488" i="25"/>
  <c r="X488" i="25"/>
  <c r="Y488" i="25"/>
  <c r="Z488" i="25"/>
  <c r="AA488" i="25"/>
  <c r="AB488" i="25"/>
  <c r="AC488" i="25"/>
  <c r="AD488" i="25"/>
  <c r="AE488" i="25"/>
  <c r="AF488" i="25"/>
  <c r="AG488" i="25"/>
  <c r="AH488" i="25"/>
  <c r="AI488" i="25"/>
  <c r="AJ488" i="25"/>
  <c r="AK488" i="25"/>
  <c r="AL488" i="25"/>
  <c r="AM488" i="25"/>
  <c r="AN488" i="25"/>
  <c r="AO488" i="25"/>
  <c r="AP488" i="25"/>
  <c r="AQ488" i="25"/>
  <c r="AR488" i="25"/>
  <c r="AS488" i="25"/>
  <c r="AT488" i="25"/>
  <c r="AU488" i="25"/>
  <c r="AV488" i="25"/>
  <c r="AW488" i="25"/>
  <c r="AX488" i="25"/>
  <c r="AY488" i="25"/>
  <c r="AZ488" i="25"/>
  <c r="BA488" i="25"/>
  <c r="BB488" i="25"/>
  <c r="BC488" i="25"/>
  <c r="BD488" i="25"/>
  <c r="BE488" i="25"/>
  <c r="BF488" i="25"/>
  <c r="BG488" i="25"/>
  <c r="BH488" i="25"/>
  <c r="BI488" i="25"/>
  <c r="BJ488" i="25"/>
  <c r="BK488" i="25"/>
  <c r="BL488" i="25"/>
  <c r="BM488" i="25"/>
  <c r="BN488" i="25"/>
  <c r="BO488" i="25"/>
  <c r="BP488" i="25"/>
  <c r="BQ488" i="25"/>
  <c r="BR488" i="25"/>
  <c r="BS488" i="25"/>
  <c r="BT488" i="25"/>
  <c r="BU488" i="25"/>
  <c r="BV488" i="25"/>
  <c r="BW488" i="25"/>
  <c r="BX488" i="25"/>
  <c r="BY488" i="25"/>
  <c r="BZ488" i="25"/>
  <c r="CA488" i="25"/>
  <c r="CB488" i="25"/>
  <c r="CC488" i="25"/>
  <c r="CD488" i="25"/>
  <c r="CE488" i="25"/>
  <c r="CF488" i="25"/>
  <c r="CG488" i="25"/>
  <c r="CH488" i="25"/>
  <c r="CI488" i="25"/>
  <c r="CJ488" i="25"/>
  <c r="CK488" i="25"/>
  <c r="CL488" i="25"/>
  <c r="CM488" i="25"/>
  <c r="E489" i="25"/>
  <c r="F489" i="25"/>
  <c r="G489" i="25"/>
  <c r="H489" i="25"/>
  <c r="I489" i="25"/>
  <c r="J489" i="25"/>
  <c r="K489" i="25"/>
  <c r="L489" i="25"/>
  <c r="M489" i="25"/>
  <c r="N489" i="25"/>
  <c r="O489" i="25"/>
  <c r="P489" i="25"/>
  <c r="Q489" i="25"/>
  <c r="R489" i="25"/>
  <c r="S489" i="25"/>
  <c r="T489" i="25"/>
  <c r="U489" i="25"/>
  <c r="V489" i="25"/>
  <c r="W489" i="25"/>
  <c r="X489" i="25"/>
  <c r="Y489" i="25"/>
  <c r="Z489" i="25"/>
  <c r="AA489" i="25"/>
  <c r="AB489" i="25"/>
  <c r="AC489" i="25"/>
  <c r="AD489" i="25"/>
  <c r="AE489" i="25"/>
  <c r="AF489" i="25"/>
  <c r="AG489" i="25"/>
  <c r="AH489" i="25"/>
  <c r="AI489" i="25"/>
  <c r="AJ489" i="25"/>
  <c r="AK489" i="25"/>
  <c r="AL489" i="25"/>
  <c r="AM489" i="25"/>
  <c r="AN489" i="25"/>
  <c r="AO489" i="25"/>
  <c r="AP489" i="25"/>
  <c r="AQ489" i="25"/>
  <c r="AR489" i="25"/>
  <c r="AS489" i="25"/>
  <c r="AT489" i="25"/>
  <c r="AU489" i="25"/>
  <c r="AV489" i="25"/>
  <c r="AW489" i="25"/>
  <c r="AX489" i="25"/>
  <c r="AY489" i="25"/>
  <c r="AZ489" i="25"/>
  <c r="BA489" i="25"/>
  <c r="BB489" i="25"/>
  <c r="BC489" i="25"/>
  <c r="BD489" i="25"/>
  <c r="BE489" i="25"/>
  <c r="BF489" i="25"/>
  <c r="BG489" i="25"/>
  <c r="BH489" i="25"/>
  <c r="BI489" i="25"/>
  <c r="BJ489" i="25"/>
  <c r="BK489" i="25"/>
  <c r="BL489" i="25"/>
  <c r="BM489" i="25"/>
  <c r="BN489" i="25"/>
  <c r="BO489" i="25"/>
  <c r="BP489" i="25"/>
  <c r="BQ489" i="25"/>
  <c r="BR489" i="25"/>
  <c r="BS489" i="25"/>
  <c r="BT489" i="25"/>
  <c r="BU489" i="25"/>
  <c r="BV489" i="25"/>
  <c r="BW489" i="25"/>
  <c r="BX489" i="25"/>
  <c r="BY489" i="25"/>
  <c r="BZ489" i="25"/>
  <c r="CA489" i="25"/>
  <c r="CB489" i="25"/>
  <c r="CC489" i="25"/>
  <c r="CD489" i="25"/>
  <c r="CE489" i="25"/>
  <c r="CF489" i="25"/>
  <c r="CG489" i="25"/>
  <c r="CH489" i="25"/>
  <c r="CI489" i="25"/>
  <c r="CJ489" i="25"/>
  <c r="CK489" i="25"/>
  <c r="CL489" i="25"/>
  <c r="CM489" i="25"/>
  <c r="E490" i="25"/>
  <c r="F490" i="25"/>
  <c r="G490" i="25"/>
  <c r="H490" i="25"/>
  <c r="I490" i="25"/>
  <c r="J490" i="25"/>
  <c r="K490" i="25"/>
  <c r="L490" i="25"/>
  <c r="M490" i="25"/>
  <c r="N490" i="25"/>
  <c r="O490" i="25"/>
  <c r="P490" i="25"/>
  <c r="Q490" i="25"/>
  <c r="R490" i="25"/>
  <c r="S490" i="25"/>
  <c r="T490" i="25"/>
  <c r="U490" i="25"/>
  <c r="V490" i="25"/>
  <c r="W490" i="25"/>
  <c r="X490" i="25"/>
  <c r="Y490" i="25"/>
  <c r="Z490" i="25"/>
  <c r="AA490" i="25"/>
  <c r="AB490" i="25"/>
  <c r="AC490" i="25"/>
  <c r="AD490" i="25"/>
  <c r="AE490" i="25"/>
  <c r="AF490" i="25"/>
  <c r="AG490" i="25"/>
  <c r="AH490" i="25"/>
  <c r="AI490" i="25"/>
  <c r="AJ490" i="25"/>
  <c r="AK490" i="25"/>
  <c r="AL490" i="25"/>
  <c r="AM490" i="25"/>
  <c r="AN490" i="25"/>
  <c r="AO490" i="25"/>
  <c r="AP490" i="25"/>
  <c r="AQ490" i="25"/>
  <c r="AR490" i="25"/>
  <c r="AS490" i="25"/>
  <c r="AT490" i="25"/>
  <c r="AU490" i="25"/>
  <c r="AV490" i="25"/>
  <c r="AW490" i="25"/>
  <c r="AX490" i="25"/>
  <c r="AY490" i="25"/>
  <c r="AZ490" i="25"/>
  <c r="BA490" i="25"/>
  <c r="BB490" i="25"/>
  <c r="BC490" i="25"/>
  <c r="BD490" i="25"/>
  <c r="BE490" i="25"/>
  <c r="BF490" i="25"/>
  <c r="BG490" i="25"/>
  <c r="BH490" i="25"/>
  <c r="BI490" i="25"/>
  <c r="BJ490" i="25"/>
  <c r="BK490" i="25"/>
  <c r="BL490" i="25"/>
  <c r="BM490" i="25"/>
  <c r="BN490" i="25"/>
  <c r="BO490" i="25"/>
  <c r="BP490" i="25"/>
  <c r="BQ490" i="25"/>
  <c r="BR490" i="25"/>
  <c r="BS490" i="25"/>
  <c r="BT490" i="25"/>
  <c r="BU490" i="25"/>
  <c r="BV490" i="25"/>
  <c r="BW490" i="25"/>
  <c r="BX490" i="25"/>
  <c r="BY490" i="25"/>
  <c r="BZ490" i="25"/>
  <c r="CA490" i="25"/>
  <c r="CB490" i="25"/>
  <c r="CC490" i="25"/>
  <c r="CD490" i="25"/>
  <c r="CE490" i="25"/>
  <c r="CF490" i="25"/>
  <c r="CG490" i="25"/>
  <c r="CH490" i="25"/>
  <c r="CI490" i="25"/>
  <c r="CJ490" i="25"/>
  <c r="CK490" i="25"/>
  <c r="CL490" i="25"/>
  <c r="CM490" i="25"/>
  <c r="E491" i="25"/>
  <c r="F491" i="25"/>
  <c r="G491" i="25"/>
  <c r="H491" i="25"/>
  <c r="I491" i="25"/>
  <c r="J491" i="25"/>
  <c r="K491" i="25"/>
  <c r="L491" i="25"/>
  <c r="M491" i="25"/>
  <c r="N491" i="25"/>
  <c r="O491" i="25"/>
  <c r="P491" i="25"/>
  <c r="Q491" i="25"/>
  <c r="R491" i="25"/>
  <c r="S491" i="25"/>
  <c r="T491" i="25"/>
  <c r="U491" i="25"/>
  <c r="V491" i="25"/>
  <c r="W491" i="25"/>
  <c r="X491" i="25"/>
  <c r="Y491" i="25"/>
  <c r="Z491" i="25"/>
  <c r="AA491" i="25"/>
  <c r="AB491" i="25"/>
  <c r="AC491" i="25"/>
  <c r="AD491" i="25"/>
  <c r="AE491" i="25"/>
  <c r="AF491" i="25"/>
  <c r="AG491" i="25"/>
  <c r="AH491" i="25"/>
  <c r="AI491" i="25"/>
  <c r="AJ491" i="25"/>
  <c r="AK491" i="25"/>
  <c r="AL491" i="25"/>
  <c r="AM491" i="25"/>
  <c r="AN491" i="25"/>
  <c r="AO491" i="25"/>
  <c r="AP491" i="25"/>
  <c r="AQ491" i="25"/>
  <c r="AR491" i="25"/>
  <c r="AS491" i="25"/>
  <c r="AT491" i="25"/>
  <c r="AU491" i="25"/>
  <c r="AV491" i="25"/>
  <c r="AW491" i="25"/>
  <c r="AX491" i="25"/>
  <c r="AY491" i="25"/>
  <c r="AZ491" i="25"/>
  <c r="BA491" i="25"/>
  <c r="BB491" i="25"/>
  <c r="BC491" i="25"/>
  <c r="BD491" i="25"/>
  <c r="BE491" i="25"/>
  <c r="BF491" i="25"/>
  <c r="BG491" i="25"/>
  <c r="BH491" i="25"/>
  <c r="BI491" i="25"/>
  <c r="BJ491" i="25"/>
  <c r="BK491" i="25"/>
  <c r="BL491" i="25"/>
  <c r="BM491" i="25"/>
  <c r="BN491" i="25"/>
  <c r="BO491" i="25"/>
  <c r="BP491" i="25"/>
  <c r="BQ491" i="25"/>
  <c r="BR491" i="25"/>
  <c r="BS491" i="25"/>
  <c r="BT491" i="25"/>
  <c r="BU491" i="25"/>
  <c r="BV491" i="25"/>
  <c r="BW491" i="25"/>
  <c r="BX491" i="25"/>
  <c r="BY491" i="25"/>
  <c r="BZ491" i="25"/>
  <c r="CA491" i="25"/>
  <c r="CB491" i="25"/>
  <c r="CC491" i="25"/>
  <c r="CD491" i="25"/>
  <c r="CE491" i="25"/>
  <c r="CF491" i="25"/>
  <c r="CG491" i="25"/>
  <c r="CH491" i="25"/>
  <c r="CI491" i="25"/>
  <c r="CJ491" i="25"/>
  <c r="CK491" i="25"/>
  <c r="CL491" i="25"/>
  <c r="CM491" i="25"/>
  <c r="E492" i="25"/>
  <c r="F492" i="25"/>
  <c r="G492" i="25"/>
  <c r="H492" i="25"/>
  <c r="I492" i="25"/>
  <c r="J492" i="25"/>
  <c r="K492" i="25"/>
  <c r="L492" i="25"/>
  <c r="M492" i="25"/>
  <c r="N492" i="25"/>
  <c r="O492" i="25"/>
  <c r="P492" i="25"/>
  <c r="Q492" i="25"/>
  <c r="R492" i="25"/>
  <c r="S492" i="25"/>
  <c r="T492" i="25"/>
  <c r="U492" i="25"/>
  <c r="V492" i="25"/>
  <c r="W492" i="25"/>
  <c r="X492" i="25"/>
  <c r="Y492" i="25"/>
  <c r="Z492" i="25"/>
  <c r="AA492" i="25"/>
  <c r="AB492" i="25"/>
  <c r="AC492" i="25"/>
  <c r="AD492" i="25"/>
  <c r="AE492" i="25"/>
  <c r="AF492" i="25"/>
  <c r="AG492" i="25"/>
  <c r="AH492" i="25"/>
  <c r="AI492" i="25"/>
  <c r="AJ492" i="25"/>
  <c r="AK492" i="25"/>
  <c r="AL492" i="25"/>
  <c r="AM492" i="25"/>
  <c r="AN492" i="25"/>
  <c r="AO492" i="25"/>
  <c r="AP492" i="25"/>
  <c r="AQ492" i="25"/>
  <c r="AR492" i="25"/>
  <c r="AS492" i="25"/>
  <c r="AT492" i="25"/>
  <c r="AU492" i="25"/>
  <c r="AV492" i="25"/>
  <c r="AW492" i="25"/>
  <c r="AX492" i="25"/>
  <c r="AY492" i="25"/>
  <c r="AZ492" i="25"/>
  <c r="BA492" i="25"/>
  <c r="BB492" i="25"/>
  <c r="BC492" i="25"/>
  <c r="BD492" i="25"/>
  <c r="BE492" i="25"/>
  <c r="BF492" i="25"/>
  <c r="BG492" i="25"/>
  <c r="BH492" i="25"/>
  <c r="BI492" i="25"/>
  <c r="BJ492" i="25"/>
  <c r="BK492" i="25"/>
  <c r="BL492" i="25"/>
  <c r="BM492" i="25"/>
  <c r="BN492" i="25"/>
  <c r="BO492" i="25"/>
  <c r="BP492" i="25"/>
  <c r="BQ492" i="25"/>
  <c r="BR492" i="25"/>
  <c r="BS492" i="25"/>
  <c r="BT492" i="25"/>
  <c r="BU492" i="25"/>
  <c r="BV492" i="25"/>
  <c r="BW492" i="25"/>
  <c r="BX492" i="25"/>
  <c r="BY492" i="25"/>
  <c r="BZ492" i="25"/>
  <c r="CA492" i="25"/>
  <c r="CB492" i="25"/>
  <c r="CC492" i="25"/>
  <c r="CD492" i="25"/>
  <c r="CE492" i="25"/>
  <c r="CF492" i="25"/>
  <c r="CG492" i="25"/>
  <c r="CH492" i="25"/>
  <c r="CI492" i="25"/>
  <c r="CJ492" i="25"/>
  <c r="CK492" i="25"/>
  <c r="CL492" i="25"/>
  <c r="CM492" i="25"/>
  <c r="E493" i="25"/>
  <c r="F493" i="25"/>
  <c r="G493" i="25"/>
  <c r="H493" i="25"/>
  <c r="I493" i="25"/>
  <c r="J493" i="25"/>
  <c r="K493" i="25"/>
  <c r="L493" i="25"/>
  <c r="M493" i="25"/>
  <c r="N493" i="25"/>
  <c r="O493" i="25"/>
  <c r="P493" i="25"/>
  <c r="Q493" i="25"/>
  <c r="R493" i="25"/>
  <c r="S493" i="25"/>
  <c r="T493" i="25"/>
  <c r="U493" i="25"/>
  <c r="V493" i="25"/>
  <c r="W493" i="25"/>
  <c r="X493" i="25"/>
  <c r="Y493" i="25"/>
  <c r="Z493" i="25"/>
  <c r="AA493" i="25"/>
  <c r="AB493" i="25"/>
  <c r="AC493" i="25"/>
  <c r="AD493" i="25"/>
  <c r="AE493" i="25"/>
  <c r="AF493" i="25"/>
  <c r="AG493" i="25"/>
  <c r="AH493" i="25"/>
  <c r="AI493" i="25"/>
  <c r="AJ493" i="25"/>
  <c r="AK493" i="25"/>
  <c r="AL493" i="25"/>
  <c r="AM493" i="25"/>
  <c r="AN493" i="25"/>
  <c r="AO493" i="25"/>
  <c r="AP493" i="25"/>
  <c r="AQ493" i="25"/>
  <c r="AR493" i="25"/>
  <c r="AS493" i="25"/>
  <c r="AT493" i="25"/>
  <c r="AU493" i="25"/>
  <c r="AV493" i="25"/>
  <c r="AW493" i="25"/>
  <c r="AX493" i="25"/>
  <c r="AY493" i="25"/>
  <c r="AZ493" i="25"/>
  <c r="BA493" i="25"/>
  <c r="BB493" i="25"/>
  <c r="BC493" i="25"/>
  <c r="BD493" i="25"/>
  <c r="BE493" i="25"/>
  <c r="BF493" i="25"/>
  <c r="BG493" i="25"/>
  <c r="BH493" i="25"/>
  <c r="BI493" i="25"/>
  <c r="BJ493" i="25"/>
  <c r="BK493" i="25"/>
  <c r="BL493" i="25"/>
  <c r="BM493" i="25"/>
  <c r="BN493" i="25"/>
  <c r="BO493" i="25"/>
  <c r="BP493" i="25"/>
  <c r="BQ493" i="25"/>
  <c r="BR493" i="25"/>
  <c r="BS493" i="25"/>
  <c r="BT493" i="25"/>
  <c r="BU493" i="25"/>
  <c r="BV493" i="25"/>
  <c r="BW493" i="25"/>
  <c r="BX493" i="25"/>
  <c r="BY493" i="25"/>
  <c r="BZ493" i="25"/>
  <c r="CA493" i="25"/>
  <c r="CB493" i="25"/>
  <c r="CC493" i="25"/>
  <c r="CD493" i="25"/>
  <c r="CE493" i="25"/>
  <c r="CF493" i="25"/>
  <c r="CG493" i="25"/>
  <c r="CH493" i="25"/>
  <c r="CI493" i="25"/>
  <c r="CJ493" i="25"/>
  <c r="CK493" i="25"/>
  <c r="CL493" i="25"/>
  <c r="CM493" i="25"/>
  <c r="E494" i="25"/>
  <c r="F494" i="25"/>
  <c r="G494" i="25"/>
  <c r="H494" i="25"/>
  <c r="I494" i="25"/>
  <c r="J494" i="25"/>
  <c r="K494" i="25"/>
  <c r="L494" i="25"/>
  <c r="M494" i="25"/>
  <c r="N494" i="25"/>
  <c r="O494" i="25"/>
  <c r="P494" i="25"/>
  <c r="Q494" i="25"/>
  <c r="R494" i="25"/>
  <c r="S494" i="25"/>
  <c r="T494" i="25"/>
  <c r="U494" i="25"/>
  <c r="V494" i="25"/>
  <c r="W494" i="25"/>
  <c r="X494" i="25"/>
  <c r="Y494" i="25"/>
  <c r="Z494" i="25"/>
  <c r="AA494" i="25"/>
  <c r="AB494" i="25"/>
  <c r="AC494" i="25"/>
  <c r="AD494" i="25"/>
  <c r="AE494" i="25"/>
  <c r="AF494" i="25"/>
  <c r="AG494" i="25"/>
  <c r="AH494" i="25"/>
  <c r="AI494" i="25"/>
  <c r="AJ494" i="25"/>
  <c r="AK494" i="25"/>
  <c r="AL494" i="25"/>
  <c r="AM494" i="25"/>
  <c r="AN494" i="25"/>
  <c r="AO494" i="25"/>
  <c r="AP494" i="25"/>
  <c r="AQ494" i="25"/>
  <c r="AR494" i="25"/>
  <c r="AS494" i="25"/>
  <c r="AT494" i="25"/>
  <c r="AU494" i="25"/>
  <c r="AV494" i="25"/>
  <c r="AW494" i="25"/>
  <c r="AX494" i="25"/>
  <c r="AY494" i="25"/>
  <c r="AZ494" i="25"/>
  <c r="BA494" i="25"/>
  <c r="BB494" i="25"/>
  <c r="BC494" i="25"/>
  <c r="BD494" i="25"/>
  <c r="BE494" i="25"/>
  <c r="BF494" i="25"/>
  <c r="BG494" i="25"/>
  <c r="BH494" i="25"/>
  <c r="BI494" i="25"/>
  <c r="BJ494" i="25"/>
  <c r="BK494" i="25"/>
  <c r="BL494" i="25"/>
  <c r="BM494" i="25"/>
  <c r="BN494" i="25"/>
  <c r="BO494" i="25"/>
  <c r="BP494" i="25"/>
  <c r="BQ494" i="25"/>
  <c r="BR494" i="25"/>
  <c r="BS494" i="25"/>
  <c r="BT494" i="25"/>
  <c r="BU494" i="25"/>
  <c r="BV494" i="25"/>
  <c r="BW494" i="25"/>
  <c r="BX494" i="25"/>
  <c r="BY494" i="25"/>
  <c r="BZ494" i="25"/>
  <c r="CA494" i="25"/>
  <c r="CB494" i="25"/>
  <c r="CC494" i="25"/>
  <c r="CD494" i="25"/>
  <c r="CE494" i="25"/>
  <c r="CF494" i="25"/>
  <c r="CG494" i="25"/>
  <c r="CH494" i="25"/>
  <c r="CI494" i="25"/>
  <c r="CJ494" i="25"/>
  <c r="CK494" i="25"/>
  <c r="CL494" i="25"/>
  <c r="CM494" i="25"/>
  <c r="D494" i="25"/>
  <c r="D493" i="25"/>
  <c r="D492" i="25"/>
  <c r="D491" i="25"/>
  <c r="D490" i="25"/>
  <c r="D489" i="25"/>
  <c r="D488" i="25"/>
  <c r="D487" i="25"/>
  <c r="D486" i="25"/>
  <c r="D485" i="25"/>
  <c r="D484" i="25"/>
  <c r="D482" i="25"/>
  <c r="D481" i="25"/>
  <c r="D479" i="25"/>
  <c r="D478" i="25"/>
  <c r="D473" i="25"/>
  <c r="D474" i="25"/>
  <c r="D475" i="25"/>
  <c r="D476" i="25"/>
  <c r="F454" i="25"/>
  <c r="G454" i="25"/>
  <c r="H454" i="25"/>
  <c r="I454" i="25"/>
  <c r="J454" i="25"/>
  <c r="K454" i="25"/>
  <c r="L454" i="25"/>
  <c r="M454" i="25"/>
  <c r="N454" i="25"/>
  <c r="O454" i="25"/>
  <c r="P454" i="25"/>
  <c r="Q454" i="25"/>
  <c r="R454" i="25"/>
  <c r="S454" i="25"/>
  <c r="T454" i="25"/>
  <c r="U454" i="25"/>
  <c r="V454" i="25"/>
  <c r="W454" i="25"/>
  <c r="X454" i="25"/>
  <c r="Y454" i="25"/>
  <c r="Z454" i="25"/>
  <c r="AA454" i="25"/>
  <c r="AB454" i="25"/>
  <c r="AC454" i="25"/>
  <c r="AD454" i="25"/>
  <c r="AE454" i="25"/>
  <c r="AF454" i="25"/>
  <c r="AG454" i="25"/>
  <c r="AH454" i="25"/>
  <c r="AI454" i="25"/>
  <c r="AJ454" i="25"/>
  <c r="AK454" i="25"/>
  <c r="AL454" i="25"/>
  <c r="AM454" i="25"/>
  <c r="AN454" i="25"/>
  <c r="AO454" i="25"/>
  <c r="AP454" i="25"/>
  <c r="AQ454" i="25"/>
  <c r="AR454" i="25"/>
  <c r="AS454" i="25"/>
  <c r="AT454" i="25"/>
  <c r="AU454" i="25"/>
  <c r="AV454" i="25"/>
  <c r="AW454" i="25"/>
  <c r="AX454" i="25"/>
  <c r="AY454" i="25"/>
  <c r="AZ454" i="25"/>
  <c r="BA454" i="25"/>
  <c r="BB454" i="25"/>
  <c r="BC454" i="25"/>
  <c r="BD454" i="25"/>
  <c r="BE454" i="25"/>
  <c r="BF454" i="25"/>
  <c r="BG454" i="25"/>
  <c r="BH454" i="25"/>
  <c r="BI454" i="25"/>
  <c r="BJ454" i="25"/>
  <c r="BK454" i="25"/>
  <c r="BL454" i="25"/>
  <c r="BM454" i="25"/>
  <c r="BN454" i="25"/>
  <c r="BO454" i="25"/>
  <c r="BP454" i="25"/>
  <c r="BQ454" i="25"/>
  <c r="BR454" i="25"/>
  <c r="BS454" i="25"/>
  <c r="BT454" i="25"/>
  <c r="BU454" i="25"/>
  <c r="BV454" i="25"/>
  <c r="BW454" i="25"/>
  <c r="BX454" i="25"/>
  <c r="BY454" i="25"/>
  <c r="BZ454" i="25"/>
  <c r="CA454" i="25"/>
  <c r="CB454" i="25"/>
  <c r="CC454" i="25"/>
  <c r="CD454" i="25"/>
  <c r="CE454" i="25"/>
  <c r="CF454" i="25"/>
  <c r="CG454" i="25"/>
  <c r="CH454" i="25"/>
  <c r="CI454" i="25"/>
  <c r="CJ454" i="25"/>
  <c r="CK454" i="25"/>
  <c r="CL454" i="25"/>
  <c r="CM454" i="25"/>
  <c r="F455" i="25"/>
  <c r="G455" i="25"/>
  <c r="H455" i="25"/>
  <c r="I455" i="25"/>
  <c r="J455" i="25"/>
  <c r="K455" i="25"/>
  <c r="L455" i="25"/>
  <c r="M455" i="25"/>
  <c r="N455" i="25"/>
  <c r="O455" i="25"/>
  <c r="P455" i="25"/>
  <c r="Q455" i="25"/>
  <c r="R455" i="25"/>
  <c r="S455" i="25"/>
  <c r="T455" i="25"/>
  <c r="U455" i="25"/>
  <c r="V455" i="25"/>
  <c r="W455" i="25"/>
  <c r="X455" i="25"/>
  <c r="Y455" i="25"/>
  <c r="Z455" i="25"/>
  <c r="AA455" i="25"/>
  <c r="AB455" i="25"/>
  <c r="AC455" i="25"/>
  <c r="AD455" i="25"/>
  <c r="AE455" i="25"/>
  <c r="AF455" i="25"/>
  <c r="AG455" i="25"/>
  <c r="AH455" i="25"/>
  <c r="AI455" i="25"/>
  <c r="AJ455" i="25"/>
  <c r="AK455" i="25"/>
  <c r="AL455" i="25"/>
  <c r="AM455" i="25"/>
  <c r="AN455" i="25"/>
  <c r="AO455" i="25"/>
  <c r="AP455" i="25"/>
  <c r="AQ455" i="25"/>
  <c r="AR455" i="25"/>
  <c r="AS455" i="25"/>
  <c r="AT455" i="25"/>
  <c r="AU455" i="25"/>
  <c r="AV455" i="25"/>
  <c r="AW455" i="25"/>
  <c r="AX455" i="25"/>
  <c r="AY455" i="25"/>
  <c r="AZ455" i="25"/>
  <c r="BA455" i="25"/>
  <c r="BB455" i="25"/>
  <c r="BC455" i="25"/>
  <c r="BD455" i="25"/>
  <c r="BE455" i="25"/>
  <c r="BF455" i="25"/>
  <c r="BG455" i="25"/>
  <c r="BH455" i="25"/>
  <c r="BI455" i="25"/>
  <c r="BJ455" i="25"/>
  <c r="BK455" i="25"/>
  <c r="BL455" i="25"/>
  <c r="BM455" i="25"/>
  <c r="BN455" i="25"/>
  <c r="BO455" i="25"/>
  <c r="BP455" i="25"/>
  <c r="BQ455" i="25"/>
  <c r="BR455" i="25"/>
  <c r="BS455" i="25"/>
  <c r="BT455" i="25"/>
  <c r="BU455" i="25"/>
  <c r="BV455" i="25"/>
  <c r="BW455" i="25"/>
  <c r="BX455" i="25"/>
  <c r="BY455" i="25"/>
  <c r="BZ455" i="25"/>
  <c r="CA455" i="25"/>
  <c r="CB455" i="25"/>
  <c r="CC455" i="25"/>
  <c r="CD455" i="25"/>
  <c r="CE455" i="25"/>
  <c r="CF455" i="25"/>
  <c r="CG455" i="25"/>
  <c r="CH455" i="25"/>
  <c r="CI455" i="25"/>
  <c r="CJ455" i="25"/>
  <c r="CK455" i="25"/>
  <c r="CL455" i="25"/>
  <c r="CM455" i="25"/>
  <c r="F456" i="25"/>
  <c r="G456" i="25"/>
  <c r="H456" i="25"/>
  <c r="I456" i="25"/>
  <c r="J456" i="25"/>
  <c r="K456" i="25"/>
  <c r="L456" i="25"/>
  <c r="M456" i="25"/>
  <c r="N456" i="25"/>
  <c r="O456" i="25"/>
  <c r="P456" i="25"/>
  <c r="Q456" i="25"/>
  <c r="R456" i="25"/>
  <c r="S456" i="25"/>
  <c r="T456" i="25"/>
  <c r="U456" i="25"/>
  <c r="V456" i="25"/>
  <c r="W456" i="25"/>
  <c r="X456" i="25"/>
  <c r="Y456" i="25"/>
  <c r="Z456" i="25"/>
  <c r="AA456" i="25"/>
  <c r="AB456" i="25"/>
  <c r="AC456" i="25"/>
  <c r="AD456" i="25"/>
  <c r="AE456" i="25"/>
  <c r="AF456" i="25"/>
  <c r="AG456" i="25"/>
  <c r="AH456" i="25"/>
  <c r="AI456" i="25"/>
  <c r="AJ456" i="25"/>
  <c r="AK456" i="25"/>
  <c r="AL456" i="25"/>
  <c r="AM456" i="25"/>
  <c r="AN456" i="25"/>
  <c r="AO456" i="25"/>
  <c r="AP456" i="25"/>
  <c r="AQ456" i="25"/>
  <c r="AR456" i="25"/>
  <c r="AS456" i="25"/>
  <c r="AT456" i="25"/>
  <c r="AU456" i="25"/>
  <c r="AV456" i="25"/>
  <c r="AW456" i="25"/>
  <c r="AX456" i="25"/>
  <c r="AY456" i="25"/>
  <c r="AZ456" i="25"/>
  <c r="BA456" i="25"/>
  <c r="BB456" i="25"/>
  <c r="BC456" i="25"/>
  <c r="BD456" i="25"/>
  <c r="BE456" i="25"/>
  <c r="BF456" i="25"/>
  <c r="BG456" i="25"/>
  <c r="BH456" i="25"/>
  <c r="BI456" i="25"/>
  <c r="BJ456" i="25"/>
  <c r="BK456" i="25"/>
  <c r="BL456" i="25"/>
  <c r="BM456" i="25"/>
  <c r="BN456" i="25"/>
  <c r="BO456" i="25"/>
  <c r="BP456" i="25"/>
  <c r="BQ456" i="25"/>
  <c r="BR456" i="25"/>
  <c r="BS456" i="25"/>
  <c r="BT456" i="25"/>
  <c r="BU456" i="25"/>
  <c r="BV456" i="25"/>
  <c r="BW456" i="25"/>
  <c r="BX456" i="25"/>
  <c r="BY456" i="25"/>
  <c r="BZ456" i="25"/>
  <c r="CA456" i="25"/>
  <c r="CB456" i="25"/>
  <c r="CC456" i="25"/>
  <c r="CD456" i="25"/>
  <c r="CE456" i="25"/>
  <c r="CF456" i="25"/>
  <c r="CG456" i="25"/>
  <c r="CH456" i="25"/>
  <c r="CI456" i="25"/>
  <c r="CJ456" i="25"/>
  <c r="CK456" i="25"/>
  <c r="CL456" i="25"/>
  <c r="CM456" i="25"/>
  <c r="F457" i="25"/>
  <c r="G457" i="25"/>
  <c r="H457" i="25"/>
  <c r="I457" i="25"/>
  <c r="J457" i="25"/>
  <c r="K457" i="25"/>
  <c r="L457" i="25"/>
  <c r="M457" i="25"/>
  <c r="N457" i="25"/>
  <c r="O457" i="25"/>
  <c r="P457" i="25"/>
  <c r="Q457" i="25"/>
  <c r="R457" i="25"/>
  <c r="S457" i="25"/>
  <c r="T457" i="25"/>
  <c r="U457" i="25"/>
  <c r="V457" i="25"/>
  <c r="W457" i="25"/>
  <c r="X457" i="25"/>
  <c r="Y457" i="25"/>
  <c r="Z457" i="25"/>
  <c r="AA457" i="25"/>
  <c r="AB457" i="25"/>
  <c r="AC457" i="25"/>
  <c r="AD457" i="25"/>
  <c r="AE457" i="25"/>
  <c r="AF457" i="25"/>
  <c r="AG457" i="25"/>
  <c r="AH457" i="25"/>
  <c r="AI457" i="25"/>
  <c r="AJ457" i="25"/>
  <c r="AK457" i="25"/>
  <c r="AL457" i="25"/>
  <c r="AM457" i="25"/>
  <c r="AN457" i="25"/>
  <c r="AO457" i="25"/>
  <c r="AP457" i="25"/>
  <c r="AQ457" i="25"/>
  <c r="AR457" i="25"/>
  <c r="AS457" i="25"/>
  <c r="AT457" i="25"/>
  <c r="AU457" i="25"/>
  <c r="AV457" i="25"/>
  <c r="AW457" i="25"/>
  <c r="AX457" i="25"/>
  <c r="AY457" i="25"/>
  <c r="AZ457" i="25"/>
  <c r="BA457" i="25"/>
  <c r="BB457" i="25"/>
  <c r="BC457" i="25"/>
  <c r="BD457" i="25"/>
  <c r="BE457" i="25"/>
  <c r="BF457" i="25"/>
  <c r="BG457" i="25"/>
  <c r="BH457" i="25"/>
  <c r="BI457" i="25"/>
  <c r="BJ457" i="25"/>
  <c r="BK457" i="25"/>
  <c r="BL457" i="25"/>
  <c r="BM457" i="25"/>
  <c r="BN457" i="25"/>
  <c r="BO457" i="25"/>
  <c r="BP457" i="25"/>
  <c r="BQ457" i="25"/>
  <c r="BR457" i="25"/>
  <c r="BS457" i="25"/>
  <c r="BT457" i="25"/>
  <c r="BU457" i="25"/>
  <c r="BV457" i="25"/>
  <c r="BW457" i="25"/>
  <c r="BX457" i="25"/>
  <c r="BY457" i="25"/>
  <c r="BZ457" i="25"/>
  <c r="CA457" i="25"/>
  <c r="CB457" i="25"/>
  <c r="CC457" i="25"/>
  <c r="CD457" i="25"/>
  <c r="CE457" i="25"/>
  <c r="CF457" i="25"/>
  <c r="CG457" i="25"/>
  <c r="CH457" i="25"/>
  <c r="CI457" i="25"/>
  <c r="CJ457" i="25"/>
  <c r="CK457" i="25"/>
  <c r="CL457" i="25"/>
  <c r="CM457" i="25"/>
  <c r="F458" i="25"/>
  <c r="G458" i="25"/>
  <c r="H458" i="25"/>
  <c r="I458" i="25"/>
  <c r="J458" i="25"/>
  <c r="K458" i="25"/>
  <c r="L458" i="25"/>
  <c r="M458" i="25"/>
  <c r="N458" i="25"/>
  <c r="O458" i="25"/>
  <c r="P458" i="25"/>
  <c r="Q458" i="25"/>
  <c r="R458" i="25"/>
  <c r="S458" i="25"/>
  <c r="T458" i="25"/>
  <c r="U458" i="25"/>
  <c r="V458" i="25"/>
  <c r="W458" i="25"/>
  <c r="X458" i="25"/>
  <c r="Y458" i="25"/>
  <c r="Z458" i="25"/>
  <c r="AA458" i="25"/>
  <c r="AB458" i="25"/>
  <c r="AC458" i="25"/>
  <c r="AD458" i="25"/>
  <c r="AE458" i="25"/>
  <c r="AF458" i="25"/>
  <c r="AG458" i="25"/>
  <c r="AH458" i="25"/>
  <c r="AI458" i="25"/>
  <c r="AJ458" i="25"/>
  <c r="AK458" i="25"/>
  <c r="AL458" i="25"/>
  <c r="AM458" i="25"/>
  <c r="AN458" i="25"/>
  <c r="AO458" i="25"/>
  <c r="AP458" i="25"/>
  <c r="AQ458" i="25"/>
  <c r="AR458" i="25"/>
  <c r="AS458" i="25"/>
  <c r="AT458" i="25"/>
  <c r="AU458" i="25"/>
  <c r="AV458" i="25"/>
  <c r="AW458" i="25"/>
  <c r="AX458" i="25"/>
  <c r="AY458" i="25"/>
  <c r="AZ458" i="25"/>
  <c r="BA458" i="25"/>
  <c r="BB458" i="25"/>
  <c r="BC458" i="25"/>
  <c r="BD458" i="25"/>
  <c r="BE458" i="25"/>
  <c r="BF458" i="25"/>
  <c r="BG458" i="25"/>
  <c r="BH458" i="25"/>
  <c r="BI458" i="25"/>
  <c r="BJ458" i="25"/>
  <c r="BK458" i="25"/>
  <c r="BL458" i="25"/>
  <c r="BM458" i="25"/>
  <c r="BN458" i="25"/>
  <c r="BO458" i="25"/>
  <c r="BP458" i="25"/>
  <c r="BQ458" i="25"/>
  <c r="BR458" i="25"/>
  <c r="BS458" i="25"/>
  <c r="BT458" i="25"/>
  <c r="BU458" i="25"/>
  <c r="BV458" i="25"/>
  <c r="BW458" i="25"/>
  <c r="BX458" i="25"/>
  <c r="BY458" i="25"/>
  <c r="BZ458" i="25"/>
  <c r="CA458" i="25"/>
  <c r="CB458" i="25"/>
  <c r="CC458" i="25"/>
  <c r="CD458" i="25"/>
  <c r="CE458" i="25"/>
  <c r="CF458" i="25"/>
  <c r="CG458" i="25"/>
  <c r="CH458" i="25"/>
  <c r="CI458" i="25"/>
  <c r="CJ458" i="25"/>
  <c r="CK458" i="25"/>
  <c r="CL458" i="25"/>
  <c r="CM458" i="25"/>
  <c r="F459" i="25"/>
  <c r="G459" i="25"/>
  <c r="H459" i="25"/>
  <c r="I459" i="25"/>
  <c r="J459" i="25"/>
  <c r="K459" i="25"/>
  <c r="L459" i="25"/>
  <c r="M459" i="25"/>
  <c r="N459" i="25"/>
  <c r="O459" i="25"/>
  <c r="P459" i="25"/>
  <c r="Q459" i="25"/>
  <c r="R459" i="25"/>
  <c r="S459" i="25"/>
  <c r="T459" i="25"/>
  <c r="U459" i="25"/>
  <c r="V459" i="25"/>
  <c r="W459" i="25"/>
  <c r="X459" i="25"/>
  <c r="Y459" i="25"/>
  <c r="Z459" i="25"/>
  <c r="AA459" i="25"/>
  <c r="AB459" i="25"/>
  <c r="AC459" i="25"/>
  <c r="AD459" i="25"/>
  <c r="AE459" i="25"/>
  <c r="AF459" i="25"/>
  <c r="AG459" i="25"/>
  <c r="AH459" i="25"/>
  <c r="AI459" i="25"/>
  <c r="AJ459" i="25"/>
  <c r="AK459" i="25"/>
  <c r="AL459" i="25"/>
  <c r="AM459" i="25"/>
  <c r="AN459" i="25"/>
  <c r="AO459" i="25"/>
  <c r="AP459" i="25"/>
  <c r="AQ459" i="25"/>
  <c r="AR459" i="25"/>
  <c r="AS459" i="25"/>
  <c r="AT459" i="25"/>
  <c r="AU459" i="25"/>
  <c r="AV459" i="25"/>
  <c r="AW459" i="25"/>
  <c r="AX459" i="25"/>
  <c r="AY459" i="25"/>
  <c r="AZ459" i="25"/>
  <c r="BA459" i="25"/>
  <c r="BB459" i="25"/>
  <c r="BC459" i="25"/>
  <c r="BD459" i="25"/>
  <c r="BE459" i="25"/>
  <c r="BF459" i="25"/>
  <c r="BG459" i="25"/>
  <c r="BH459" i="25"/>
  <c r="BI459" i="25"/>
  <c r="BJ459" i="25"/>
  <c r="BK459" i="25"/>
  <c r="BL459" i="25"/>
  <c r="BM459" i="25"/>
  <c r="BN459" i="25"/>
  <c r="BO459" i="25"/>
  <c r="BP459" i="25"/>
  <c r="BQ459" i="25"/>
  <c r="BR459" i="25"/>
  <c r="BS459" i="25"/>
  <c r="BT459" i="25"/>
  <c r="BU459" i="25"/>
  <c r="BV459" i="25"/>
  <c r="BW459" i="25"/>
  <c r="BX459" i="25"/>
  <c r="BY459" i="25"/>
  <c r="BZ459" i="25"/>
  <c r="CA459" i="25"/>
  <c r="CB459" i="25"/>
  <c r="CC459" i="25"/>
  <c r="CD459" i="25"/>
  <c r="CE459" i="25"/>
  <c r="CF459" i="25"/>
  <c r="CG459" i="25"/>
  <c r="CH459" i="25"/>
  <c r="CI459" i="25"/>
  <c r="CJ459" i="25"/>
  <c r="CK459" i="25"/>
  <c r="CL459" i="25"/>
  <c r="CM459" i="25"/>
  <c r="F460" i="25"/>
  <c r="G460" i="25"/>
  <c r="H460" i="25"/>
  <c r="I460" i="25"/>
  <c r="J460" i="25"/>
  <c r="K460" i="25"/>
  <c r="L460" i="25"/>
  <c r="M460" i="25"/>
  <c r="N460" i="25"/>
  <c r="O460" i="25"/>
  <c r="P460" i="25"/>
  <c r="Q460" i="25"/>
  <c r="R460" i="25"/>
  <c r="S460" i="25"/>
  <c r="T460" i="25"/>
  <c r="U460" i="25"/>
  <c r="V460" i="25"/>
  <c r="W460" i="25"/>
  <c r="X460" i="25"/>
  <c r="Y460" i="25"/>
  <c r="Z460" i="25"/>
  <c r="AA460" i="25"/>
  <c r="AB460" i="25"/>
  <c r="AC460" i="25"/>
  <c r="AD460" i="25"/>
  <c r="AE460" i="25"/>
  <c r="AF460" i="25"/>
  <c r="AG460" i="25"/>
  <c r="AH460" i="25"/>
  <c r="AI460" i="25"/>
  <c r="AJ460" i="25"/>
  <c r="AK460" i="25"/>
  <c r="AL460" i="25"/>
  <c r="AM460" i="25"/>
  <c r="AN460" i="25"/>
  <c r="AO460" i="25"/>
  <c r="AP460" i="25"/>
  <c r="AQ460" i="25"/>
  <c r="AR460" i="25"/>
  <c r="AS460" i="25"/>
  <c r="AT460" i="25"/>
  <c r="AU460" i="25"/>
  <c r="AV460" i="25"/>
  <c r="AW460" i="25"/>
  <c r="AX460" i="25"/>
  <c r="AY460" i="25"/>
  <c r="AZ460" i="25"/>
  <c r="BA460" i="25"/>
  <c r="BB460" i="25"/>
  <c r="BC460" i="25"/>
  <c r="BD460" i="25"/>
  <c r="BE460" i="25"/>
  <c r="BF460" i="25"/>
  <c r="BG460" i="25"/>
  <c r="BH460" i="25"/>
  <c r="BI460" i="25"/>
  <c r="BJ460" i="25"/>
  <c r="BK460" i="25"/>
  <c r="BL460" i="25"/>
  <c r="BM460" i="25"/>
  <c r="BN460" i="25"/>
  <c r="BO460" i="25"/>
  <c r="BP460" i="25"/>
  <c r="BQ460" i="25"/>
  <c r="BR460" i="25"/>
  <c r="BS460" i="25"/>
  <c r="BT460" i="25"/>
  <c r="BU460" i="25"/>
  <c r="BV460" i="25"/>
  <c r="BW460" i="25"/>
  <c r="BX460" i="25"/>
  <c r="BY460" i="25"/>
  <c r="BZ460" i="25"/>
  <c r="CA460" i="25"/>
  <c r="CB460" i="25"/>
  <c r="CC460" i="25"/>
  <c r="CD460" i="25"/>
  <c r="CE460" i="25"/>
  <c r="CF460" i="25"/>
  <c r="CG460" i="25"/>
  <c r="CH460" i="25"/>
  <c r="CI460" i="25"/>
  <c r="CJ460" i="25"/>
  <c r="CK460" i="25"/>
  <c r="CL460" i="25"/>
  <c r="CM460" i="25"/>
  <c r="F461" i="25"/>
  <c r="G461" i="25"/>
  <c r="H461" i="25"/>
  <c r="I461" i="25"/>
  <c r="J461" i="25"/>
  <c r="K461" i="25"/>
  <c r="L461" i="25"/>
  <c r="M461" i="25"/>
  <c r="N461" i="25"/>
  <c r="O461" i="25"/>
  <c r="P461" i="25"/>
  <c r="Q461" i="25"/>
  <c r="R461" i="25"/>
  <c r="S461" i="25"/>
  <c r="T461" i="25"/>
  <c r="U461" i="25"/>
  <c r="V461" i="25"/>
  <c r="W461" i="25"/>
  <c r="X461" i="25"/>
  <c r="Y461" i="25"/>
  <c r="Z461" i="25"/>
  <c r="AA461" i="25"/>
  <c r="AB461" i="25"/>
  <c r="AC461" i="25"/>
  <c r="AD461" i="25"/>
  <c r="AE461" i="25"/>
  <c r="AF461" i="25"/>
  <c r="AG461" i="25"/>
  <c r="AH461" i="25"/>
  <c r="AI461" i="25"/>
  <c r="AJ461" i="25"/>
  <c r="AK461" i="25"/>
  <c r="AL461" i="25"/>
  <c r="AM461" i="25"/>
  <c r="AN461" i="25"/>
  <c r="AO461" i="25"/>
  <c r="AP461" i="25"/>
  <c r="AQ461" i="25"/>
  <c r="AR461" i="25"/>
  <c r="AS461" i="25"/>
  <c r="AT461" i="25"/>
  <c r="AU461" i="25"/>
  <c r="AV461" i="25"/>
  <c r="AW461" i="25"/>
  <c r="AX461" i="25"/>
  <c r="AY461" i="25"/>
  <c r="AZ461" i="25"/>
  <c r="BA461" i="25"/>
  <c r="BB461" i="25"/>
  <c r="BC461" i="25"/>
  <c r="BD461" i="25"/>
  <c r="BE461" i="25"/>
  <c r="BF461" i="25"/>
  <c r="BG461" i="25"/>
  <c r="BH461" i="25"/>
  <c r="BI461" i="25"/>
  <c r="BJ461" i="25"/>
  <c r="BK461" i="25"/>
  <c r="BL461" i="25"/>
  <c r="BM461" i="25"/>
  <c r="BN461" i="25"/>
  <c r="BO461" i="25"/>
  <c r="BP461" i="25"/>
  <c r="BQ461" i="25"/>
  <c r="BR461" i="25"/>
  <c r="BS461" i="25"/>
  <c r="BT461" i="25"/>
  <c r="BU461" i="25"/>
  <c r="BV461" i="25"/>
  <c r="BW461" i="25"/>
  <c r="BX461" i="25"/>
  <c r="BY461" i="25"/>
  <c r="BZ461" i="25"/>
  <c r="CA461" i="25"/>
  <c r="CB461" i="25"/>
  <c r="CC461" i="25"/>
  <c r="CD461" i="25"/>
  <c r="CE461" i="25"/>
  <c r="CF461" i="25"/>
  <c r="CG461" i="25"/>
  <c r="CH461" i="25"/>
  <c r="CI461" i="25"/>
  <c r="CJ461" i="25"/>
  <c r="CK461" i="25"/>
  <c r="CL461" i="25"/>
  <c r="CM461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AC462" i="25"/>
  <c r="AD462" i="25"/>
  <c r="AE462" i="25"/>
  <c r="AF462" i="25"/>
  <c r="AG462" i="25"/>
  <c r="AH462" i="25"/>
  <c r="AI462" i="25"/>
  <c r="AJ462" i="25"/>
  <c r="AK462" i="25"/>
  <c r="AL462" i="25"/>
  <c r="AM462" i="25"/>
  <c r="AN462" i="25"/>
  <c r="AO462" i="25"/>
  <c r="AP462" i="25"/>
  <c r="AQ462" i="25"/>
  <c r="AR462" i="25"/>
  <c r="AS462" i="25"/>
  <c r="AT462" i="25"/>
  <c r="AU462" i="25"/>
  <c r="AV462" i="25"/>
  <c r="AW462" i="25"/>
  <c r="AX462" i="25"/>
  <c r="AY462" i="25"/>
  <c r="AZ462" i="25"/>
  <c r="BA462" i="25"/>
  <c r="BB462" i="25"/>
  <c r="BC462" i="25"/>
  <c r="BD462" i="25"/>
  <c r="BE462" i="25"/>
  <c r="BF462" i="25"/>
  <c r="BG462" i="25"/>
  <c r="BH462" i="25"/>
  <c r="BI462" i="25"/>
  <c r="BJ462" i="25"/>
  <c r="BK462" i="25"/>
  <c r="BL462" i="25"/>
  <c r="BM462" i="25"/>
  <c r="BN462" i="25"/>
  <c r="BO462" i="25"/>
  <c r="BP462" i="25"/>
  <c r="BQ462" i="25"/>
  <c r="BR462" i="25"/>
  <c r="BS462" i="25"/>
  <c r="BT462" i="25"/>
  <c r="BU462" i="25"/>
  <c r="BV462" i="25"/>
  <c r="BW462" i="25"/>
  <c r="BX462" i="25"/>
  <c r="BY462" i="25"/>
  <c r="BZ462" i="25"/>
  <c r="CA462" i="25"/>
  <c r="CB462" i="25"/>
  <c r="CC462" i="25"/>
  <c r="CD462" i="25"/>
  <c r="CE462" i="25"/>
  <c r="CF462" i="25"/>
  <c r="CG462" i="25"/>
  <c r="CH462" i="25"/>
  <c r="CI462" i="25"/>
  <c r="CJ462" i="25"/>
  <c r="CK462" i="25"/>
  <c r="CL462" i="25"/>
  <c r="CM462" i="25"/>
  <c r="F463" i="25"/>
  <c r="G463" i="25"/>
  <c r="H463" i="25"/>
  <c r="I463" i="25"/>
  <c r="J463" i="25"/>
  <c r="K463" i="25"/>
  <c r="L463" i="25"/>
  <c r="M463" i="25"/>
  <c r="N463" i="25"/>
  <c r="O463" i="25"/>
  <c r="P463" i="25"/>
  <c r="Q463" i="25"/>
  <c r="R463" i="25"/>
  <c r="S463" i="25"/>
  <c r="T463" i="25"/>
  <c r="U463" i="25"/>
  <c r="V463" i="25"/>
  <c r="W463" i="25"/>
  <c r="X463" i="25"/>
  <c r="Y463" i="25"/>
  <c r="Z463" i="25"/>
  <c r="AA463" i="25"/>
  <c r="AB463" i="25"/>
  <c r="AC463" i="25"/>
  <c r="AD463" i="25"/>
  <c r="AE463" i="25"/>
  <c r="AF463" i="25"/>
  <c r="AG463" i="25"/>
  <c r="AH463" i="25"/>
  <c r="AI463" i="25"/>
  <c r="AJ463" i="25"/>
  <c r="AK463" i="25"/>
  <c r="AL463" i="25"/>
  <c r="AM463" i="25"/>
  <c r="AN463" i="25"/>
  <c r="AO463" i="25"/>
  <c r="AP463" i="25"/>
  <c r="AQ463" i="25"/>
  <c r="AR463" i="25"/>
  <c r="AS463" i="25"/>
  <c r="AT463" i="25"/>
  <c r="AU463" i="25"/>
  <c r="AV463" i="25"/>
  <c r="AW463" i="25"/>
  <c r="AX463" i="25"/>
  <c r="AY463" i="25"/>
  <c r="AZ463" i="25"/>
  <c r="BA463" i="25"/>
  <c r="BB463" i="25"/>
  <c r="BC463" i="25"/>
  <c r="BD463" i="25"/>
  <c r="BE463" i="25"/>
  <c r="BF463" i="25"/>
  <c r="BG463" i="25"/>
  <c r="BH463" i="25"/>
  <c r="BI463" i="25"/>
  <c r="BJ463" i="25"/>
  <c r="BK463" i="25"/>
  <c r="BL463" i="25"/>
  <c r="BM463" i="25"/>
  <c r="BN463" i="25"/>
  <c r="BO463" i="25"/>
  <c r="BP463" i="25"/>
  <c r="BQ463" i="25"/>
  <c r="BR463" i="25"/>
  <c r="BS463" i="25"/>
  <c r="BT463" i="25"/>
  <c r="BU463" i="25"/>
  <c r="BV463" i="25"/>
  <c r="BW463" i="25"/>
  <c r="BX463" i="25"/>
  <c r="BY463" i="25"/>
  <c r="BZ463" i="25"/>
  <c r="CA463" i="25"/>
  <c r="CB463" i="25"/>
  <c r="CC463" i="25"/>
  <c r="CD463" i="25"/>
  <c r="CE463" i="25"/>
  <c r="CF463" i="25"/>
  <c r="CG463" i="25"/>
  <c r="CH463" i="25"/>
  <c r="CI463" i="25"/>
  <c r="CJ463" i="25"/>
  <c r="CK463" i="25"/>
  <c r="CL463" i="25"/>
  <c r="CM463" i="25"/>
  <c r="F464" i="25"/>
  <c r="G464" i="25"/>
  <c r="H464" i="25"/>
  <c r="I464" i="25"/>
  <c r="J464" i="25"/>
  <c r="K464" i="25"/>
  <c r="L464" i="25"/>
  <c r="M464" i="25"/>
  <c r="N464" i="25"/>
  <c r="O464" i="25"/>
  <c r="P464" i="25"/>
  <c r="Q464" i="25"/>
  <c r="R464" i="25"/>
  <c r="S464" i="25"/>
  <c r="T464" i="25"/>
  <c r="U464" i="25"/>
  <c r="V464" i="25"/>
  <c r="W464" i="25"/>
  <c r="X464" i="25"/>
  <c r="Y464" i="25"/>
  <c r="Z464" i="25"/>
  <c r="AA464" i="25"/>
  <c r="AB464" i="25"/>
  <c r="AC464" i="25"/>
  <c r="AD464" i="25"/>
  <c r="AE464" i="25"/>
  <c r="AF464" i="25"/>
  <c r="AG464" i="25"/>
  <c r="AH464" i="25"/>
  <c r="AI464" i="25"/>
  <c r="AJ464" i="25"/>
  <c r="AK464" i="25"/>
  <c r="AL464" i="25"/>
  <c r="AM464" i="25"/>
  <c r="AN464" i="25"/>
  <c r="AO464" i="25"/>
  <c r="AP464" i="25"/>
  <c r="AQ464" i="25"/>
  <c r="AR464" i="25"/>
  <c r="AS464" i="25"/>
  <c r="AT464" i="25"/>
  <c r="AU464" i="25"/>
  <c r="AV464" i="25"/>
  <c r="AW464" i="25"/>
  <c r="AX464" i="25"/>
  <c r="AY464" i="25"/>
  <c r="AZ464" i="25"/>
  <c r="BA464" i="25"/>
  <c r="BB464" i="25"/>
  <c r="BC464" i="25"/>
  <c r="BD464" i="25"/>
  <c r="BE464" i="25"/>
  <c r="BF464" i="25"/>
  <c r="BG464" i="25"/>
  <c r="BH464" i="25"/>
  <c r="BI464" i="25"/>
  <c r="BJ464" i="25"/>
  <c r="BK464" i="25"/>
  <c r="BL464" i="25"/>
  <c r="BM464" i="25"/>
  <c r="BN464" i="25"/>
  <c r="BO464" i="25"/>
  <c r="BP464" i="25"/>
  <c r="BQ464" i="25"/>
  <c r="BR464" i="25"/>
  <c r="BS464" i="25"/>
  <c r="BT464" i="25"/>
  <c r="BU464" i="25"/>
  <c r="BV464" i="25"/>
  <c r="BW464" i="25"/>
  <c r="BX464" i="25"/>
  <c r="BY464" i="25"/>
  <c r="BZ464" i="25"/>
  <c r="CA464" i="25"/>
  <c r="CB464" i="25"/>
  <c r="CC464" i="25"/>
  <c r="CD464" i="25"/>
  <c r="CE464" i="25"/>
  <c r="CF464" i="25"/>
  <c r="CG464" i="25"/>
  <c r="CH464" i="25"/>
  <c r="CI464" i="25"/>
  <c r="CJ464" i="25"/>
  <c r="CK464" i="25"/>
  <c r="CL464" i="25"/>
  <c r="CM464" i="25"/>
  <c r="F465" i="25"/>
  <c r="G465" i="25"/>
  <c r="H465" i="25"/>
  <c r="I465" i="25"/>
  <c r="J465" i="25"/>
  <c r="K465" i="25"/>
  <c r="L465" i="25"/>
  <c r="M465" i="25"/>
  <c r="N465" i="25"/>
  <c r="O465" i="25"/>
  <c r="P465" i="25"/>
  <c r="Q465" i="25"/>
  <c r="R465" i="25"/>
  <c r="S465" i="25"/>
  <c r="T465" i="25"/>
  <c r="U465" i="25"/>
  <c r="V465" i="25"/>
  <c r="W465" i="25"/>
  <c r="X465" i="25"/>
  <c r="Y465" i="25"/>
  <c r="Z465" i="25"/>
  <c r="AA465" i="25"/>
  <c r="AB465" i="25"/>
  <c r="AC465" i="25"/>
  <c r="AD465" i="25"/>
  <c r="AE465" i="25"/>
  <c r="AF465" i="25"/>
  <c r="AG465" i="25"/>
  <c r="AH465" i="25"/>
  <c r="AI465" i="25"/>
  <c r="AJ465" i="25"/>
  <c r="AK465" i="25"/>
  <c r="AL465" i="25"/>
  <c r="AM465" i="25"/>
  <c r="AN465" i="25"/>
  <c r="AO465" i="25"/>
  <c r="AP465" i="25"/>
  <c r="AQ465" i="25"/>
  <c r="AR465" i="25"/>
  <c r="AS465" i="25"/>
  <c r="AT465" i="25"/>
  <c r="AU465" i="25"/>
  <c r="AV465" i="25"/>
  <c r="AW465" i="25"/>
  <c r="AX465" i="25"/>
  <c r="AY465" i="25"/>
  <c r="AZ465" i="25"/>
  <c r="BA465" i="25"/>
  <c r="BB465" i="25"/>
  <c r="BC465" i="25"/>
  <c r="BD465" i="25"/>
  <c r="BE465" i="25"/>
  <c r="BF465" i="25"/>
  <c r="BG465" i="25"/>
  <c r="BH465" i="25"/>
  <c r="BI465" i="25"/>
  <c r="BJ465" i="25"/>
  <c r="BK465" i="25"/>
  <c r="BL465" i="25"/>
  <c r="BM465" i="25"/>
  <c r="BN465" i="25"/>
  <c r="BO465" i="25"/>
  <c r="BP465" i="25"/>
  <c r="BQ465" i="25"/>
  <c r="BR465" i="25"/>
  <c r="BS465" i="25"/>
  <c r="BT465" i="25"/>
  <c r="BU465" i="25"/>
  <c r="BV465" i="25"/>
  <c r="BW465" i="25"/>
  <c r="BX465" i="25"/>
  <c r="BY465" i="25"/>
  <c r="BZ465" i="25"/>
  <c r="CA465" i="25"/>
  <c r="CB465" i="25"/>
  <c r="CC465" i="25"/>
  <c r="CD465" i="25"/>
  <c r="CE465" i="25"/>
  <c r="CF465" i="25"/>
  <c r="CG465" i="25"/>
  <c r="CH465" i="25"/>
  <c r="CI465" i="25"/>
  <c r="CJ465" i="25"/>
  <c r="CK465" i="25"/>
  <c r="CL465" i="25"/>
  <c r="CM465" i="25"/>
  <c r="F466" i="25"/>
  <c r="G466" i="25"/>
  <c r="H466" i="25"/>
  <c r="I466" i="25"/>
  <c r="J466" i="25"/>
  <c r="K466" i="25"/>
  <c r="L466" i="25"/>
  <c r="M466" i="25"/>
  <c r="N466" i="25"/>
  <c r="O466" i="25"/>
  <c r="P466" i="25"/>
  <c r="Q466" i="25"/>
  <c r="R466" i="25"/>
  <c r="S466" i="25"/>
  <c r="T466" i="25"/>
  <c r="U466" i="25"/>
  <c r="V466" i="25"/>
  <c r="W466" i="25"/>
  <c r="X466" i="25"/>
  <c r="Y466" i="25"/>
  <c r="Z466" i="25"/>
  <c r="AA466" i="25"/>
  <c r="AB466" i="25"/>
  <c r="AC466" i="25"/>
  <c r="AD466" i="25"/>
  <c r="AE466" i="25"/>
  <c r="AF466" i="25"/>
  <c r="AG466" i="25"/>
  <c r="AH466" i="25"/>
  <c r="AI466" i="25"/>
  <c r="AJ466" i="25"/>
  <c r="AK466" i="25"/>
  <c r="AL466" i="25"/>
  <c r="AM466" i="25"/>
  <c r="AN466" i="25"/>
  <c r="AO466" i="25"/>
  <c r="AP466" i="25"/>
  <c r="AQ466" i="25"/>
  <c r="AR466" i="25"/>
  <c r="AS466" i="25"/>
  <c r="AT466" i="25"/>
  <c r="AU466" i="25"/>
  <c r="AV466" i="25"/>
  <c r="AW466" i="25"/>
  <c r="AX466" i="25"/>
  <c r="AY466" i="25"/>
  <c r="AZ466" i="25"/>
  <c r="BA466" i="25"/>
  <c r="BB466" i="25"/>
  <c r="BC466" i="25"/>
  <c r="BD466" i="25"/>
  <c r="BE466" i="25"/>
  <c r="BF466" i="25"/>
  <c r="BG466" i="25"/>
  <c r="BH466" i="25"/>
  <c r="BI466" i="25"/>
  <c r="BJ466" i="25"/>
  <c r="BK466" i="25"/>
  <c r="BL466" i="25"/>
  <c r="BM466" i="25"/>
  <c r="BN466" i="25"/>
  <c r="BO466" i="25"/>
  <c r="BP466" i="25"/>
  <c r="BQ466" i="25"/>
  <c r="BR466" i="25"/>
  <c r="BS466" i="25"/>
  <c r="BT466" i="25"/>
  <c r="BU466" i="25"/>
  <c r="BV466" i="25"/>
  <c r="BW466" i="25"/>
  <c r="BX466" i="25"/>
  <c r="BY466" i="25"/>
  <c r="BZ466" i="25"/>
  <c r="CA466" i="25"/>
  <c r="CB466" i="25"/>
  <c r="CC466" i="25"/>
  <c r="CD466" i="25"/>
  <c r="CE466" i="25"/>
  <c r="CF466" i="25"/>
  <c r="CG466" i="25"/>
  <c r="CH466" i="25"/>
  <c r="CI466" i="25"/>
  <c r="CJ466" i="25"/>
  <c r="CK466" i="25"/>
  <c r="CL466" i="25"/>
  <c r="CM466" i="25"/>
  <c r="F467" i="25"/>
  <c r="G467" i="25"/>
  <c r="H467" i="25"/>
  <c r="I467" i="25"/>
  <c r="J467" i="25"/>
  <c r="K467" i="25"/>
  <c r="L467" i="25"/>
  <c r="M467" i="25"/>
  <c r="N467" i="25"/>
  <c r="O467" i="25"/>
  <c r="P467" i="25"/>
  <c r="Q467" i="25"/>
  <c r="R467" i="25"/>
  <c r="S467" i="25"/>
  <c r="T467" i="25"/>
  <c r="U467" i="25"/>
  <c r="V467" i="25"/>
  <c r="W467" i="25"/>
  <c r="X467" i="25"/>
  <c r="Y467" i="25"/>
  <c r="Z467" i="25"/>
  <c r="AA467" i="25"/>
  <c r="AB467" i="25"/>
  <c r="AC467" i="25"/>
  <c r="AD467" i="25"/>
  <c r="AE467" i="25"/>
  <c r="AF467" i="25"/>
  <c r="AG467" i="25"/>
  <c r="AH467" i="25"/>
  <c r="AI467" i="25"/>
  <c r="AJ467" i="25"/>
  <c r="AK467" i="25"/>
  <c r="AL467" i="25"/>
  <c r="AM467" i="25"/>
  <c r="AN467" i="25"/>
  <c r="AO467" i="25"/>
  <c r="AP467" i="25"/>
  <c r="AQ467" i="25"/>
  <c r="AR467" i="25"/>
  <c r="AS467" i="25"/>
  <c r="AT467" i="25"/>
  <c r="AU467" i="25"/>
  <c r="AV467" i="25"/>
  <c r="AW467" i="25"/>
  <c r="AX467" i="25"/>
  <c r="AY467" i="25"/>
  <c r="AZ467" i="25"/>
  <c r="BA467" i="25"/>
  <c r="BB467" i="25"/>
  <c r="BC467" i="25"/>
  <c r="BD467" i="25"/>
  <c r="BE467" i="25"/>
  <c r="BF467" i="25"/>
  <c r="BG467" i="25"/>
  <c r="BH467" i="25"/>
  <c r="BI467" i="25"/>
  <c r="BJ467" i="25"/>
  <c r="BK467" i="25"/>
  <c r="BL467" i="25"/>
  <c r="BM467" i="25"/>
  <c r="BN467" i="25"/>
  <c r="BO467" i="25"/>
  <c r="BP467" i="25"/>
  <c r="BQ467" i="25"/>
  <c r="BR467" i="25"/>
  <c r="BS467" i="25"/>
  <c r="BT467" i="25"/>
  <c r="BU467" i="25"/>
  <c r="BV467" i="25"/>
  <c r="BW467" i="25"/>
  <c r="BX467" i="25"/>
  <c r="BY467" i="25"/>
  <c r="BZ467" i="25"/>
  <c r="CA467" i="25"/>
  <c r="CB467" i="25"/>
  <c r="CC467" i="25"/>
  <c r="CD467" i="25"/>
  <c r="CE467" i="25"/>
  <c r="CF467" i="25"/>
  <c r="CG467" i="25"/>
  <c r="CH467" i="25"/>
  <c r="CI467" i="25"/>
  <c r="CJ467" i="25"/>
  <c r="CK467" i="25"/>
  <c r="CL467" i="25"/>
  <c r="CM467" i="25"/>
  <c r="F468" i="25"/>
  <c r="G468" i="25"/>
  <c r="H468" i="25"/>
  <c r="I468" i="25"/>
  <c r="J468" i="25"/>
  <c r="K468" i="25"/>
  <c r="L468" i="25"/>
  <c r="M468" i="25"/>
  <c r="N468" i="25"/>
  <c r="O468" i="25"/>
  <c r="P468" i="25"/>
  <c r="Q468" i="25"/>
  <c r="R468" i="25"/>
  <c r="S468" i="25"/>
  <c r="T468" i="25"/>
  <c r="U468" i="25"/>
  <c r="V468" i="25"/>
  <c r="W468" i="25"/>
  <c r="X468" i="25"/>
  <c r="Y468" i="25"/>
  <c r="Z468" i="25"/>
  <c r="AA468" i="25"/>
  <c r="AB468" i="25"/>
  <c r="AC468" i="25"/>
  <c r="AD468" i="25"/>
  <c r="AE468" i="25"/>
  <c r="AF468" i="25"/>
  <c r="AG468" i="25"/>
  <c r="AH468" i="25"/>
  <c r="AI468" i="25"/>
  <c r="AJ468" i="25"/>
  <c r="AK468" i="25"/>
  <c r="AL468" i="25"/>
  <c r="AM468" i="25"/>
  <c r="AN468" i="25"/>
  <c r="AO468" i="25"/>
  <c r="AP468" i="25"/>
  <c r="AQ468" i="25"/>
  <c r="AR468" i="25"/>
  <c r="AS468" i="25"/>
  <c r="AT468" i="25"/>
  <c r="AU468" i="25"/>
  <c r="AV468" i="25"/>
  <c r="AW468" i="25"/>
  <c r="AX468" i="25"/>
  <c r="AY468" i="25"/>
  <c r="AZ468" i="25"/>
  <c r="BA468" i="25"/>
  <c r="BB468" i="25"/>
  <c r="BC468" i="25"/>
  <c r="BD468" i="25"/>
  <c r="BE468" i="25"/>
  <c r="BF468" i="25"/>
  <c r="BG468" i="25"/>
  <c r="BH468" i="25"/>
  <c r="BI468" i="25"/>
  <c r="BJ468" i="25"/>
  <c r="BK468" i="25"/>
  <c r="BL468" i="25"/>
  <c r="BM468" i="25"/>
  <c r="BN468" i="25"/>
  <c r="BO468" i="25"/>
  <c r="BP468" i="25"/>
  <c r="BQ468" i="25"/>
  <c r="BR468" i="25"/>
  <c r="BS468" i="25"/>
  <c r="BT468" i="25"/>
  <c r="BU468" i="25"/>
  <c r="BV468" i="25"/>
  <c r="BW468" i="25"/>
  <c r="BX468" i="25"/>
  <c r="BY468" i="25"/>
  <c r="BZ468" i="25"/>
  <c r="CA468" i="25"/>
  <c r="CB468" i="25"/>
  <c r="CC468" i="25"/>
  <c r="CD468" i="25"/>
  <c r="CE468" i="25"/>
  <c r="CF468" i="25"/>
  <c r="CG468" i="25"/>
  <c r="CH468" i="25"/>
  <c r="CI468" i="25"/>
  <c r="CJ468" i="25"/>
  <c r="CK468" i="25"/>
  <c r="CL468" i="25"/>
  <c r="CM468" i="25"/>
  <c r="F469" i="25"/>
  <c r="G469" i="25"/>
  <c r="H469" i="25"/>
  <c r="I469" i="25"/>
  <c r="J469" i="25"/>
  <c r="K469" i="25"/>
  <c r="L469" i="25"/>
  <c r="M469" i="25"/>
  <c r="N469" i="25"/>
  <c r="O469" i="25"/>
  <c r="P469" i="25"/>
  <c r="Q469" i="25"/>
  <c r="R469" i="25"/>
  <c r="S469" i="25"/>
  <c r="T469" i="25"/>
  <c r="U469" i="25"/>
  <c r="V469" i="25"/>
  <c r="W469" i="25"/>
  <c r="X469" i="25"/>
  <c r="Y469" i="25"/>
  <c r="Z469" i="25"/>
  <c r="AA469" i="25"/>
  <c r="AB469" i="25"/>
  <c r="AC469" i="25"/>
  <c r="AD469" i="25"/>
  <c r="AE469" i="25"/>
  <c r="AF469" i="25"/>
  <c r="AG469" i="25"/>
  <c r="AH469" i="25"/>
  <c r="AI469" i="25"/>
  <c r="AJ469" i="25"/>
  <c r="AK469" i="25"/>
  <c r="AL469" i="25"/>
  <c r="AM469" i="25"/>
  <c r="AN469" i="25"/>
  <c r="AO469" i="25"/>
  <c r="AP469" i="25"/>
  <c r="AQ469" i="25"/>
  <c r="AR469" i="25"/>
  <c r="AS469" i="25"/>
  <c r="AT469" i="25"/>
  <c r="AU469" i="25"/>
  <c r="AV469" i="25"/>
  <c r="AW469" i="25"/>
  <c r="AX469" i="25"/>
  <c r="AY469" i="25"/>
  <c r="AZ469" i="25"/>
  <c r="BA469" i="25"/>
  <c r="BB469" i="25"/>
  <c r="BC469" i="25"/>
  <c r="BD469" i="25"/>
  <c r="BE469" i="25"/>
  <c r="BF469" i="25"/>
  <c r="BG469" i="25"/>
  <c r="BH469" i="25"/>
  <c r="BI469" i="25"/>
  <c r="BJ469" i="25"/>
  <c r="BK469" i="25"/>
  <c r="BL469" i="25"/>
  <c r="BM469" i="25"/>
  <c r="BN469" i="25"/>
  <c r="BO469" i="25"/>
  <c r="BP469" i="25"/>
  <c r="BQ469" i="25"/>
  <c r="BR469" i="25"/>
  <c r="BS469" i="25"/>
  <c r="BT469" i="25"/>
  <c r="BU469" i="25"/>
  <c r="BV469" i="25"/>
  <c r="BW469" i="25"/>
  <c r="BX469" i="25"/>
  <c r="BY469" i="25"/>
  <c r="BZ469" i="25"/>
  <c r="CA469" i="25"/>
  <c r="CB469" i="25"/>
  <c r="CC469" i="25"/>
  <c r="CD469" i="25"/>
  <c r="CE469" i="25"/>
  <c r="CF469" i="25"/>
  <c r="CG469" i="25"/>
  <c r="CH469" i="25"/>
  <c r="CI469" i="25"/>
  <c r="CJ469" i="25"/>
  <c r="CK469" i="25"/>
  <c r="CL469" i="25"/>
  <c r="CM469" i="25"/>
  <c r="F470" i="25"/>
  <c r="G470" i="25"/>
  <c r="H470" i="25"/>
  <c r="I470" i="25"/>
  <c r="J470" i="25"/>
  <c r="K470" i="25"/>
  <c r="L470" i="25"/>
  <c r="M470" i="25"/>
  <c r="N470" i="25"/>
  <c r="O470" i="25"/>
  <c r="P470" i="25"/>
  <c r="Q470" i="25"/>
  <c r="R470" i="25"/>
  <c r="S470" i="25"/>
  <c r="T470" i="25"/>
  <c r="U470" i="25"/>
  <c r="V470" i="25"/>
  <c r="W470" i="25"/>
  <c r="X470" i="25"/>
  <c r="Y470" i="25"/>
  <c r="Z470" i="25"/>
  <c r="AA470" i="25"/>
  <c r="AB470" i="25"/>
  <c r="AC470" i="25"/>
  <c r="AD470" i="25"/>
  <c r="AE470" i="25"/>
  <c r="AF470" i="25"/>
  <c r="AG470" i="25"/>
  <c r="AH470" i="25"/>
  <c r="AI470" i="25"/>
  <c r="AJ470" i="25"/>
  <c r="AK470" i="25"/>
  <c r="AL470" i="25"/>
  <c r="AM470" i="25"/>
  <c r="AN470" i="25"/>
  <c r="AO470" i="25"/>
  <c r="AP470" i="25"/>
  <c r="AQ470" i="25"/>
  <c r="AR470" i="25"/>
  <c r="AS470" i="25"/>
  <c r="AT470" i="25"/>
  <c r="AU470" i="25"/>
  <c r="AV470" i="25"/>
  <c r="AW470" i="25"/>
  <c r="AX470" i="25"/>
  <c r="AY470" i="25"/>
  <c r="AZ470" i="25"/>
  <c r="BA470" i="25"/>
  <c r="BB470" i="25"/>
  <c r="BC470" i="25"/>
  <c r="BD470" i="25"/>
  <c r="BE470" i="25"/>
  <c r="BF470" i="25"/>
  <c r="BG470" i="25"/>
  <c r="BH470" i="25"/>
  <c r="BI470" i="25"/>
  <c r="BJ470" i="25"/>
  <c r="BK470" i="25"/>
  <c r="BL470" i="25"/>
  <c r="BM470" i="25"/>
  <c r="BN470" i="25"/>
  <c r="BO470" i="25"/>
  <c r="BP470" i="25"/>
  <c r="BQ470" i="25"/>
  <c r="BR470" i="25"/>
  <c r="BS470" i="25"/>
  <c r="BT470" i="25"/>
  <c r="BU470" i="25"/>
  <c r="BV470" i="25"/>
  <c r="BW470" i="25"/>
  <c r="BX470" i="25"/>
  <c r="BY470" i="25"/>
  <c r="BZ470" i="25"/>
  <c r="CA470" i="25"/>
  <c r="CB470" i="25"/>
  <c r="CC470" i="25"/>
  <c r="CD470" i="25"/>
  <c r="CE470" i="25"/>
  <c r="CF470" i="25"/>
  <c r="CG470" i="25"/>
  <c r="CH470" i="25"/>
  <c r="CI470" i="25"/>
  <c r="CJ470" i="25"/>
  <c r="CK470" i="25"/>
  <c r="CL470" i="25"/>
  <c r="CM470" i="25"/>
  <c r="F471" i="25"/>
  <c r="G471" i="25"/>
  <c r="H471" i="25"/>
  <c r="I471" i="25"/>
  <c r="J471" i="25"/>
  <c r="K471" i="25"/>
  <c r="L471" i="25"/>
  <c r="M471" i="25"/>
  <c r="N471" i="25"/>
  <c r="O471" i="25"/>
  <c r="P471" i="25"/>
  <c r="Q471" i="25"/>
  <c r="R471" i="25"/>
  <c r="S471" i="25"/>
  <c r="T471" i="25"/>
  <c r="U471" i="25"/>
  <c r="V471" i="25"/>
  <c r="W471" i="25"/>
  <c r="X471" i="25"/>
  <c r="Y471" i="25"/>
  <c r="Z471" i="25"/>
  <c r="AA471" i="25"/>
  <c r="AB471" i="25"/>
  <c r="AC471" i="25"/>
  <c r="AD471" i="25"/>
  <c r="AE471" i="25"/>
  <c r="AF471" i="25"/>
  <c r="AG471" i="25"/>
  <c r="AH471" i="25"/>
  <c r="AI471" i="25"/>
  <c r="AJ471" i="25"/>
  <c r="AK471" i="25"/>
  <c r="AL471" i="25"/>
  <c r="AM471" i="25"/>
  <c r="AN471" i="25"/>
  <c r="AO471" i="25"/>
  <c r="AP471" i="25"/>
  <c r="AQ471" i="25"/>
  <c r="AR471" i="25"/>
  <c r="AS471" i="25"/>
  <c r="AT471" i="25"/>
  <c r="AU471" i="25"/>
  <c r="AV471" i="25"/>
  <c r="AW471" i="25"/>
  <c r="AX471" i="25"/>
  <c r="AY471" i="25"/>
  <c r="AZ471" i="25"/>
  <c r="BA471" i="25"/>
  <c r="BB471" i="25"/>
  <c r="BC471" i="25"/>
  <c r="BD471" i="25"/>
  <c r="BE471" i="25"/>
  <c r="BF471" i="25"/>
  <c r="BG471" i="25"/>
  <c r="BH471" i="25"/>
  <c r="BI471" i="25"/>
  <c r="BJ471" i="25"/>
  <c r="BK471" i="25"/>
  <c r="BL471" i="25"/>
  <c r="BM471" i="25"/>
  <c r="BN471" i="25"/>
  <c r="BO471" i="25"/>
  <c r="BP471" i="25"/>
  <c r="BQ471" i="25"/>
  <c r="BR471" i="25"/>
  <c r="BS471" i="25"/>
  <c r="BT471" i="25"/>
  <c r="BU471" i="25"/>
  <c r="BV471" i="25"/>
  <c r="BW471" i="25"/>
  <c r="BX471" i="25"/>
  <c r="BY471" i="25"/>
  <c r="BZ471" i="25"/>
  <c r="CA471" i="25"/>
  <c r="CB471" i="25"/>
  <c r="CC471" i="25"/>
  <c r="CD471" i="25"/>
  <c r="CE471" i="25"/>
  <c r="CF471" i="25"/>
  <c r="CG471" i="25"/>
  <c r="CH471" i="25"/>
  <c r="CI471" i="25"/>
  <c r="CJ471" i="25"/>
  <c r="CK471" i="25"/>
  <c r="CL471" i="25"/>
  <c r="CM471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55" i="25"/>
  <c r="D456" i="25"/>
  <c r="D457" i="25"/>
  <c r="D458" i="25"/>
  <c r="D459" i="25"/>
  <c r="F453" i="25"/>
  <c r="E453" i="25"/>
  <c r="D454" i="25"/>
  <c r="G453" i="25"/>
  <c r="H453" i="25"/>
  <c r="I453" i="25"/>
  <c r="J453" i="25"/>
  <c r="K453" i="25"/>
  <c r="L453" i="25"/>
  <c r="M453" i="25"/>
  <c r="N453" i="25"/>
  <c r="O453" i="25"/>
  <c r="P453" i="25"/>
  <c r="Q453" i="25"/>
  <c r="R453" i="25"/>
  <c r="S453" i="25"/>
  <c r="T453" i="25"/>
  <c r="U453" i="25"/>
  <c r="V453" i="25"/>
  <c r="W453" i="25"/>
  <c r="X453" i="25"/>
  <c r="Y453" i="25"/>
  <c r="Z453" i="25"/>
  <c r="AA453" i="25"/>
  <c r="AB453" i="25"/>
  <c r="AC453" i="25"/>
  <c r="AD453" i="25"/>
  <c r="AF453" i="25"/>
  <c r="AG453" i="25"/>
  <c r="AH453" i="25"/>
  <c r="AI453" i="25"/>
  <c r="AJ453" i="25"/>
  <c r="AK453" i="25"/>
  <c r="AL453" i="25"/>
  <c r="AM453" i="25"/>
  <c r="AN453" i="25"/>
  <c r="AO453" i="25"/>
  <c r="AP453" i="25"/>
  <c r="AQ453" i="25"/>
  <c r="AR453" i="25"/>
  <c r="AS453" i="25"/>
  <c r="AT453" i="25"/>
  <c r="AU453" i="25"/>
  <c r="AV453" i="25"/>
  <c r="AW453" i="25"/>
  <c r="AX453" i="25"/>
  <c r="AY453" i="25"/>
  <c r="AZ453" i="25"/>
  <c r="BA453" i="25"/>
  <c r="BB453" i="25"/>
  <c r="BC453" i="25"/>
  <c r="BD453" i="25"/>
  <c r="BE453" i="25"/>
  <c r="BF453" i="25"/>
  <c r="BG453" i="25"/>
  <c r="BH453" i="25"/>
  <c r="BI453" i="25"/>
  <c r="BJ453" i="25"/>
  <c r="BK453" i="25"/>
  <c r="BL453" i="25"/>
  <c r="BM453" i="25"/>
  <c r="BN453" i="25"/>
  <c r="BO453" i="25"/>
  <c r="BP453" i="25"/>
  <c r="BQ453" i="25"/>
  <c r="BR453" i="25"/>
  <c r="BS453" i="25"/>
  <c r="BT453" i="25"/>
  <c r="BU453" i="25"/>
  <c r="BV453" i="25"/>
  <c r="BW453" i="25"/>
  <c r="BX453" i="25"/>
  <c r="BY453" i="25"/>
  <c r="BZ453" i="25"/>
  <c r="CA453" i="25"/>
  <c r="CB453" i="25"/>
  <c r="CC453" i="25"/>
  <c r="CD453" i="25"/>
  <c r="CE453" i="25"/>
  <c r="CF453" i="25"/>
  <c r="CG453" i="25"/>
  <c r="CH453" i="25"/>
  <c r="CI453" i="25"/>
  <c r="CJ453" i="25"/>
  <c r="CK453" i="25"/>
  <c r="CL453" i="25"/>
  <c r="CM453" i="25"/>
  <c r="CD483" i="25" l="1"/>
  <c r="BF483" i="25"/>
  <c r="AH483" i="25"/>
  <c r="J483" i="25"/>
  <c r="AY477" i="25"/>
  <c r="CJ477" i="25"/>
  <c r="BX477" i="25"/>
  <c r="AZ477" i="25"/>
  <c r="AN477" i="25"/>
  <c r="AB477" i="25"/>
  <c r="CE477" i="25"/>
  <c r="BS477" i="25"/>
  <c r="BG477" i="25"/>
  <c r="AU477" i="25"/>
  <c r="AI477" i="25"/>
  <c r="W477" i="25"/>
  <c r="K477" i="25"/>
  <c r="CH477" i="25"/>
  <c r="BV477" i="25"/>
  <c r="AX477" i="25"/>
  <c r="Z477" i="25"/>
  <c r="BW477" i="25"/>
  <c r="BJ477" i="25"/>
  <c r="AL477" i="25"/>
  <c r="N477" i="25"/>
  <c r="AA477" i="25"/>
  <c r="BQ483" i="25"/>
  <c r="AG483" i="25"/>
  <c r="I483" i="25"/>
  <c r="CI477" i="25"/>
  <c r="BP483" i="25"/>
  <c r="AR483" i="25"/>
  <c r="T483" i="25"/>
  <c r="AM477" i="25"/>
  <c r="CH483" i="25"/>
  <c r="BV483" i="25"/>
  <c r="BJ483" i="25"/>
  <c r="AX483" i="25"/>
  <c r="AL483" i="25"/>
  <c r="Z483" i="25"/>
  <c r="N483" i="25"/>
  <c r="BK477" i="25"/>
  <c r="CG483" i="25"/>
  <c r="BU483" i="25"/>
  <c r="BI483" i="25"/>
  <c r="AW483" i="25"/>
  <c r="AK483" i="25"/>
  <c r="Y483" i="25"/>
  <c r="M483" i="25"/>
  <c r="O477" i="25"/>
  <c r="CC483" i="25"/>
  <c r="BE483" i="25"/>
  <c r="AS483" i="25"/>
  <c r="U483" i="25"/>
  <c r="CF483" i="25"/>
  <c r="BT483" i="25"/>
  <c r="BH483" i="25"/>
  <c r="AV483" i="25"/>
  <c r="AJ483" i="25"/>
  <c r="X483" i="25"/>
  <c r="L483" i="25"/>
  <c r="P477" i="25"/>
  <c r="CB483" i="25"/>
  <c r="BD483" i="25"/>
  <c r="AF483" i="25"/>
  <c r="H483" i="25"/>
  <c r="CE483" i="25"/>
  <c r="BS483" i="25"/>
  <c r="BG483" i="25"/>
  <c r="AU483" i="25"/>
  <c r="AI483" i="25"/>
  <c r="W483" i="25"/>
  <c r="K483" i="25"/>
  <c r="CG477" i="25"/>
  <c r="BU477" i="25"/>
  <c r="BI477" i="25"/>
  <c r="AW477" i="25"/>
  <c r="AK477" i="25"/>
  <c r="Y477" i="25"/>
  <c r="M477" i="25"/>
  <c r="BL477" i="25"/>
  <c r="BR483" i="25"/>
  <c r="AT483" i="25"/>
  <c r="V483" i="25"/>
  <c r="CF477" i="25"/>
  <c r="BT477" i="25"/>
  <c r="BH477" i="25"/>
  <c r="AV477" i="25"/>
  <c r="AJ477" i="25"/>
  <c r="X477" i="25"/>
  <c r="L477" i="25"/>
  <c r="V477" i="25"/>
  <c r="CC477" i="25"/>
  <c r="BQ477" i="25"/>
  <c r="BE477" i="25"/>
  <c r="AS477" i="25"/>
  <c r="AG477" i="25"/>
  <c r="U477" i="25"/>
  <c r="I477" i="25"/>
  <c r="AH477" i="25"/>
  <c r="CK477" i="25"/>
  <c r="BY477" i="25"/>
  <c r="BM477" i="25"/>
  <c r="BA477" i="25"/>
  <c r="AO477" i="25"/>
  <c r="AC477" i="25"/>
  <c r="Q477" i="25"/>
  <c r="E477" i="25"/>
  <c r="CB477" i="25"/>
  <c r="BP477" i="25"/>
  <c r="BD477" i="25"/>
  <c r="AR477" i="25"/>
  <c r="AF477" i="25"/>
  <c r="T477" i="25"/>
  <c r="H477" i="25"/>
  <c r="CD477" i="25"/>
  <c r="CM483" i="25"/>
  <c r="CA483" i="25"/>
  <c r="BO483" i="25"/>
  <c r="BC483" i="25"/>
  <c r="AQ483" i="25"/>
  <c r="AE483" i="25"/>
  <c r="S483" i="25"/>
  <c r="G483" i="25"/>
  <c r="CM477" i="25"/>
  <c r="CA477" i="25"/>
  <c r="BO477" i="25"/>
  <c r="BC477" i="25"/>
  <c r="AQ477" i="25"/>
  <c r="AE477" i="25"/>
  <c r="S477" i="25"/>
  <c r="G477" i="25"/>
  <c r="CL483" i="25"/>
  <c r="BN483" i="25"/>
  <c r="AP483" i="25"/>
  <c r="R483" i="25"/>
  <c r="CL477" i="25"/>
  <c r="BZ477" i="25"/>
  <c r="BN477" i="25"/>
  <c r="BB477" i="25"/>
  <c r="AP477" i="25"/>
  <c r="AD477" i="25"/>
  <c r="R477" i="25"/>
  <c r="F477" i="25"/>
  <c r="J477" i="25"/>
  <c r="BZ483" i="25"/>
  <c r="BB483" i="25"/>
  <c r="AD483" i="25"/>
  <c r="F483" i="25"/>
  <c r="CK483" i="25"/>
  <c r="BY483" i="25"/>
  <c r="BM483" i="25"/>
  <c r="BA483" i="25"/>
  <c r="AO483" i="25"/>
  <c r="AC483" i="25"/>
  <c r="Q483" i="25"/>
  <c r="E483" i="25"/>
  <c r="AT477" i="25"/>
  <c r="CJ483" i="25"/>
  <c r="BX483" i="25"/>
  <c r="BL483" i="25"/>
  <c r="AZ483" i="25"/>
  <c r="AN483" i="25"/>
  <c r="AB483" i="25"/>
  <c r="P483" i="25"/>
  <c r="BF477" i="25"/>
  <c r="CI483" i="25"/>
  <c r="BW483" i="25"/>
  <c r="BK483" i="25"/>
  <c r="AY483" i="25"/>
  <c r="AM483" i="25"/>
  <c r="AA483" i="25"/>
  <c r="O483" i="25"/>
  <c r="BR477" i="25"/>
  <c r="K20" i="26" l="1"/>
  <c r="K78" i="26"/>
  <c r="K88" i="26"/>
  <c r="K57" i="26" l="1"/>
  <c r="K90" i="26"/>
  <c r="G93" i="26" l="1"/>
  <c r="J93" i="26"/>
  <c r="D483" i="25" l="1"/>
  <c r="D477" i="25"/>
  <c r="CB495" i="25"/>
  <c r="BP495" i="25"/>
  <c r="AR495" i="25"/>
  <c r="AF495" i="25"/>
  <c r="T495" i="25"/>
  <c r="BW495" i="25"/>
  <c r="O495" i="25"/>
  <c r="M93" i="26"/>
  <c r="L93" i="26"/>
  <c r="D495" i="25" l="1"/>
  <c r="BD495" i="25"/>
  <c r="CJ495" i="25"/>
  <c r="CK495" i="25"/>
  <c r="AA495" i="25"/>
  <c r="H495" i="25"/>
  <c r="AV495" i="25"/>
  <c r="BK495" i="25"/>
  <c r="CL495" i="25"/>
  <c r="BZ495" i="25"/>
  <c r="BT495" i="25"/>
  <c r="BN495" i="25"/>
  <c r="AO495" i="25"/>
  <c r="X495" i="25"/>
  <c r="AJ495" i="25"/>
  <c r="AC495" i="25"/>
  <c r="S495" i="25"/>
  <c r="L495" i="25"/>
  <c r="W495" i="25"/>
  <c r="BG495" i="25"/>
  <c r="BS495" i="25"/>
  <c r="AP495" i="25"/>
  <c r="CE495" i="25"/>
  <c r="BE495" i="25"/>
  <c r="E495" i="25"/>
  <c r="BH495" i="25"/>
  <c r="K495" i="25"/>
  <c r="CF495" i="25"/>
  <c r="AI495" i="25"/>
  <c r="AU495" i="25"/>
  <c r="BB495" i="25"/>
  <c r="BX495" i="25"/>
  <c r="Q495" i="25"/>
  <c r="BF495" i="25"/>
  <c r="CA495" i="25"/>
  <c r="CD495" i="25"/>
  <c r="CM495" i="25"/>
  <c r="R495" i="25"/>
  <c r="BA495" i="25"/>
  <c r="AE495" i="25"/>
  <c r="BM495" i="25"/>
  <c r="BY495" i="25"/>
  <c r="I495" i="25"/>
  <c r="AQ495" i="25"/>
  <c r="BC495" i="25"/>
  <c r="U495" i="25"/>
  <c r="CG495" i="25"/>
  <c r="BO495" i="25"/>
  <c r="F495" i="25"/>
  <c r="AB495" i="25"/>
  <c r="AD495" i="25"/>
  <c r="CI495" i="25"/>
  <c r="AZ495" i="25"/>
  <c r="AG495" i="25"/>
  <c r="AN495" i="25"/>
  <c r="BL495" i="25"/>
  <c r="AS495" i="25"/>
  <c r="BQ495" i="25"/>
  <c r="CC495" i="25"/>
  <c r="Y495" i="25"/>
  <c r="G495" i="25"/>
  <c r="AK495" i="25"/>
  <c r="AW495" i="25"/>
  <c r="AM495" i="25"/>
  <c r="AY495" i="25"/>
  <c r="P495" i="25"/>
  <c r="BI495" i="25"/>
  <c r="CH495" i="25"/>
  <c r="BU495" i="25"/>
  <c r="AH495" i="25"/>
  <c r="J495" i="25"/>
  <c r="BR495" i="25"/>
  <c r="M495" i="25"/>
  <c r="BV495" i="25"/>
  <c r="V495" i="25"/>
  <c r="N495" i="25"/>
  <c r="Z495" i="25"/>
  <c r="AL495" i="25"/>
  <c r="AX495" i="25"/>
  <c r="BJ495" i="25"/>
  <c r="AT495" i="25"/>
  <c r="H24" i="11"/>
  <c r="K6" i="26" l="1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9" i="26"/>
  <c r="K80" i="26"/>
  <c r="K81" i="26"/>
  <c r="K82" i="26"/>
  <c r="K83" i="26"/>
  <c r="K84" i="26"/>
  <c r="K85" i="26"/>
  <c r="K86" i="26"/>
  <c r="K87" i="26"/>
  <c r="K89" i="26"/>
  <c r="K91" i="26"/>
  <c r="K92" i="26"/>
  <c r="K5" i="26"/>
  <c r="K93" i="26" l="1"/>
  <c r="A151" i="20"/>
  <c r="A150" i="20"/>
  <c r="A142" i="20"/>
  <c r="A143" i="20"/>
  <c r="A144" i="20"/>
  <c r="A141" i="20"/>
  <c r="A132" i="20"/>
  <c r="A133" i="20"/>
  <c r="A134" i="20"/>
  <c r="A135" i="20"/>
  <c r="A131" i="20"/>
  <c r="A120" i="20"/>
  <c r="A121" i="20"/>
  <c r="A122" i="20"/>
  <c r="A123" i="20"/>
  <c r="A124" i="20"/>
  <c r="A125" i="20"/>
  <c r="A119" i="20"/>
  <c r="A110" i="20"/>
  <c r="A111" i="20"/>
  <c r="A112" i="20"/>
  <c r="A113" i="20"/>
  <c r="A109" i="20"/>
  <c r="A99" i="20"/>
  <c r="A100" i="20"/>
  <c r="A101" i="20"/>
  <c r="A102" i="20"/>
  <c r="A103" i="20"/>
  <c r="A98" i="20"/>
  <c r="A89" i="20"/>
  <c r="A90" i="20"/>
  <c r="A91" i="20"/>
  <c r="A92" i="20"/>
  <c r="A88" i="20"/>
  <c r="A78" i="20"/>
  <c r="A79" i="20"/>
  <c r="A80" i="20"/>
  <c r="A81" i="20"/>
  <c r="A82" i="20"/>
  <c r="A77" i="20"/>
  <c r="A67" i="20"/>
  <c r="A68" i="20"/>
  <c r="A69" i="20"/>
  <c r="A70" i="20"/>
  <c r="A71" i="20"/>
  <c r="A66" i="20"/>
  <c r="A50" i="20"/>
  <c r="A51" i="20"/>
  <c r="A52" i="20"/>
  <c r="A53" i="20"/>
  <c r="A54" i="20"/>
  <c r="A55" i="20"/>
  <c r="A56" i="20"/>
  <c r="A57" i="20"/>
  <c r="A58" i="20"/>
  <c r="A59" i="20"/>
  <c r="A60" i="20"/>
  <c r="A49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31" i="20"/>
  <c r="A17" i="20"/>
  <c r="A18" i="20"/>
  <c r="A19" i="20"/>
  <c r="A20" i="20"/>
  <c r="A21" i="20"/>
  <c r="A22" i="20"/>
  <c r="A23" i="20"/>
  <c r="A24" i="20"/>
  <c r="A25" i="20"/>
  <c r="A16" i="20"/>
  <c r="A5" i="20"/>
  <c r="A6" i="20"/>
  <c r="A7" i="20"/>
  <c r="A8" i="20"/>
  <c r="A9" i="20"/>
  <c r="A10" i="20"/>
  <c r="A4" i="20"/>
  <c r="B151" i="20"/>
  <c r="N151" i="20" s="1"/>
  <c r="B150" i="20"/>
  <c r="N150" i="20" s="1"/>
  <c r="B142" i="20"/>
  <c r="A43" i="23" s="1"/>
  <c r="B143" i="20"/>
  <c r="A76" i="23" s="1"/>
  <c r="B144" i="20"/>
  <c r="A15" i="23" s="1"/>
  <c r="B141" i="20"/>
  <c r="A85" i="23" s="1"/>
  <c r="B132" i="20"/>
  <c r="A26" i="23" s="1"/>
  <c r="B133" i="20"/>
  <c r="A62" i="23" s="1"/>
  <c r="B134" i="20"/>
  <c r="A75" i="23" s="1"/>
  <c r="B135" i="20"/>
  <c r="A63" i="23" s="1"/>
  <c r="B131" i="20"/>
  <c r="A108" i="23" s="1"/>
  <c r="B120" i="20"/>
  <c r="A105" i="23" s="1"/>
  <c r="B121" i="20"/>
  <c r="A106" i="23" s="1"/>
  <c r="B122" i="20"/>
  <c r="A42" i="23" s="1"/>
  <c r="B123" i="20"/>
  <c r="A74" i="23" s="1"/>
  <c r="B124" i="20"/>
  <c r="A107" i="23" s="1"/>
  <c r="B125" i="20"/>
  <c r="A14" i="23" s="1"/>
  <c r="B119" i="20"/>
  <c r="A104" i="23" s="1"/>
  <c r="B110" i="20"/>
  <c r="A25" i="23" s="1"/>
  <c r="B111" i="20"/>
  <c r="A60" i="23" s="1"/>
  <c r="B112" i="20"/>
  <c r="A61" i="23" s="1"/>
  <c r="B113" i="20"/>
  <c r="A13" i="23" s="1"/>
  <c r="B109" i="20"/>
  <c r="A84" i="23" s="1"/>
  <c r="B99" i="20"/>
  <c r="A40" i="23" s="1"/>
  <c r="B100" i="20"/>
  <c r="A24" i="23" s="1"/>
  <c r="B101" i="20"/>
  <c r="A58" i="23" s="1"/>
  <c r="B102" i="20"/>
  <c r="A59" i="23" s="1"/>
  <c r="B103" i="20"/>
  <c r="A41" i="23" s="1"/>
  <c r="B98" i="20"/>
  <c r="A83" i="23" s="1"/>
  <c r="B89" i="20"/>
  <c r="A101" i="23" s="1"/>
  <c r="B90" i="20"/>
  <c r="A102" i="23" s="1"/>
  <c r="B91" i="20"/>
  <c r="A103" i="23" s="1"/>
  <c r="B92" i="20"/>
  <c r="A39" i="23" s="1"/>
  <c r="B88" i="20"/>
  <c r="A100" i="23" s="1"/>
  <c r="B78" i="20"/>
  <c r="A82" i="23" s="1"/>
  <c r="B79" i="20"/>
  <c r="A99" i="23" s="1"/>
  <c r="B80" i="20"/>
  <c r="A38" i="23" s="1"/>
  <c r="B81" i="20"/>
  <c r="A23" i="23" s="1"/>
  <c r="B82" i="20"/>
  <c r="A12" i="23" s="1"/>
  <c r="B77" i="20"/>
  <c r="A81" i="23" s="1"/>
  <c r="B67" i="20"/>
  <c r="A21" i="23" s="1"/>
  <c r="B68" i="20"/>
  <c r="A22" i="23" s="1"/>
  <c r="B69" i="20"/>
  <c r="A57" i="23" s="1"/>
  <c r="B70" i="20"/>
  <c r="A10" i="23" s="1"/>
  <c r="B71" i="20"/>
  <c r="A11" i="23" s="1"/>
  <c r="B66" i="20"/>
  <c r="A98" i="23" s="1"/>
  <c r="B50" i="20"/>
  <c r="A35" i="23" s="1"/>
  <c r="B51" i="20"/>
  <c r="A36" i="23" s="1"/>
  <c r="B52" i="20"/>
  <c r="A73" i="23" s="1"/>
  <c r="B53" i="20"/>
  <c r="A20" i="23" s="1"/>
  <c r="B54" i="20"/>
  <c r="A54" i="23" s="1"/>
  <c r="B55" i="20"/>
  <c r="A55" i="23" s="1"/>
  <c r="B56" i="20"/>
  <c r="A56" i="23" s="1"/>
  <c r="B57" i="20"/>
  <c r="A8" i="23" s="1"/>
  <c r="B58" i="20"/>
  <c r="A9" i="23" s="1"/>
  <c r="B59" i="20"/>
  <c r="A37" i="23" s="1"/>
  <c r="B60" i="20"/>
  <c r="A80" i="23" s="1"/>
  <c r="B49" i="20"/>
  <c r="A34" i="23" s="1"/>
  <c r="B32" i="20"/>
  <c r="A95" i="23" s="1"/>
  <c r="B33" i="20"/>
  <c r="A96" i="23" s="1"/>
  <c r="B34" i="20"/>
  <c r="A97" i="23" s="1"/>
  <c r="B35" i="20"/>
  <c r="A32" i="23" s="1"/>
  <c r="B36" i="20"/>
  <c r="A33" i="23" s="1"/>
  <c r="B37" i="20"/>
  <c r="A49" i="23" s="1"/>
  <c r="B38" i="20"/>
  <c r="A50" i="23" s="1"/>
  <c r="B39" i="20"/>
  <c r="A51" i="23" s="1"/>
  <c r="B40" i="20"/>
  <c r="A52" i="23" s="1"/>
  <c r="B41" i="20"/>
  <c r="A6" i="23" s="1"/>
  <c r="B42" i="20"/>
  <c r="A7" i="23" s="1"/>
  <c r="B43" i="20"/>
  <c r="A53" i="23" s="1"/>
  <c r="B31" i="20"/>
  <c r="A94" i="23" s="1"/>
  <c r="B17" i="20"/>
  <c r="A92" i="23" s="1"/>
  <c r="B18" i="20"/>
  <c r="A69" i="23" s="1"/>
  <c r="B19" i="20"/>
  <c r="A48" i="23" s="1"/>
  <c r="B20" i="20"/>
  <c r="A5" i="23" s="1"/>
  <c r="B21" i="20"/>
  <c r="A70" i="23" s="1"/>
  <c r="B22" i="20"/>
  <c r="A93" i="23" s="1"/>
  <c r="B23" i="20"/>
  <c r="A71" i="23" s="1"/>
  <c r="B24" i="20"/>
  <c r="A72" i="23" s="1"/>
  <c r="B25" i="20"/>
  <c r="A31" i="23" s="1"/>
  <c r="B16" i="20"/>
  <c r="A91" i="23" s="1"/>
  <c r="B5" i="20"/>
  <c r="A30" i="23" s="1"/>
  <c r="B6" i="20"/>
  <c r="A19" i="23" s="1"/>
  <c r="B7" i="20"/>
  <c r="A47" i="23" s="1"/>
  <c r="B8" i="20"/>
  <c r="A90" i="23" s="1"/>
  <c r="B9" i="20"/>
  <c r="A68" i="23" s="1"/>
  <c r="B10" i="20"/>
  <c r="A4" i="23" s="1"/>
  <c r="B4" i="20"/>
  <c r="A89" i="23" s="1"/>
  <c r="B151" i="3"/>
  <c r="A64" i="18" s="1"/>
  <c r="B150" i="3"/>
  <c r="A109" i="18" s="1"/>
  <c r="B142" i="3"/>
  <c r="A43" i="18" s="1"/>
  <c r="B143" i="3"/>
  <c r="A76" i="18" s="1"/>
  <c r="B144" i="3"/>
  <c r="A15" i="18" s="1"/>
  <c r="B141" i="3"/>
  <c r="A85" i="18" s="1"/>
  <c r="B132" i="3"/>
  <c r="A26" i="18" s="1"/>
  <c r="B133" i="3"/>
  <c r="A62" i="18" s="1"/>
  <c r="B134" i="3"/>
  <c r="A75" i="18" s="1"/>
  <c r="B135" i="3"/>
  <c r="A63" i="18" s="1"/>
  <c r="B131" i="3"/>
  <c r="A108" i="18" s="1"/>
  <c r="B120" i="3"/>
  <c r="A105" i="18" s="1"/>
  <c r="B121" i="3"/>
  <c r="A106" i="18" s="1"/>
  <c r="B122" i="3"/>
  <c r="A42" i="18" s="1"/>
  <c r="B123" i="3"/>
  <c r="A74" i="18" s="1"/>
  <c r="B124" i="3"/>
  <c r="A107" i="18" s="1"/>
  <c r="B125" i="3"/>
  <c r="A14" i="18" s="1"/>
  <c r="B119" i="3"/>
  <c r="A104" i="18" s="1"/>
  <c r="B110" i="3"/>
  <c r="A25" i="18" s="1"/>
  <c r="B111" i="3"/>
  <c r="A60" i="18" s="1"/>
  <c r="B112" i="3"/>
  <c r="A61" i="18" s="1"/>
  <c r="B113" i="3"/>
  <c r="A13" i="18" s="1"/>
  <c r="B109" i="3"/>
  <c r="A84" i="18" s="1"/>
  <c r="B99" i="3"/>
  <c r="A40" i="18" s="1"/>
  <c r="B100" i="3"/>
  <c r="A24" i="18" s="1"/>
  <c r="B101" i="3"/>
  <c r="A58" i="18" s="1"/>
  <c r="B102" i="3"/>
  <c r="A59" i="18" s="1"/>
  <c r="B103" i="3"/>
  <c r="A41" i="18" s="1"/>
  <c r="B98" i="3"/>
  <c r="A83" i="18" s="1"/>
  <c r="B89" i="3"/>
  <c r="A101" i="18" s="1"/>
  <c r="B90" i="3"/>
  <c r="A102" i="18" s="1"/>
  <c r="B91" i="3"/>
  <c r="A103" i="18" s="1"/>
  <c r="B92" i="3"/>
  <c r="A39" i="18" s="1"/>
  <c r="B88" i="3"/>
  <c r="A100" i="18" s="1"/>
  <c r="B78" i="3"/>
  <c r="A82" i="18" s="1"/>
  <c r="B79" i="3"/>
  <c r="A99" i="18" s="1"/>
  <c r="B80" i="3"/>
  <c r="A38" i="18" s="1"/>
  <c r="B81" i="3"/>
  <c r="A23" i="18" s="1"/>
  <c r="B82" i="3"/>
  <c r="A12" i="18" s="1"/>
  <c r="B77" i="3"/>
  <c r="J77" i="3" s="1"/>
  <c r="B67" i="3"/>
  <c r="A21" i="18" s="1"/>
  <c r="B68" i="3"/>
  <c r="A22" i="18" s="1"/>
  <c r="B69" i="3"/>
  <c r="A57" i="18" s="1"/>
  <c r="B70" i="3"/>
  <c r="A10" i="18" s="1"/>
  <c r="B71" i="3"/>
  <c r="A11" i="18" s="1"/>
  <c r="B66" i="3"/>
  <c r="A98" i="18" s="1"/>
  <c r="B50" i="3"/>
  <c r="A35" i="18" s="1"/>
  <c r="B51" i="3"/>
  <c r="A36" i="18" s="1"/>
  <c r="B52" i="3"/>
  <c r="A73" i="18" s="1"/>
  <c r="B53" i="3"/>
  <c r="A20" i="18" s="1"/>
  <c r="B54" i="3"/>
  <c r="A54" i="18" s="1"/>
  <c r="B55" i="3"/>
  <c r="A55" i="18" s="1"/>
  <c r="B56" i="3"/>
  <c r="A56" i="18" s="1"/>
  <c r="B57" i="3"/>
  <c r="A8" i="18" s="1"/>
  <c r="B58" i="3"/>
  <c r="A9" i="18" s="1"/>
  <c r="B59" i="3"/>
  <c r="A37" i="18" s="1"/>
  <c r="B60" i="3"/>
  <c r="A80" i="18" s="1"/>
  <c r="B49" i="3"/>
  <c r="A34" i="18" s="1"/>
  <c r="B32" i="3"/>
  <c r="A95" i="18" s="1"/>
  <c r="B33" i="3"/>
  <c r="A96" i="18" s="1"/>
  <c r="B34" i="3"/>
  <c r="A97" i="18" s="1"/>
  <c r="B35" i="3"/>
  <c r="A32" i="18" s="1"/>
  <c r="B36" i="3"/>
  <c r="A33" i="18" s="1"/>
  <c r="B37" i="3"/>
  <c r="A49" i="18" s="1"/>
  <c r="B38" i="3"/>
  <c r="A50" i="18" s="1"/>
  <c r="B39" i="3"/>
  <c r="A51" i="18" s="1"/>
  <c r="B40" i="3"/>
  <c r="A52" i="18" s="1"/>
  <c r="B41" i="3"/>
  <c r="A6" i="18" s="1"/>
  <c r="B42" i="3"/>
  <c r="A7" i="18" s="1"/>
  <c r="B43" i="3"/>
  <c r="A53" i="18" s="1"/>
  <c r="B31" i="3"/>
  <c r="A94" i="18" s="1"/>
  <c r="B17" i="3"/>
  <c r="A92" i="18" s="1"/>
  <c r="B18" i="3"/>
  <c r="A69" i="18" s="1"/>
  <c r="B19" i="3"/>
  <c r="A48" i="18" s="1"/>
  <c r="B20" i="3"/>
  <c r="A5" i="18" s="1"/>
  <c r="B21" i="3"/>
  <c r="A70" i="18" s="1"/>
  <c r="B22" i="3"/>
  <c r="A93" i="18" s="1"/>
  <c r="B23" i="3"/>
  <c r="A71" i="18" s="1"/>
  <c r="B24" i="3"/>
  <c r="A72" i="18" s="1"/>
  <c r="B25" i="3"/>
  <c r="A31" i="18" s="1"/>
  <c r="B16" i="3"/>
  <c r="A91" i="18" s="1"/>
  <c r="B5" i="3"/>
  <c r="A30" i="18" s="1"/>
  <c r="B6" i="3"/>
  <c r="A19" i="18" s="1"/>
  <c r="B7" i="3"/>
  <c r="A47" i="18" s="1"/>
  <c r="B8" i="3"/>
  <c r="A90" i="18" s="1"/>
  <c r="B9" i="3"/>
  <c r="A68" i="18" s="1"/>
  <c r="B10" i="3"/>
  <c r="A4" i="18" s="1"/>
  <c r="B4" i="3"/>
  <c r="A89" i="18" s="1"/>
  <c r="U4" i="11"/>
  <c r="V4" i="11"/>
  <c r="U5" i="11"/>
  <c r="V5" i="11"/>
  <c r="U6" i="11"/>
  <c r="V6" i="11"/>
  <c r="U7" i="11"/>
  <c r="V7" i="11"/>
  <c r="U8" i="11"/>
  <c r="V8" i="11"/>
  <c r="U9" i="11"/>
  <c r="V9" i="11"/>
  <c r="U10" i="11"/>
  <c r="V10" i="11"/>
  <c r="U11" i="11"/>
  <c r="V11" i="11"/>
  <c r="U12" i="11"/>
  <c r="V12" i="11"/>
  <c r="U13" i="11"/>
  <c r="V13" i="11"/>
  <c r="U14" i="11"/>
  <c r="V14" i="11"/>
  <c r="U15" i="11"/>
  <c r="V15" i="11"/>
  <c r="U16" i="11"/>
  <c r="V16" i="11"/>
  <c r="U17" i="11"/>
  <c r="V17" i="11"/>
  <c r="U18" i="11"/>
  <c r="V18" i="11"/>
  <c r="U19" i="11"/>
  <c r="V19" i="11"/>
  <c r="U20" i="11"/>
  <c r="V20" i="11"/>
  <c r="U21" i="11"/>
  <c r="V21" i="11"/>
  <c r="U22" i="11"/>
  <c r="V22" i="11"/>
  <c r="U23" i="11"/>
  <c r="V23" i="11"/>
  <c r="U24" i="11"/>
  <c r="V24" i="11"/>
  <c r="U25" i="11"/>
  <c r="V25" i="11"/>
  <c r="U26" i="11"/>
  <c r="V26" i="11"/>
  <c r="U27" i="11"/>
  <c r="V27" i="11"/>
  <c r="U28" i="11"/>
  <c r="V28" i="11"/>
  <c r="U29" i="11"/>
  <c r="V29" i="11"/>
  <c r="U30" i="11"/>
  <c r="V30" i="11"/>
  <c r="U31" i="11"/>
  <c r="V31" i="11"/>
  <c r="U32" i="11"/>
  <c r="V32" i="11"/>
  <c r="U33" i="11"/>
  <c r="V33" i="11"/>
  <c r="U34" i="11"/>
  <c r="V34" i="11"/>
  <c r="U35" i="11"/>
  <c r="V35" i="11"/>
  <c r="U36" i="11"/>
  <c r="V36" i="11"/>
  <c r="U37" i="11"/>
  <c r="V37" i="11"/>
  <c r="U38" i="11"/>
  <c r="V38" i="11"/>
  <c r="U39" i="11"/>
  <c r="V39" i="11"/>
  <c r="U40" i="11"/>
  <c r="V40" i="11"/>
  <c r="U41" i="11"/>
  <c r="V41" i="11"/>
  <c r="U42" i="11"/>
  <c r="V42" i="11"/>
  <c r="U43" i="11"/>
  <c r="V43" i="11"/>
  <c r="U44" i="11"/>
  <c r="V44" i="11"/>
  <c r="U45" i="11"/>
  <c r="V45" i="11"/>
  <c r="U46" i="11"/>
  <c r="V46" i="11"/>
  <c r="U47" i="11"/>
  <c r="V47" i="11"/>
  <c r="U48" i="11"/>
  <c r="V48" i="11"/>
  <c r="U49" i="11"/>
  <c r="V49" i="11"/>
  <c r="U50" i="11"/>
  <c r="V50" i="11"/>
  <c r="U51" i="11"/>
  <c r="V51" i="11"/>
  <c r="U52" i="11"/>
  <c r="V52" i="11"/>
  <c r="U53" i="11"/>
  <c r="V53" i="11"/>
  <c r="U54" i="11"/>
  <c r="V54" i="11"/>
  <c r="U55" i="11"/>
  <c r="V55" i="11"/>
  <c r="U56" i="11"/>
  <c r="V56" i="11"/>
  <c r="U57" i="11"/>
  <c r="V57" i="11"/>
  <c r="U58" i="11"/>
  <c r="V58" i="11"/>
  <c r="U59" i="11"/>
  <c r="V59" i="11"/>
  <c r="U60" i="11"/>
  <c r="V60" i="11"/>
  <c r="U61" i="11"/>
  <c r="V61" i="11"/>
  <c r="U62" i="11"/>
  <c r="V62" i="11"/>
  <c r="U63" i="11"/>
  <c r="V63" i="11"/>
  <c r="U64" i="11"/>
  <c r="V64" i="11"/>
  <c r="U65" i="11"/>
  <c r="V65" i="11"/>
  <c r="U66" i="11"/>
  <c r="V66" i="11"/>
  <c r="U67" i="11"/>
  <c r="V67" i="11"/>
  <c r="U68" i="11"/>
  <c r="V68" i="11"/>
  <c r="U69" i="11"/>
  <c r="V69" i="11"/>
  <c r="U70" i="11"/>
  <c r="V70" i="11"/>
  <c r="U71" i="11"/>
  <c r="V71" i="11"/>
  <c r="U72" i="11"/>
  <c r="V72" i="11"/>
  <c r="U73" i="11"/>
  <c r="V73" i="11"/>
  <c r="U74" i="11"/>
  <c r="V74" i="11"/>
  <c r="U75" i="11"/>
  <c r="V75" i="11"/>
  <c r="U76" i="11"/>
  <c r="V76" i="11"/>
  <c r="U77" i="11"/>
  <c r="V77" i="11"/>
  <c r="U78" i="11"/>
  <c r="V78" i="11"/>
  <c r="U79" i="11"/>
  <c r="V79" i="11"/>
  <c r="U80" i="11"/>
  <c r="V80" i="11"/>
  <c r="U81" i="11"/>
  <c r="V81" i="11"/>
  <c r="U82" i="11"/>
  <c r="V82" i="11"/>
  <c r="U83" i="11"/>
  <c r="V83" i="11"/>
  <c r="U84" i="11"/>
  <c r="V84" i="11"/>
  <c r="U85" i="11"/>
  <c r="V85" i="11"/>
  <c r="U86" i="11"/>
  <c r="V86" i="11"/>
  <c r="U87" i="11"/>
  <c r="V87" i="11"/>
  <c r="U88" i="11"/>
  <c r="V88" i="11"/>
  <c r="U89" i="11"/>
  <c r="V89" i="11"/>
  <c r="U90" i="11"/>
  <c r="V90" i="11"/>
  <c r="V3" i="11"/>
  <c r="U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3" i="11"/>
  <c r="I4" i="11"/>
  <c r="J4" i="11"/>
  <c r="K4" i="11"/>
  <c r="L4" i="11"/>
  <c r="I5" i="11"/>
  <c r="J5" i="11"/>
  <c r="K5" i="11"/>
  <c r="L5" i="11"/>
  <c r="I6" i="11"/>
  <c r="J6" i="11"/>
  <c r="K6" i="11"/>
  <c r="L6" i="11"/>
  <c r="I7" i="11"/>
  <c r="J7" i="11"/>
  <c r="K7" i="11"/>
  <c r="L7" i="11"/>
  <c r="I8" i="11"/>
  <c r="J8" i="11"/>
  <c r="K8" i="11"/>
  <c r="L8" i="11"/>
  <c r="I9" i="11"/>
  <c r="J9" i="11"/>
  <c r="K9" i="11"/>
  <c r="L9" i="11"/>
  <c r="I10" i="11"/>
  <c r="J10" i="11"/>
  <c r="K10" i="11"/>
  <c r="L10" i="11"/>
  <c r="I11" i="11"/>
  <c r="N11" i="11" s="1"/>
  <c r="J11" i="11"/>
  <c r="K11" i="11"/>
  <c r="L11" i="11"/>
  <c r="I12" i="11"/>
  <c r="M12" i="11" s="1"/>
  <c r="J12" i="11"/>
  <c r="K12" i="11"/>
  <c r="L12" i="11"/>
  <c r="I13" i="11"/>
  <c r="M13" i="11" s="1"/>
  <c r="J13" i="11"/>
  <c r="K13" i="11"/>
  <c r="L13" i="11"/>
  <c r="I14" i="11"/>
  <c r="J14" i="11"/>
  <c r="K14" i="11"/>
  <c r="L14" i="11"/>
  <c r="I15" i="11"/>
  <c r="J15" i="11"/>
  <c r="K15" i="11"/>
  <c r="L15" i="11"/>
  <c r="I16" i="11"/>
  <c r="J16" i="11"/>
  <c r="K16" i="11"/>
  <c r="L16" i="11"/>
  <c r="I17" i="11"/>
  <c r="M17" i="11" s="1"/>
  <c r="J17" i="11"/>
  <c r="K17" i="11"/>
  <c r="L17" i="11"/>
  <c r="I18" i="11"/>
  <c r="J18" i="11"/>
  <c r="K18" i="11"/>
  <c r="L18" i="11"/>
  <c r="I19" i="11"/>
  <c r="M19" i="11" s="1"/>
  <c r="J19" i="11"/>
  <c r="K19" i="11"/>
  <c r="L19" i="11"/>
  <c r="I20" i="11"/>
  <c r="J20" i="11"/>
  <c r="K20" i="11"/>
  <c r="L20" i="11"/>
  <c r="I21" i="11"/>
  <c r="M21" i="11" s="1"/>
  <c r="J21" i="11"/>
  <c r="K21" i="11"/>
  <c r="L21" i="11"/>
  <c r="I22" i="11"/>
  <c r="J22" i="11"/>
  <c r="K22" i="11"/>
  <c r="L22" i="11"/>
  <c r="I23" i="11"/>
  <c r="J23" i="11"/>
  <c r="K23" i="11"/>
  <c r="L23" i="11"/>
  <c r="I24" i="11"/>
  <c r="J24" i="11"/>
  <c r="O24" i="11" s="1"/>
  <c r="E35" i="3" s="1"/>
  <c r="D32" i="18" s="1"/>
  <c r="K24" i="11"/>
  <c r="P24" i="11" s="1"/>
  <c r="F35" i="3" s="1"/>
  <c r="E32" i="18" s="1"/>
  <c r="L24" i="11"/>
  <c r="I25" i="11"/>
  <c r="N25" i="11" s="1"/>
  <c r="J25" i="11"/>
  <c r="K25" i="11"/>
  <c r="L25" i="11"/>
  <c r="I26" i="11"/>
  <c r="J26" i="11"/>
  <c r="K26" i="11"/>
  <c r="L26" i="11"/>
  <c r="I27" i="11"/>
  <c r="N27" i="11" s="1"/>
  <c r="J27" i="11"/>
  <c r="K27" i="11"/>
  <c r="L27" i="11"/>
  <c r="I28" i="11"/>
  <c r="M28" i="11" s="1"/>
  <c r="J28" i="11"/>
  <c r="K28" i="11"/>
  <c r="L28" i="11"/>
  <c r="I29" i="11"/>
  <c r="M29" i="11" s="1"/>
  <c r="J29" i="11"/>
  <c r="K29" i="11"/>
  <c r="L29" i="11"/>
  <c r="I30" i="11"/>
  <c r="M30" i="11" s="1"/>
  <c r="J30" i="11"/>
  <c r="K30" i="11"/>
  <c r="L30" i="11"/>
  <c r="I31" i="11"/>
  <c r="J31" i="11"/>
  <c r="K31" i="11"/>
  <c r="L31" i="11"/>
  <c r="I32" i="11"/>
  <c r="J32" i="11"/>
  <c r="K32" i="11"/>
  <c r="L32" i="11"/>
  <c r="I33" i="11"/>
  <c r="M33" i="11" s="1"/>
  <c r="J33" i="11"/>
  <c r="K33" i="11"/>
  <c r="L33" i="11"/>
  <c r="I34" i="11"/>
  <c r="J34" i="11"/>
  <c r="K34" i="11"/>
  <c r="L34" i="11"/>
  <c r="I35" i="11"/>
  <c r="N35" i="11" s="1"/>
  <c r="J35" i="11"/>
  <c r="K35" i="11"/>
  <c r="L35" i="11"/>
  <c r="I36" i="11"/>
  <c r="J36" i="11"/>
  <c r="K36" i="11"/>
  <c r="P36" i="11" s="1"/>
  <c r="L36" i="11"/>
  <c r="I37" i="11"/>
  <c r="J37" i="11"/>
  <c r="K37" i="11"/>
  <c r="L37" i="11"/>
  <c r="I38" i="11"/>
  <c r="J38" i="11"/>
  <c r="O38" i="11" s="1"/>
  <c r="E54" i="3" s="1"/>
  <c r="D54" i="18" s="1"/>
  <c r="K38" i="11"/>
  <c r="P38" i="11" s="1"/>
  <c r="F54" i="3" s="1"/>
  <c r="E54" i="18" s="1"/>
  <c r="L38" i="11"/>
  <c r="I39" i="11"/>
  <c r="J39" i="11"/>
  <c r="K39" i="11"/>
  <c r="L39" i="11"/>
  <c r="I40" i="11"/>
  <c r="J40" i="11"/>
  <c r="K40" i="11"/>
  <c r="L40" i="11"/>
  <c r="I41" i="11"/>
  <c r="M41" i="11" s="1"/>
  <c r="J41" i="11"/>
  <c r="K41" i="11"/>
  <c r="L41" i="11"/>
  <c r="I42" i="11"/>
  <c r="M42" i="11" s="1"/>
  <c r="J42" i="11"/>
  <c r="K42" i="11"/>
  <c r="L42" i="11"/>
  <c r="I43" i="11"/>
  <c r="M43" i="11" s="1"/>
  <c r="J43" i="11"/>
  <c r="K43" i="11"/>
  <c r="L43" i="11"/>
  <c r="I44" i="11"/>
  <c r="J44" i="11"/>
  <c r="K44" i="11"/>
  <c r="L44" i="11"/>
  <c r="I45" i="11"/>
  <c r="N45" i="11" s="1"/>
  <c r="J45" i="11"/>
  <c r="K45" i="11"/>
  <c r="P45" i="11" s="1"/>
  <c r="L45" i="11"/>
  <c r="I46" i="11"/>
  <c r="J46" i="11"/>
  <c r="K46" i="11"/>
  <c r="L46" i="11"/>
  <c r="I47" i="11"/>
  <c r="J47" i="11"/>
  <c r="K47" i="11"/>
  <c r="L47" i="11"/>
  <c r="I48" i="11"/>
  <c r="J48" i="11"/>
  <c r="K48" i="11"/>
  <c r="L48" i="11"/>
  <c r="I49" i="11"/>
  <c r="M49" i="11" s="1"/>
  <c r="J49" i="11"/>
  <c r="O49" i="11" s="1"/>
  <c r="K49" i="11"/>
  <c r="P49" i="11" s="1"/>
  <c r="L49" i="11"/>
  <c r="I50" i="11"/>
  <c r="J50" i="11"/>
  <c r="K50" i="11"/>
  <c r="L50" i="11"/>
  <c r="I51" i="11"/>
  <c r="N51" i="11" s="1"/>
  <c r="J51" i="11"/>
  <c r="K51" i="11"/>
  <c r="L51" i="11"/>
  <c r="I52" i="11"/>
  <c r="N52" i="11" s="1"/>
  <c r="J52" i="11"/>
  <c r="K52" i="11"/>
  <c r="L52" i="11"/>
  <c r="I53" i="11"/>
  <c r="N53" i="11" s="1"/>
  <c r="J53" i="11"/>
  <c r="K53" i="11"/>
  <c r="L53" i="11"/>
  <c r="I54" i="11"/>
  <c r="J54" i="11"/>
  <c r="K54" i="11"/>
  <c r="L54" i="11"/>
  <c r="I55" i="11"/>
  <c r="J55" i="11"/>
  <c r="K55" i="11"/>
  <c r="L55" i="11"/>
  <c r="I56" i="11"/>
  <c r="J56" i="11"/>
  <c r="K56" i="11"/>
  <c r="L56" i="11"/>
  <c r="I57" i="11"/>
  <c r="J57" i="11"/>
  <c r="K57" i="11"/>
  <c r="L57" i="11"/>
  <c r="I58" i="11"/>
  <c r="J58" i="11"/>
  <c r="K58" i="11"/>
  <c r="L58" i="11"/>
  <c r="I59" i="11"/>
  <c r="N59" i="11" s="1"/>
  <c r="J59" i="11"/>
  <c r="K59" i="11"/>
  <c r="L59" i="11"/>
  <c r="I60" i="11"/>
  <c r="J60" i="11"/>
  <c r="K60" i="11"/>
  <c r="L60" i="11"/>
  <c r="I61" i="11"/>
  <c r="N61" i="11" s="1"/>
  <c r="J61" i="11"/>
  <c r="K61" i="11"/>
  <c r="L61" i="11"/>
  <c r="I62" i="11"/>
  <c r="J62" i="11"/>
  <c r="K62" i="11"/>
  <c r="L62" i="11"/>
  <c r="I63" i="11"/>
  <c r="J63" i="11"/>
  <c r="K63" i="11"/>
  <c r="L63" i="11"/>
  <c r="I64" i="11"/>
  <c r="J64" i="11"/>
  <c r="K64" i="11"/>
  <c r="L64" i="11"/>
  <c r="I65" i="11"/>
  <c r="N65" i="11" s="1"/>
  <c r="J65" i="11"/>
  <c r="K65" i="11"/>
  <c r="L65" i="11"/>
  <c r="I66" i="11"/>
  <c r="J66" i="11"/>
  <c r="K66" i="11"/>
  <c r="L66" i="11"/>
  <c r="I67" i="11"/>
  <c r="J67" i="11"/>
  <c r="K67" i="11"/>
  <c r="L67" i="11"/>
  <c r="I68" i="11"/>
  <c r="J68" i="11"/>
  <c r="K68" i="11"/>
  <c r="L68" i="11"/>
  <c r="I69" i="11"/>
  <c r="M69" i="11" s="1"/>
  <c r="J69" i="11"/>
  <c r="K69" i="11"/>
  <c r="P69" i="11" s="1"/>
  <c r="L69" i="11"/>
  <c r="I70" i="11"/>
  <c r="J70" i="11"/>
  <c r="K70" i="11"/>
  <c r="L70" i="11"/>
  <c r="I71" i="11"/>
  <c r="J71" i="11"/>
  <c r="O47" i="11" s="1"/>
  <c r="K71" i="11"/>
  <c r="L71" i="11"/>
  <c r="I72" i="11"/>
  <c r="J72" i="11"/>
  <c r="K72" i="11"/>
  <c r="L72" i="11"/>
  <c r="I73" i="11"/>
  <c r="M73" i="11" s="1"/>
  <c r="J73" i="11"/>
  <c r="K73" i="11"/>
  <c r="L73" i="11"/>
  <c r="I74" i="11"/>
  <c r="J74" i="11"/>
  <c r="K74" i="11"/>
  <c r="L74" i="11"/>
  <c r="I75" i="11"/>
  <c r="M75" i="11" s="1"/>
  <c r="J75" i="11"/>
  <c r="O75" i="11" s="1"/>
  <c r="K75" i="11"/>
  <c r="P75" i="11" s="1"/>
  <c r="L75" i="11"/>
  <c r="I76" i="11"/>
  <c r="N76" i="11" s="1"/>
  <c r="J76" i="11"/>
  <c r="K76" i="11"/>
  <c r="L76" i="11"/>
  <c r="I77" i="11"/>
  <c r="M77" i="11" s="1"/>
  <c r="J77" i="11"/>
  <c r="K77" i="11"/>
  <c r="L77" i="11"/>
  <c r="I78" i="11"/>
  <c r="J78" i="11"/>
  <c r="K78" i="11"/>
  <c r="L78" i="11"/>
  <c r="I79" i="11"/>
  <c r="J79" i="11"/>
  <c r="O13" i="11" s="1"/>
  <c r="K79" i="11"/>
  <c r="P13" i="11" s="1"/>
  <c r="L79" i="11"/>
  <c r="I80" i="11"/>
  <c r="J80" i="11"/>
  <c r="K80" i="11"/>
  <c r="L80" i="11"/>
  <c r="I81" i="11"/>
  <c r="S15" i="11" s="1"/>
  <c r="J81" i="11"/>
  <c r="O15" i="11" s="1"/>
  <c r="K81" i="11"/>
  <c r="L81" i="11"/>
  <c r="I82" i="11"/>
  <c r="J82" i="11"/>
  <c r="K82" i="11"/>
  <c r="L82" i="11"/>
  <c r="I83" i="11"/>
  <c r="J83" i="11"/>
  <c r="K83" i="11"/>
  <c r="L83" i="11"/>
  <c r="I84" i="11"/>
  <c r="J84" i="11"/>
  <c r="K84" i="11"/>
  <c r="L84" i="11"/>
  <c r="I85" i="11"/>
  <c r="M85" i="11" s="1"/>
  <c r="J85" i="11"/>
  <c r="K85" i="11"/>
  <c r="P85" i="11" s="1"/>
  <c r="L85" i="11"/>
  <c r="I86" i="11"/>
  <c r="J86" i="11"/>
  <c r="K86" i="11"/>
  <c r="L86" i="11"/>
  <c r="I87" i="11"/>
  <c r="J87" i="11"/>
  <c r="K87" i="11"/>
  <c r="L87" i="11"/>
  <c r="I88" i="11"/>
  <c r="J88" i="11"/>
  <c r="K88" i="11"/>
  <c r="L88" i="11"/>
  <c r="I89" i="11"/>
  <c r="M89" i="11" s="1"/>
  <c r="J89" i="11"/>
  <c r="K89" i="11"/>
  <c r="L89" i="11"/>
  <c r="I90" i="11"/>
  <c r="N90" i="11" s="1"/>
  <c r="J90" i="11"/>
  <c r="K90" i="11"/>
  <c r="L90" i="11"/>
  <c r="J3" i="11"/>
  <c r="O3" i="11" s="1"/>
  <c r="K3" i="11"/>
  <c r="L3" i="11"/>
  <c r="I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5" i="11"/>
  <c r="H26" i="11"/>
  <c r="H27" i="11"/>
  <c r="H28" i="11"/>
  <c r="H29" i="11"/>
  <c r="H30" i="11"/>
  <c r="H31" i="11"/>
  <c r="H32" i="11"/>
  <c r="H33" i="11"/>
  <c r="H34" i="11"/>
  <c r="H35" i="11"/>
  <c r="Q35" i="11" s="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R83" i="11" s="1"/>
  <c r="H84" i="11"/>
  <c r="H85" i="11"/>
  <c r="H86" i="11"/>
  <c r="H87" i="11"/>
  <c r="H88" i="11"/>
  <c r="H89" i="11"/>
  <c r="H90" i="11"/>
  <c r="H3" i="11"/>
  <c r="H93" i="26"/>
  <c r="S59" i="11" l="1"/>
  <c r="O88" i="11"/>
  <c r="Q60" i="11"/>
  <c r="Q29" i="11"/>
  <c r="R28" i="11"/>
  <c r="P3" i="11"/>
  <c r="R20" i="11"/>
  <c r="Q19" i="11"/>
  <c r="R4" i="11"/>
  <c r="S5" i="11"/>
  <c r="P58" i="11"/>
  <c r="F89" i="3" s="1"/>
  <c r="E101" i="18" s="1"/>
  <c r="Q85" i="11"/>
  <c r="N88" i="11"/>
  <c r="M88" i="11"/>
  <c r="R84" i="11"/>
  <c r="Q59" i="11"/>
  <c r="Q10" i="11"/>
  <c r="P21" i="11"/>
  <c r="Q34" i="11"/>
  <c r="R9" i="11"/>
  <c r="S18" i="11"/>
  <c r="P59" i="11"/>
  <c r="P44" i="11"/>
  <c r="F110" i="3" s="1"/>
  <c r="E25" i="18" s="1"/>
  <c r="P11" i="11"/>
  <c r="R17" i="11"/>
  <c r="O35" i="11"/>
  <c r="S3" i="11"/>
  <c r="P25" i="11"/>
  <c r="P19" i="11"/>
  <c r="F52" i="3" s="1"/>
  <c r="E73" i="18" s="1"/>
  <c r="P10" i="11"/>
  <c r="F141" i="3" s="1"/>
  <c r="E85" i="18" s="1"/>
  <c r="O25" i="11"/>
  <c r="Q73" i="11"/>
  <c r="W3" i="11"/>
  <c r="M3" i="11"/>
  <c r="N3" i="11"/>
  <c r="P15" i="11"/>
  <c r="A81" i="18"/>
  <c r="A109" i="23"/>
  <c r="A64" i="23"/>
  <c r="O12" i="11"/>
  <c r="S25" i="11"/>
  <c r="O33" i="11"/>
  <c r="S46" i="11"/>
  <c r="P30" i="11"/>
  <c r="P33" i="11"/>
  <c r="P47" i="11"/>
  <c r="O55" i="11"/>
  <c r="O10" i="11"/>
  <c r="O46" i="11"/>
  <c r="O4" i="11"/>
  <c r="P55" i="11"/>
  <c r="P4" i="11"/>
  <c r="S21" i="11"/>
  <c r="W28" i="11"/>
  <c r="P5" i="11"/>
  <c r="O44" i="11"/>
  <c r="O5" i="11"/>
  <c r="P26" i="11"/>
  <c r="O26" i="11"/>
  <c r="O29" i="11"/>
  <c r="Q4" i="11"/>
  <c r="P29" i="11"/>
  <c r="F40" i="3" s="1"/>
  <c r="E52" i="18" s="1"/>
  <c r="P46" i="11"/>
  <c r="C40" i="3"/>
  <c r="B52" i="18" s="1"/>
  <c r="R21" i="11"/>
  <c r="R35" i="11"/>
  <c r="S19" i="11"/>
  <c r="I25" i="3" s="1"/>
  <c r="H31" i="18" s="1"/>
  <c r="W51" i="11"/>
  <c r="W75" i="11"/>
  <c r="W83" i="11"/>
  <c r="AB83" i="11" s="1"/>
  <c r="W67" i="11"/>
  <c r="W35" i="11"/>
  <c r="Q43" i="11"/>
  <c r="G51" i="3" s="1"/>
  <c r="F36" i="18" s="1"/>
  <c r="W43" i="11"/>
  <c r="Q11" i="11"/>
  <c r="W59" i="11"/>
  <c r="W19" i="11"/>
  <c r="P23" i="11"/>
  <c r="P53" i="11"/>
  <c r="F121" i="3" s="1"/>
  <c r="P41" i="11"/>
  <c r="P65" i="11"/>
  <c r="W50" i="11"/>
  <c r="W42" i="11"/>
  <c r="W34" i="11"/>
  <c r="W26" i="11"/>
  <c r="W10" i="11"/>
  <c r="W90" i="11"/>
  <c r="W82" i="11"/>
  <c r="W66" i="11"/>
  <c r="P7" i="11"/>
  <c r="Q26" i="11"/>
  <c r="P67" i="11"/>
  <c r="P17" i="11"/>
  <c r="P31" i="11"/>
  <c r="P39" i="11"/>
  <c r="O23" i="11"/>
  <c r="O53" i="11"/>
  <c r="E121" i="3" s="1"/>
  <c r="O41" i="11"/>
  <c r="O17" i="11"/>
  <c r="O9" i="11"/>
  <c r="O19" i="11"/>
  <c r="O11" i="11"/>
  <c r="P37" i="11"/>
  <c r="Q41" i="11"/>
  <c r="Q33" i="11"/>
  <c r="R49" i="11"/>
  <c r="O73" i="11"/>
  <c r="O67" i="11"/>
  <c r="O45" i="11"/>
  <c r="O7" i="11"/>
  <c r="Q65" i="11"/>
  <c r="O65" i="11"/>
  <c r="R34" i="11"/>
  <c r="W11" i="11"/>
  <c r="P51" i="11"/>
  <c r="P63" i="11"/>
  <c r="P57" i="11"/>
  <c r="P43" i="11"/>
  <c r="P27" i="11"/>
  <c r="W89" i="11"/>
  <c r="W81" i="11"/>
  <c r="W73" i="11"/>
  <c r="W65" i="11"/>
  <c r="W57" i="11"/>
  <c r="W49" i="11"/>
  <c r="W41" i="11"/>
  <c r="W33" i="11"/>
  <c r="W17" i="11"/>
  <c r="W9" i="11"/>
  <c r="O69" i="11"/>
  <c r="E110" i="3" s="1"/>
  <c r="D25" i="18" s="1"/>
  <c r="O51" i="11"/>
  <c r="O39" i="11"/>
  <c r="Q58" i="11"/>
  <c r="M61" i="11"/>
  <c r="C49" i="3" s="1"/>
  <c r="B34" i="18" s="1"/>
  <c r="N77" i="11"/>
  <c r="N13" i="11"/>
  <c r="Q3" i="11"/>
  <c r="W18" i="11"/>
  <c r="N41" i="11"/>
  <c r="S13" i="11"/>
  <c r="M11" i="11"/>
  <c r="C17" i="3" s="1"/>
  <c r="B92" i="18" s="1"/>
  <c r="R73" i="11"/>
  <c r="O63" i="11"/>
  <c r="O89" i="11"/>
  <c r="O57" i="11"/>
  <c r="O85" i="11"/>
  <c r="O61" i="11"/>
  <c r="O43" i="11"/>
  <c r="O27" i="11"/>
  <c r="M53" i="11"/>
  <c r="C121" i="3" s="1"/>
  <c r="N75" i="11"/>
  <c r="D121" i="3" s="1"/>
  <c r="Q84" i="11"/>
  <c r="R29" i="11"/>
  <c r="S69" i="11"/>
  <c r="M51" i="11"/>
  <c r="C77" i="3" s="1"/>
  <c r="B81" i="18" s="1"/>
  <c r="N73" i="11"/>
  <c r="D122" i="3" s="1"/>
  <c r="R19" i="11"/>
  <c r="R81" i="11"/>
  <c r="M25" i="11"/>
  <c r="C39" i="3" s="1"/>
  <c r="B51" i="18" s="1"/>
  <c r="N49" i="11"/>
  <c r="D70" i="3" s="1"/>
  <c r="C10" i="18" s="1"/>
  <c r="S83" i="11"/>
  <c r="P88" i="11"/>
  <c r="P12" i="11"/>
  <c r="P50" i="11"/>
  <c r="O84" i="11"/>
  <c r="O77" i="11"/>
  <c r="O20" i="11"/>
  <c r="E31" i="3" s="1"/>
  <c r="D94" i="18" s="1"/>
  <c r="W77" i="11"/>
  <c r="W61" i="11"/>
  <c r="W53" i="11"/>
  <c r="W37" i="11"/>
  <c r="W29" i="11"/>
  <c r="W13" i="11"/>
  <c r="P84" i="11"/>
  <c r="P54" i="11"/>
  <c r="O30" i="11"/>
  <c r="O76" i="11"/>
  <c r="O72" i="11"/>
  <c r="O58" i="11"/>
  <c r="P81" i="11"/>
  <c r="P74" i="11"/>
  <c r="F120" i="3" s="1"/>
  <c r="P72" i="11"/>
  <c r="P77" i="11"/>
  <c r="P20" i="11"/>
  <c r="R5" i="11"/>
  <c r="Q5" i="11"/>
  <c r="O37" i="11"/>
  <c r="O90" i="11"/>
  <c r="O31" i="11"/>
  <c r="O34" i="11"/>
  <c r="P34" i="11"/>
  <c r="P82" i="11"/>
  <c r="P60" i="11"/>
  <c r="O82" i="11"/>
  <c r="O60" i="11"/>
  <c r="E91" i="3" s="1"/>
  <c r="D103" i="18" s="1"/>
  <c r="O68" i="11"/>
  <c r="O50" i="11"/>
  <c r="O54" i="11"/>
  <c r="O36" i="11"/>
  <c r="P68" i="11"/>
  <c r="R45" i="11"/>
  <c r="Q45" i="11"/>
  <c r="O81" i="11"/>
  <c r="E21" i="3" s="1"/>
  <c r="D70" i="18" s="1"/>
  <c r="O74" i="11"/>
  <c r="E120" i="3" s="1"/>
  <c r="C70" i="3"/>
  <c r="B10" i="18" s="1"/>
  <c r="Q69" i="11"/>
  <c r="W68" i="11"/>
  <c r="W4" i="11"/>
  <c r="Q74" i="11"/>
  <c r="S66" i="11"/>
  <c r="R74" i="11"/>
  <c r="Q83" i="11"/>
  <c r="Q66" i="11"/>
  <c r="Q36" i="11"/>
  <c r="S74" i="11"/>
  <c r="W27" i="11"/>
  <c r="M81" i="11"/>
  <c r="N37" i="11"/>
  <c r="D53" i="3" s="1"/>
  <c r="C20" i="18" s="1"/>
  <c r="Q20" i="11"/>
  <c r="R59" i="11"/>
  <c r="S52" i="11"/>
  <c r="Q37" i="11"/>
  <c r="P64" i="11"/>
  <c r="P71" i="11"/>
  <c r="P87" i="11"/>
  <c r="P14" i="11"/>
  <c r="S82" i="11"/>
  <c r="F70" i="3"/>
  <c r="E10" i="18" s="1"/>
  <c r="P76" i="11"/>
  <c r="P16" i="11"/>
  <c r="P66" i="11"/>
  <c r="P42" i="11"/>
  <c r="P32" i="11"/>
  <c r="P48" i="11"/>
  <c r="P62" i="11"/>
  <c r="P22" i="11"/>
  <c r="Q76" i="11"/>
  <c r="Q28" i="11"/>
  <c r="O70" i="11"/>
  <c r="O64" i="11"/>
  <c r="E70" i="3"/>
  <c r="D10" i="18" s="1"/>
  <c r="O56" i="11"/>
  <c r="O83" i="11"/>
  <c r="O18" i="11"/>
  <c r="O40" i="11"/>
  <c r="O80" i="11"/>
  <c r="O71" i="11"/>
  <c r="O16" i="11"/>
  <c r="O66" i="11"/>
  <c r="O8" i="11"/>
  <c r="O79" i="11"/>
  <c r="E19" i="3" s="1"/>
  <c r="D48" i="18" s="1"/>
  <c r="O6" i="11"/>
  <c r="O42" i="11"/>
  <c r="O32" i="11"/>
  <c r="O52" i="11"/>
  <c r="O48" i="11"/>
  <c r="O28" i="11"/>
  <c r="O87" i="11"/>
  <c r="O78" i="11"/>
  <c r="O62" i="11"/>
  <c r="O86" i="11"/>
  <c r="O14" i="11"/>
  <c r="O22" i="11"/>
  <c r="E33" i="3" s="1"/>
  <c r="D96" i="18" s="1"/>
  <c r="W25" i="11"/>
  <c r="W86" i="11"/>
  <c r="M37" i="11"/>
  <c r="C32" i="3" s="1"/>
  <c r="B95" i="18" s="1"/>
  <c r="O21" i="11"/>
  <c r="R44" i="11"/>
  <c r="S33" i="11"/>
  <c r="Q12" i="11"/>
  <c r="R85" i="11"/>
  <c r="P70" i="11"/>
  <c r="P56" i="11"/>
  <c r="P79" i="11"/>
  <c r="P28" i="11"/>
  <c r="P90" i="11"/>
  <c r="P73" i="11"/>
  <c r="S42" i="11"/>
  <c r="R10" i="11"/>
  <c r="Q50" i="11"/>
  <c r="Q89" i="11"/>
  <c r="S70" i="11"/>
  <c r="S64" i="11"/>
  <c r="S34" i="11"/>
  <c r="S40" i="11"/>
  <c r="S80" i="11"/>
  <c r="I131" i="3" s="1"/>
  <c r="S8" i="11"/>
  <c r="S79" i="11"/>
  <c r="S6" i="11"/>
  <c r="S32" i="11"/>
  <c r="S48" i="11"/>
  <c r="S78" i="11"/>
  <c r="S62" i="11"/>
  <c r="S49" i="11"/>
  <c r="S86" i="11"/>
  <c r="S14" i="11"/>
  <c r="S90" i="11"/>
  <c r="S22" i="11"/>
  <c r="W74" i="11"/>
  <c r="AF74" i="11" s="1"/>
  <c r="W58" i="11"/>
  <c r="M67" i="11"/>
  <c r="M35" i="11"/>
  <c r="N89" i="11"/>
  <c r="P61" i="11"/>
  <c r="Q9" i="11"/>
  <c r="R43" i="11"/>
  <c r="S29" i="11"/>
  <c r="S68" i="11"/>
  <c r="S58" i="11"/>
  <c r="P83" i="11"/>
  <c r="P18" i="11"/>
  <c r="P40" i="11"/>
  <c r="F66" i="3" s="1"/>
  <c r="E98" i="18" s="1"/>
  <c r="P80" i="11"/>
  <c r="P8" i="11"/>
  <c r="F9" i="3" s="1"/>
  <c r="E68" i="18" s="1"/>
  <c r="P6" i="11"/>
  <c r="P52" i="11"/>
  <c r="P78" i="11"/>
  <c r="P86" i="11"/>
  <c r="Q17" i="11"/>
  <c r="Q61" i="11"/>
  <c r="S56" i="11"/>
  <c r="S71" i="11"/>
  <c r="Q13" i="11"/>
  <c r="Q25" i="11"/>
  <c r="Q42" i="11"/>
  <c r="R60" i="11"/>
  <c r="Q90" i="11"/>
  <c r="M65" i="11"/>
  <c r="M27" i="11"/>
  <c r="N85" i="11"/>
  <c r="N21" i="11"/>
  <c r="O59" i="11"/>
  <c r="P89" i="11"/>
  <c r="P35" i="11"/>
  <c r="P9" i="11"/>
  <c r="Q44" i="11"/>
  <c r="R42" i="11"/>
  <c r="S28" i="11"/>
  <c r="I39" i="3" s="1"/>
  <c r="H51" i="18" s="1"/>
  <c r="R64" i="11"/>
  <c r="Q64" i="11"/>
  <c r="R18" i="11"/>
  <c r="Q18" i="11"/>
  <c r="Q77" i="11"/>
  <c r="R77" i="11"/>
  <c r="M82" i="11"/>
  <c r="N82" i="11"/>
  <c r="S30" i="11"/>
  <c r="M76" i="11"/>
  <c r="C122" i="3" s="1"/>
  <c r="M68" i="11"/>
  <c r="N68" i="11"/>
  <c r="S67" i="11"/>
  <c r="S72" i="11"/>
  <c r="M58" i="11"/>
  <c r="N58" i="11"/>
  <c r="M36" i="11"/>
  <c r="N36" i="11"/>
  <c r="W84" i="11"/>
  <c r="W72" i="11"/>
  <c r="W56" i="11"/>
  <c r="W52" i="11"/>
  <c r="AH52" i="11" s="1"/>
  <c r="W40" i="11"/>
  <c r="W12" i="11"/>
  <c r="Q21" i="11"/>
  <c r="Q49" i="11"/>
  <c r="S44" i="11"/>
  <c r="R56" i="11"/>
  <c r="Q56" i="11"/>
  <c r="R79" i="11"/>
  <c r="Q79" i="11"/>
  <c r="R57" i="11"/>
  <c r="Q57" i="11"/>
  <c r="N86" i="11"/>
  <c r="M86" i="11"/>
  <c r="S23" i="11"/>
  <c r="N80" i="11"/>
  <c r="M80" i="11"/>
  <c r="C119" i="3" s="1"/>
  <c r="S73" i="11"/>
  <c r="M74" i="11"/>
  <c r="N74" i="11"/>
  <c r="S81" i="11"/>
  <c r="I21" i="3" s="1"/>
  <c r="H70" i="18" s="1"/>
  <c r="N70" i="11"/>
  <c r="M70" i="11"/>
  <c r="C57" i="3" s="1"/>
  <c r="B8" i="18" s="1"/>
  <c r="S41" i="11"/>
  <c r="N62" i="11"/>
  <c r="D101" i="3" s="1"/>
  <c r="C58" i="18" s="1"/>
  <c r="M62" i="11"/>
  <c r="S65" i="11"/>
  <c r="N46" i="11"/>
  <c r="M46" i="11"/>
  <c r="C25" i="3" s="1"/>
  <c r="B31" i="18" s="1"/>
  <c r="N42" i="11"/>
  <c r="D17" i="3" s="1"/>
  <c r="C92" i="18" s="1"/>
  <c r="S11" i="11"/>
  <c r="S31" i="11"/>
  <c r="M34" i="11"/>
  <c r="N34" i="11"/>
  <c r="N30" i="11"/>
  <c r="S39" i="11"/>
  <c r="M26" i="11"/>
  <c r="N22" i="11"/>
  <c r="M22" i="11"/>
  <c r="S84" i="11"/>
  <c r="N16" i="11"/>
  <c r="M16" i="11"/>
  <c r="C150" i="3" s="1"/>
  <c r="B109" i="18" s="1"/>
  <c r="S89" i="11"/>
  <c r="S85" i="11"/>
  <c r="M10" i="11"/>
  <c r="C141" i="3" s="1"/>
  <c r="N10" i="11"/>
  <c r="N6" i="11"/>
  <c r="D7" i="3" s="1"/>
  <c r="C47" i="18" s="1"/>
  <c r="M6" i="11"/>
  <c r="C59" i="3" s="1"/>
  <c r="B37" i="18" s="1"/>
  <c r="W80" i="11"/>
  <c r="AB80" i="11" s="1"/>
  <c r="W60" i="11"/>
  <c r="W48" i="11"/>
  <c r="W36" i="11"/>
  <c r="W24" i="11"/>
  <c r="W8" i="11"/>
  <c r="S57" i="11"/>
  <c r="M66" i="11"/>
  <c r="R69" i="11"/>
  <c r="R33" i="11"/>
  <c r="N66" i="11"/>
  <c r="N12" i="11"/>
  <c r="R58" i="11"/>
  <c r="S43" i="11"/>
  <c r="Q52" i="11"/>
  <c r="R52" i="11"/>
  <c r="R78" i="11"/>
  <c r="Q78" i="11"/>
  <c r="R22" i="11"/>
  <c r="Q22" i="11"/>
  <c r="R30" i="11"/>
  <c r="Q30" i="11"/>
  <c r="R67" i="11"/>
  <c r="Q67" i="11"/>
  <c r="Q68" i="11"/>
  <c r="R68" i="11"/>
  <c r="Q51" i="11"/>
  <c r="R51" i="11"/>
  <c r="Q27" i="11"/>
  <c r="R27" i="11"/>
  <c r="H38" i="3" s="1"/>
  <c r="G50" i="18" s="1"/>
  <c r="S53" i="11"/>
  <c r="M84" i="11"/>
  <c r="N84" i="11"/>
  <c r="D79" i="3" s="1"/>
  <c r="C99" i="18" s="1"/>
  <c r="N78" i="11"/>
  <c r="M78" i="11"/>
  <c r="S88" i="11"/>
  <c r="N72" i="11"/>
  <c r="M72" i="11"/>
  <c r="S10" i="11"/>
  <c r="N64" i="11"/>
  <c r="M64" i="11"/>
  <c r="C23" i="3" s="1"/>
  <c r="B71" i="18" s="1"/>
  <c r="S17" i="11"/>
  <c r="N56" i="11"/>
  <c r="M56" i="11"/>
  <c r="S9" i="11"/>
  <c r="N48" i="11"/>
  <c r="D69" i="3" s="1"/>
  <c r="C57" i="18" s="1"/>
  <c r="M48" i="11"/>
  <c r="S50" i="11"/>
  <c r="N40" i="11"/>
  <c r="D66" i="3" s="1"/>
  <c r="C98" i="18" s="1"/>
  <c r="M40" i="11"/>
  <c r="S45" i="11"/>
  <c r="S54" i="11"/>
  <c r="N32" i="11"/>
  <c r="M32" i="11"/>
  <c r="S24" i="11"/>
  <c r="I35" i="3" s="1"/>
  <c r="H32" i="18" s="1"/>
  <c r="N24" i="11"/>
  <c r="D35" i="3" s="1"/>
  <c r="C32" i="18" s="1"/>
  <c r="M24" i="11"/>
  <c r="C35" i="3" s="1"/>
  <c r="B32" i="18" s="1"/>
  <c r="S63" i="11"/>
  <c r="M18" i="11"/>
  <c r="C24" i="3" s="1"/>
  <c r="B72" i="18" s="1"/>
  <c r="N18" i="11"/>
  <c r="W88" i="11"/>
  <c r="W76" i="11"/>
  <c r="W64" i="11"/>
  <c r="W44" i="11"/>
  <c r="W32" i="11"/>
  <c r="AE32" i="11" s="1"/>
  <c r="W20" i="11"/>
  <c r="W16" i="11"/>
  <c r="N26" i="11"/>
  <c r="S4" i="11"/>
  <c r="Q75" i="11"/>
  <c r="R75" i="11"/>
  <c r="H134" i="3" s="1"/>
  <c r="R53" i="11"/>
  <c r="Q53" i="11"/>
  <c r="R82" i="11"/>
  <c r="Q82" i="11"/>
  <c r="G133" i="3" s="1"/>
  <c r="M90" i="11"/>
  <c r="S37" i="11"/>
  <c r="M60" i="11"/>
  <c r="N60" i="11"/>
  <c r="N54" i="11"/>
  <c r="M54" i="11"/>
  <c r="S26" i="11"/>
  <c r="M50" i="11"/>
  <c r="C18" i="3" s="1"/>
  <c r="B69" i="18" s="1"/>
  <c r="N50" i="11"/>
  <c r="S12" i="11"/>
  <c r="M44" i="11"/>
  <c r="C110" i="3" s="1"/>
  <c r="B25" i="18" s="1"/>
  <c r="N44" i="11"/>
  <c r="S38" i="11"/>
  <c r="I54" i="3" s="1"/>
  <c r="H54" i="18" s="1"/>
  <c r="N38" i="11"/>
  <c r="D54" i="3" s="1"/>
  <c r="C54" i="18" s="1"/>
  <c r="M38" i="11"/>
  <c r="C54" i="3" s="1"/>
  <c r="B54" i="18" s="1"/>
  <c r="N28" i="11"/>
  <c r="D77" i="3" s="1"/>
  <c r="C81" i="18" s="1"/>
  <c r="S51" i="11"/>
  <c r="M20" i="11"/>
  <c r="C123" i="3" s="1"/>
  <c r="S77" i="11"/>
  <c r="N20" i="11"/>
  <c r="N14" i="11"/>
  <c r="M14" i="11"/>
  <c r="S7" i="11"/>
  <c r="N8" i="11"/>
  <c r="D92" i="3" s="1"/>
  <c r="C39" i="18" s="1"/>
  <c r="M8" i="11"/>
  <c r="S61" i="11"/>
  <c r="M4" i="11"/>
  <c r="N4" i="11"/>
  <c r="D38" i="3" s="1"/>
  <c r="C50" i="18" s="1"/>
  <c r="S27" i="11"/>
  <c r="W85" i="11"/>
  <c r="W69" i="11"/>
  <c r="W45" i="11"/>
  <c r="W21" i="11"/>
  <c r="X21" i="11" s="1"/>
  <c r="W5" i="11"/>
  <c r="M52" i="11"/>
  <c r="R15" i="11"/>
  <c r="Q15" i="11"/>
  <c r="G91" i="3" s="1"/>
  <c r="F103" i="18" s="1"/>
  <c r="R8" i="11"/>
  <c r="Q8" i="11"/>
  <c r="R14" i="11"/>
  <c r="Q14" i="11"/>
  <c r="N9" i="11"/>
  <c r="Q81" i="11"/>
  <c r="R3" i="11"/>
  <c r="R66" i="11"/>
  <c r="R41" i="11"/>
  <c r="R13" i="11"/>
  <c r="S76" i="11"/>
  <c r="R86" i="11"/>
  <c r="Q86" i="11"/>
  <c r="R46" i="11"/>
  <c r="Q46" i="11"/>
  <c r="R31" i="11"/>
  <c r="Q31" i="11"/>
  <c r="R63" i="11"/>
  <c r="Q63" i="11"/>
  <c r="W87" i="11"/>
  <c r="W79" i="11"/>
  <c r="W55" i="11"/>
  <c r="W31" i="11"/>
  <c r="AF31" i="11" s="1"/>
  <c r="W15" i="11"/>
  <c r="W7" i="11"/>
  <c r="R70" i="11"/>
  <c r="Q70" i="11"/>
  <c r="R40" i="11"/>
  <c r="Q40" i="11"/>
  <c r="R6" i="11"/>
  <c r="Q6" i="11"/>
  <c r="R62" i="11"/>
  <c r="Q62" i="11"/>
  <c r="N39" i="11"/>
  <c r="M39" i="11"/>
  <c r="C58" i="3" s="1"/>
  <c r="B9" i="18" s="1"/>
  <c r="N31" i="11"/>
  <c r="M31" i="11"/>
  <c r="S87" i="11"/>
  <c r="N23" i="11"/>
  <c r="M23" i="11"/>
  <c r="N15" i="11"/>
  <c r="M15" i="11"/>
  <c r="N7" i="11"/>
  <c r="D151" i="3" s="1"/>
  <c r="C64" i="18" s="1"/>
  <c r="M7" i="11"/>
  <c r="W78" i="11"/>
  <c r="W70" i="11"/>
  <c r="Z70" i="11" s="1"/>
  <c r="W62" i="11"/>
  <c r="AC62" i="11" s="1"/>
  <c r="W54" i="11"/>
  <c r="W46" i="11"/>
  <c r="AE46" i="11" s="1"/>
  <c r="W38" i="11"/>
  <c r="W30" i="11"/>
  <c r="W22" i="11"/>
  <c r="W14" i="11"/>
  <c r="AF14" i="11" s="1"/>
  <c r="W6" i="11"/>
  <c r="M59" i="11"/>
  <c r="M45" i="11"/>
  <c r="M9" i="11"/>
  <c r="N83" i="11"/>
  <c r="N69" i="11"/>
  <c r="N33" i="11"/>
  <c r="N19" i="11"/>
  <c r="N5" i="11"/>
  <c r="R90" i="11"/>
  <c r="R76" i="11"/>
  <c r="R65" i="11"/>
  <c r="R37" i="11"/>
  <c r="R26" i="11"/>
  <c r="R12" i="11"/>
  <c r="S75" i="11"/>
  <c r="S36" i="11"/>
  <c r="R32" i="11"/>
  <c r="H43" i="3" s="1"/>
  <c r="G53" i="18" s="1"/>
  <c r="Q32" i="11"/>
  <c r="R72" i="11"/>
  <c r="Q72" i="11"/>
  <c r="W71" i="11"/>
  <c r="AH71" i="11" s="1"/>
  <c r="W63" i="11"/>
  <c r="W47" i="11"/>
  <c r="W39" i="11"/>
  <c r="W23" i="11"/>
  <c r="R71" i="11"/>
  <c r="Q71" i="11"/>
  <c r="R54" i="11"/>
  <c r="Q54" i="11"/>
  <c r="R24" i="11"/>
  <c r="H35" i="3" s="1"/>
  <c r="G32" i="18" s="1"/>
  <c r="Q24" i="11"/>
  <c r="G35" i="3" s="1"/>
  <c r="F32" i="18" s="1"/>
  <c r="S55" i="11"/>
  <c r="N87" i="11"/>
  <c r="M87" i="11"/>
  <c r="N79" i="11"/>
  <c r="M79" i="11"/>
  <c r="C19" i="3" s="1"/>
  <c r="B48" i="18" s="1"/>
  <c r="S47" i="11"/>
  <c r="N71" i="11"/>
  <c r="M71" i="11"/>
  <c r="N63" i="11"/>
  <c r="D36" i="3" s="1"/>
  <c r="C33" i="18" s="1"/>
  <c r="M63" i="11"/>
  <c r="N55" i="11"/>
  <c r="M55" i="11"/>
  <c r="S16" i="11"/>
  <c r="N47" i="11"/>
  <c r="M47" i="11"/>
  <c r="R55" i="11"/>
  <c r="Q55" i="11"/>
  <c r="R47" i="11"/>
  <c r="Q47" i="11"/>
  <c r="R16" i="11"/>
  <c r="Q16" i="11"/>
  <c r="R87" i="11"/>
  <c r="Q87" i="11"/>
  <c r="M83" i="11"/>
  <c r="M5" i="11"/>
  <c r="N57" i="11"/>
  <c r="N43" i="11"/>
  <c r="D51" i="3" s="1"/>
  <c r="C36" i="18" s="1"/>
  <c r="N29" i="11"/>
  <c r="D78" i="3" s="1"/>
  <c r="C82" i="18" s="1"/>
  <c r="R89" i="11"/>
  <c r="R61" i="11"/>
  <c r="R50" i="11"/>
  <c r="R36" i="11"/>
  <c r="R25" i="11"/>
  <c r="R11" i="11"/>
  <c r="S60" i="11"/>
  <c r="S35" i="11"/>
  <c r="R80" i="11"/>
  <c r="Q80" i="11"/>
  <c r="R48" i="11"/>
  <c r="Q48" i="11"/>
  <c r="R39" i="11"/>
  <c r="Q39" i="11"/>
  <c r="R23" i="11"/>
  <c r="Q23" i="11"/>
  <c r="R88" i="11"/>
  <c r="Q88" i="11"/>
  <c r="R38" i="11"/>
  <c r="H54" i="3" s="1"/>
  <c r="G54" i="18" s="1"/>
  <c r="Q38" i="11"/>
  <c r="G54" i="3" s="1"/>
  <c r="F54" i="18" s="1"/>
  <c r="R7" i="11"/>
  <c r="Q7" i="11"/>
  <c r="M57" i="11"/>
  <c r="N81" i="11"/>
  <c r="N67" i="11"/>
  <c r="N17" i="11"/>
  <c r="S20" i="11"/>
  <c r="Z151" i="20"/>
  <c r="Z150" i="20"/>
  <c r="N142" i="20"/>
  <c r="Z142" i="20" s="1"/>
  <c r="N143" i="20"/>
  <c r="Z143" i="20" s="1"/>
  <c r="N144" i="20"/>
  <c r="Z144" i="20" s="1"/>
  <c r="N141" i="20"/>
  <c r="Z141" i="20" s="1"/>
  <c r="N132" i="20"/>
  <c r="Z132" i="20" s="1"/>
  <c r="N133" i="20"/>
  <c r="Z133" i="20" s="1"/>
  <c r="N134" i="20"/>
  <c r="Z134" i="20" s="1"/>
  <c r="N135" i="20"/>
  <c r="Z135" i="20" s="1"/>
  <c r="N131" i="20"/>
  <c r="Z131" i="20" s="1"/>
  <c r="N120" i="20"/>
  <c r="Z120" i="20" s="1"/>
  <c r="N121" i="20"/>
  <c r="Z121" i="20" s="1"/>
  <c r="N122" i="20"/>
  <c r="Z122" i="20" s="1"/>
  <c r="N123" i="20"/>
  <c r="Z123" i="20" s="1"/>
  <c r="N124" i="20"/>
  <c r="Z124" i="20" s="1"/>
  <c r="N125" i="20"/>
  <c r="Z125" i="20" s="1"/>
  <c r="N119" i="20"/>
  <c r="Z119" i="20" s="1"/>
  <c r="N110" i="20"/>
  <c r="Z110" i="20" s="1"/>
  <c r="N111" i="20"/>
  <c r="Z111" i="20" s="1"/>
  <c r="N112" i="20"/>
  <c r="Z112" i="20" s="1"/>
  <c r="N113" i="20"/>
  <c r="Z113" i="20" s="1"/>
  <c r="N109" i="20"/>
  <c r="Z109" i="20" s="1"/>
  <c r="N99" i="20"/>
  <c r="Z99" i="20" s="1"/>
  <c r="N100" i="20"/>
  <c r="Z100" i="20" s="1"/>
  <c r="N101" i="20"/>
  <c r="Z101" i="20" s="1"/>
  <c r="N102" i="20"/>
  <c r="Z102" i="20" s="1"/>
  <c r="N103" i="20"/>
  <c r="Z103" i="20" s="1"/>
  <c r="N98" i="20"/>
  <c r="Z98" i="20" s="1"/>
  <c r="N89" i="20"/>
  <c r="Z89" i="20" s="1"/>
  <c r="N90" i="20"/>
  <c r="Z90" i="20" s="1"/>
  <c r="N91" i="20"/>
  <c r="Z91" i="20" s="1"/>
  <c r="N92" i="20"/>
  <c r="Z92" i="20" s="1"/>
  <c r="N88" i="20"/>
  <c r="Z88" i="20" s="1"/>
  <c r="N78" i="20"/>
  <c r="Z78" i="20" s="1"/>
  <c r="N79" i="20"/>
  <c r="Z79" i="20" s="1"/>
  <c r="N80" i="20"/>
  <c r="Z80" i="20" s="1"/>
  <c r="N81" i="20"/>
  <c r="Z81" i="20" s="1"/>
  <c r="N82" i="20"/>
  <c r="Z82" i="20" s="1"/>
  <c r="N77" i="20"/>
  <c r="Z77" i="20" s="1"/>
  <c r="N67" i="20"/>
  <c r="Z67" i="20" s="1"/>
  <c r="N68" i="20"/>
  <c r="Z68" i="20" s="1"/>
  <c r="N69" i="20"/>
  <c r="Z69" i="20" s="1"/>
  <c r="N70" i="20"/>
  <c r="Z70" i="20" s="1"/>
  <c r="N71" i="20"/>
  <c r="Z71" i="20" s="1"/>
  <c r="N66" i="20"/>
  <c r="Z66" i="20" s="1"/>
  <c r="N50" i="20"/>
  <c r="Z50" i="20" s="1"/>
  <c r="N51" i="20"/>
  <c r="Z51" i="20" s="1"/>
  <c r="N52" i="20"/>
  <c r="Z52" i="20" s="1"/>
  <c r="N53" i="20"/>
  <c r="Z53" i="20" s="1"/>
  <c r="N54" i="20"/>
  <c r="Z54" i="20" s="1"/>
  <c r="N55" i="20"/>
  <c r="Z55" i="20" s="1"/>
  <c r="N56" i="20"/>
  <c r="Z56" i="20" s="1"/>
  <c r="N57" i="20"/>
  <c r="Z57" i="20" s="1"/>
  <c r="N58" i="20"/>
  <c r="Z58" i="20" s="1"/>
  <c r="N59" i="20"/>
  <c r="Z59" i="20" s="1"/>
  <c r="N60" i="20"/>
  <c r="Z60" i="20" s="1"/>
  <c r="N49" i="20"/>
  <c r="Z49" i="20" s="1"/>
  <c r="N32" i="20"/>
  <c r="Z32" i="20" s="1"/>
  <c r="N33" i="20"/>
  <c r="Z33" i="20" s="1"/>
  <c r="N34" i="20"/>
  <c r="Z34" i="20" s="1"/>
  <c r="N35" i="20"/>
  <c r="Z35" i="20" s="1"/>
  <c r="N36" i="20"/>
  <c r="Z36" i="20" s="1"/>
  <c r="N37" i="20"/>
  <c r="Z37" i="20" s="1"/>
  <c r="N38" i="20"/>
  <c r="Z38" i="20" s="1"/>
  <c r="N39" i="20"/>
  <c r="Z39" i="20" s="1"/>
  <c r="N40" i="20"/>
  <c r="Z40" i="20" s="1"/>
  <c r="N41" i="20"/>
  <c r="Z41" i="20" s="1"/>
  <c r="N42" i="20"/>
  <c r="Z42" i="20" s="1"/>
  <c r="N43" i="20"/>
  <c r="Z43" i="20" s="1"/>
  <c r="N31" i="20"/>
  <c r="Z31" i="20" s="1"/>
  <c r="N17" i="20"/>
  <c r="Z17" i="20" s="1"/>
  <c r="N18" i="20"/>
  <c r="Z18" i="20" s="1"/>
  <c r="N19" i="20"/>
  <c r="Z19" i="20" s="1"/>
  <c r="N20" i="20"/>
  <c r="Z20" i="20" s="1"/>
  <c r="N21" i="20"/>
  <c r="Z21" i="20" s="1"/>
  <c r="N22" i="20"/>
  <c r="Z22" i="20" s="1"/>
  <c r="N23" i="20"/>
  <c r="Z23" i="20" s="1"/>
  <c r="N24" i="20"/>
  <c r="Z24" i="20" s="1"/>
  <c r="N25" i="20"/>
  <c r="Z25" i="20" s="1"/>
  <c r="N16" i="20"/>
  <c r="Z16" i="20" s="1"/>
  <c r="N5" i="20"/>
  <c r="Z5" i="20" s="1"/>
  <c r="N6" i="20"/>
  <c r="Z6" i="20" s="1"/>
  <c r="N7" i="20"/>
  <c r="Z7" i="20" s="1"/>
  <c r="N8" i="20"/>
  <c r="Z8" i="20" s="1"/>
  <c r="N9" i="20"/>
  <c r="Z9" i="20" s="1"/>
  <c r="N10" i="20"/>
  <c r="Z10" i="20" s="1"/>
  <c r="N4" i="20"/>
  <c r="Z4" i="20" s="1"/>
  <c r="J99" i="3"/>
  <c r="R99" i="3" s="1"/>
  <c r="J100" i="3"/>
  <c r="R100" i="3" s="1"/>
  <c r="J101" i="3"/>
  <c r="R101" i="3" s="1"/>
  <c r="J102" i="3"/>
  <c r="R102" i="3" s="1"/>
  <c r="J103" i="3"/>
  <c r="R103" i="3" s="1"/>
  <c r="J98" i="3"/>
  <c r="R98" i="3" s="1"/>
  <c r="J89" i="3"/>
  <c r="R89" i="3" s="1"/>
  <c r="J90" i="3"/>
  <c r="R90" i="3" s="1"/>
  <c r="J91" i="3"/>
  <c r="R91" i="3" s="1"/>
  <c r="J92" i="3"/>
  <c r="R92" i="3" s="1"/>
  <c r="J88" i="3"/>
  <c r="R88" i="3" s="1"/>
  <c r="J78" i="3"/>
  <c r="R78" i="3" s="1"/>
  <c r="J79" i="3"/>
  <c r="R79" i="3" s="1"/>
  <c r="J80" i="3"/>
  <c r="R80" i="3" s="1"/>
  <c r="J81" i="3"/>
  <c r="R81" i="3" s="1"/>
  <c r="J82" i="3"/>
  <c r="R82" i="3" s="1"/>
  <c r="R77" i="3"/>
  <c r="J67" i="3"/>
  <c r="R67" i="3" s="1"/>
  <c r="J68" i="3"/>
  <c r="R68" i="3" s="1"/>
  <c r="J69" i="3"/>
  <c r="R69" i="3" s="1"/>
  <c r="J70" i="3"/>
  <c r="R70" i="3" s="1"/>
  <c r="J71" i="3"/>
  <c r="R71" i="3" s="1"/>
  <c r="J66" i="3"/>
  <c r="R66" i="3" s="1"/>
  <c r="J50" i="3"/>
  <c r="R50" i="3" s="1"/>
  <c r="J51" i="3"/>
  <c r="R51" i="3" s="1"/>
  <c r="J52" i="3"/>
  <c r="R52" i="3" s="1"/>
  <c r="J53" i="3"/>
  <c r="R53" i="3" s="1"/>
  <c r="J54" i="3"/>
  <c r="R54" i="3" s="1"/>
  <c r="J55" i="3"/>
  <c r="R55" i="3" s="1"/>
  <c r="J56" i="3"/>
  <c r="R56" i="3" s="1"/>
  <c r="J57" i="3"/>
  <c r="R57" i="3" s="1"/>
  <c r="J58" i="3"/>
  <c r="R58" i="3" s="1"/>
  <c r="J59" i="3"/>
  <c r="R59" i="3" s="1"/>
  <c r="J60" i="3"/>
  <c r="R60" i="3" s="1"/>
  <c r="J49" i="3"/>
  <c r="R49" i="3" s="1"/>
  <c r="J32" i="3"/>
  <c r="R32" i="3" s="1"/>
  <c r="J33" i="3"/>
  <c r="R33" i="3" s="1"/>
  <c r="J34" i="3"/>
  <c r="R34" i="3" s="1"/>
  <c r="J35" i="3"/>
  <c r="R35" i="3" s="1"/>
  <c r="J36" i="3"/>
  <c r="R36" i="3" s="1"/>
  <c r="J37" i="3"/>
  <c r="R37" i="3" s="1"/>
  <c r="J38" i="3"/>
  <c r="R38" i="3" s="1"/>
  <c r="J39" i="3"/>
  <c r="R39" i="3" s="1"/>
  <c r="J40" i="3"/>
  <c r="R40" i="3" s="1"/>
  <c r="J41" i="3"/>
  <c r="R41" i="3" s="1"/>
  <c r="J42" i="3"/>
  <c r="R42" i="3" s="1"/>
  <c r="J43" i="3"/>
  <c r="R43" i="3" s="1"/>
  <c r="J31" i="3"/>
  <c r="R31" i="3" s="1"/>
  <c r="J17" i="3"/>
  <c r="R17" i="3" s="1"/>
  <c r="J18" i="3"/>
  <c r="R18" i="3" s="1"/>
  <c r="J19" i="3"/>
  <c r="R19" i="3" s="1"/>
  <c r="J20" i="3"/>
  <c r="R20" i="3" s="1"/>
  <c r="J21" i="3"/>
  <c r="R21" i="3" s="1"/>
  <c r="J22" i="3"/>
  <c r="R22" i="3" s="1"/>
  <c r="J23" i="3"/>
  <c r="R23" i="3" s="1"/>
  <c r="J24" i="3"/>
  <c r="R24" i="3" s="1"/>
  <c r="J25" i="3"/>
  <c r="R25" i="3" s="1"/>
  <c r="J16" i="3"/>
  <c r="R16" i="3" s="1"/>
  <c r="J5" i="3"/>
  <c r="R5" i="3" s="1"/>
  <c r="J6" i="3"/>
  <c r="R6" i="3" s="1"/>
  <c r="J7" i="3"/>
  <c r="R7" i="3" s="1"/>
  <c r="J8" i="3"/>
  <c r="R8" i="3" s="1"/>
  <c r="J9" i="3"/>
  <c r="R9" i="3" s="1"/>
  <c r="J10" i="3"/>
  <c r="R10" i="3" s="1"/>
  <c r="J4" i="3"/>
  <c r="R4" i="3" s="1"/>
  <c r="J151" i="3"/>
  <c r="R151" i="3" s="1"/>
  <c r="J150" i="3"/>
  <c r="R150" i="3" s="1"/>
  <c r="J142" i="3"/>
  <c r="R142" i="3" s="1"/>
  <c r="J143" i="3"/>
  <c r="R143" i="3" s="1"/>
  <c r="J144" i="3"/>
  <c r="R144" i="3" s="1"/>
  <c r="J141" i="3"/>
  <c r="R141" i="3" s="1"/>
  <c r="J132" i="3"/>
  <c r="R132" i="3" s="1"/>
  <c r="J133" i="3"/>
  <c r="R133" i="3" s="1"/>
  <c r="J134" i="3"/>
  <c r="R134" i="3" s="1"/>
  <c r="J135" i="3"/>
  <c r="R135" i="3" s="1"/>
  <c r="J131" i="3"/>
  <c r="R131" i="3" s="1"/>
  <c r="J120" i="3"/>
  <c r="R120" i="3" s="1"/>
  <c r="J121" i="3"/>
  <c r="R121" i="3" s="1"/>
  <c r="J122" i="3"/>
  <c r="R122" i="3" s="1"/>
  <c r="J123" i="3"/>
  <c r="R123" i="3" s="1"/>
  <c r="J124" i="3"/>
  <c r="R124" i="3" s="1"/>
  <c r="J125" i="3"/>
  <c r="R125" i="3" s="1"/>
  <c r="J119" i="3"/>
  <c r="R119" i="3" s="1"/>
  <c r="J110" i="3"/>
  <c r="R110" i="3" s="1"/>
  <c r="J111" i="3"/>
  <c r="R111" i="3" s="1"/>
  <c r="J112" i="3"/>
  <c r="R112" i="3" s="1"/>
  <c r="J113" i="3"/>
  <c r="R113" i="3" s="1"/>
  <c r="J109" i="3"/>
  <c r="R109" i="3" s="1"/>
  <c r="I90" i="3" l="1"/>
  <c r="H102" i="18" s="1"/>
  <c r="F90" i="3"/>
  <c r="E102" i="18" s="1"/>
  <c r="G40" i="3"/>
  <c r="F52" i="18" s="1"/>
  <c r="G50" i="3"/>
  <c r="F35" i="18" s="1"/>
  <c r="E36" i="3"/>
  <c r="D33" i="18" s="1"/>
  <c r="H31" i="3"/>
  <c r="G94" i="18" s="1"/>
  <c r="E51" i="3"/>
  <c r="D36" i="18" s="1"/>
  <c r="I24" i="3"/>
  <c r="H72" i="18" s="1"/>
  <c r="H5" i="3"/>
  <c r="G30" i="18" s="1"/>
  <c r="F60" i="3"/>
  <c r="E80" i="18" s="1"/>
  <c r="I6" i="3"/>
  <c r="H19" i="18" s="1"/>
  <c r="G25" i="3"/>
  <c r="F31" i="18" s="1"/>
  <c r="H10" i="3"/>
  <c r="G4" i="18" s="1"/>
  <c r="H23" i="3"/>
  <c r="G71" i="18" s="1"/>
  <c r="H39" i="3"/>
  <c r="G51" i="18" s="1"/>
  <c r="F16" i="3"/>
  <c r="E91" i="18" s="1"/>
  <c r="F17" i="3"/>
  <c r="E92" i="18" s="1"/>
  <c r="G141" i="3"/>
  <c r="F85" i="18" s="1"/>
  <c r="AE23" i="11"/>
  <c r="J34" i="20" s="1"/>
  <c r="I97" i="23" s="1"/>
  <c r="AD85" i="11"/>
  <c r="E143" i="3"/>
  <c r="D76" i="18" s="1"/>
  <c r="F25" i="3"/>
  <c r="E31" i="18" s="1"/>
  <c r="G90" i="3"/>
  <c r="F102" i="18" s="1"/>
  <c r="F36" i="3"/>
  <c r="E33" i="18" s="1"/>
  <c r="H135" i="3"/>
  <c r="G63" i="18" s="1"/>
  <c r="F32" i="3"/>
  <c r="E95" i="18" s="1"/>
  <c r="AB86" i="11"/>
  <c r="G142" i="20" s="1"/>
  <c r="F43" i="23" s="1"/>
  <c r="Z72" i="11"/>
  <c r="AH6" i="11"/>
  <c r="E88" i="3"/>
  <c r="D100" i="18" s="1"/>
  <c r="E40" i="3"/>
  <c r="D52" i="18" s="1"/>
  <c r="AH63" i="11"/>
  <c r="F38" i="3"/>
  <c r="E50" i="18" s="1"/>
  <c r="AF8" i="11"/>
  <c r="H124" i="3"/>
  <c r="G107" i="18" s="1"/>
  <c r="I124" i="3"/>
  <c r="H107" i="18" s="1"/>
  <c r="E69" i="3"/>
  <c r="D57" i="18" s="1"/>
  <c r="AH51" i="11"/>
  <c r="AC44" i="11"/>
  <c r="Y36" i="11"/>
  <c r="AC56" i="11"/>
  <c r="E55" i="3"/>
  <c r="D55" i="18" s="1"/>
  <c r="F55" i="3"/>
  <c r="E55" i="18" s="1"/>
  <c r="AE76" i="11"/>
  <c r="Y29" i="11"/>
  <c r="D82" i="3"/>
  <c r="C12" i="18" s="1"/>
  <c r="AF33" i="11"/>
  <c r="X40" i="11"/>
  <c r="AD81" i="11"/>
  <c r="I132" i="20" s="1"/>
  <c r="H26" i="23" s="1"/>
  <c r="C142" i="3"/>
  <c r="B43" i="18" s="1"/>
  <c r="X89" i="11"/>
  <c r="AB34" i="11"/>
  <c r="AA35" i="11"/>
  <c r="AF27" i="11"/>
  <c r="AA67" i="11"/>
  <c r="E81" i="3"/>
  <c r="D23" i="18" s="1"/>
  <c r="C102" i="3"/>
  <c r="B59" i="18" s="1"/>
  <c r="AD75" i="11"/>
  <c r="C5" i="3"/>
  <c r="B30" i="18" s="1"/>
  <c r="AB37" i="11"/>
  <c r="E38" i="3"/>
  <c r="D50" i="18" s="1"/>
  <c r="E98" i="3"/>
  <c r="D83" i="18" s="1"/>
  <c r="AD49" i="11"/>
  <c r="AF11" i="11"/>
  <c r="AD15" i="11"/>
  <c r="I21" i="20" s="1"/>
  <c r="H70" i="23" s="1"/>
  <c r="F8" i="3"/>
  <c r="E90" i="18" s="1"/>
  <c r="AF28" i="11"/>
  <c r="AD48" i="11"/>
  <c r="E141" i="3"/>
  <c r="D85" i="18" s="1"/>
  <c r="E101" i="3"/>
  <c r="D58" i="18" s="1"/>
  <c r="E25" i="3"/>
  <c r="D31" i="18" s="1"/>
  <c r="AB66" i="11"/>
  <c r="Z12" i="11"/>
  <c r="G120" i="3"/>
  <c r="F105" i="18" s="1"/>
  <c r="AB59" i="11"/>
  <c r="G90" i="20" s="1"/>
  <c r="F102" i="23" s="1"/>
  <c r="F5" i="3"/>
  <c r="E30" i="18" s="1"/>
  <c r="E105" i="18"/>
  <c r="B106" i="18"/>
  <c r="E106" i="18"/>
  <c r="B42" i="18"/>
  <c r="C42" i="18"/>
  <c r="D106" i="18"/>
  <c r="B74" i="18"/>
  <c r="D105" i="18"/>
  <c r="C106" i="18"/>
  <c r="C4" i="3"/>
  <c r="F21" i="3"/>
  <c r="E70" i="18" s="1"/>
  <c r="E18" i="3"/>
  <c r="D69" i="18" s="1"/>
  <c r="E49" i="3"/>
  <c r="D34" i="18" s="1"/>
  <c r="I36" i="3"/>
  <c r="H33" i="18" s="1"/>
  <c r="F41" i="3"/>
  <c r="E6" i="18" s="1"/>
  <c r="F68" i="3"/>
  <c r="E22" i="18" s="1"/>
  <c r="Z35" i="3"/>
  <c r="I32" i="18"/>
  <c r="Z18" i="3"/>
  <c r="I69" i="18"/>
  <c r="Z52" i="3"/>
  <c r="I73" i="18"/>
  <c r="Z80" i="3"/>
  <c r="I38" i="18"/>
  <c r="Z100" i="3"/>
  <c r="I24" i="18"/>
  <c r="AL23" i="20"/>
  <c r="M71" i="23"/>
  <c r="AL39" i="20"/>
  <c r="M51" i="23"/>
  <c r="AL57" i="20"/>
  <c r="M8" i="23"/>
  <c r="AL68" i="20"/>
  <c r="M22" i="23"/>
  <c r="AL89" i="20"/>
  <c r="M101" i="23"/>
  <c r="AL119" i="20"/>
  <c r="M104" i="23"/>
  <c r="AL141" i="20"/>
  <c r="M85" i="23"/>
  <c r="Z135" i="3"/>
  <c r="I63" i="18"/>
  <c r="AL58" i="20"/>
  <c r="M9" i="23"/>
  <c r="Z134" i="3"/>
  <c r="I75" i="18"/>
  <c r="Z34" i="3"/>
  <c r="I97" i="18"/>
  <c r="Z133" i="3"/>
  <c r="I62" i="18"/>
  <c r="Z17" i="3"/>
  <c r="I92" i="18"/>
  <c r="Z51" i="3"/>
  <c r="I36" i="18"/>
  <c r="Z79" i="3"/>
  <c r="I99" i="18"/>
  <c r="Z99" i="3"/>
  <c r="I40" i="18"/>
  <c r="AL22" i="20"/>
  <c r="M93" i="23"/>
  <c r="AL38" i="20"/>
  <c r="M50" i="23"/>
  <c r="AL56" i="20"/>
  <c r="M56" i="23"/>
  <c r="AL67" i="20"/>
  <c r="M21" i="23"/>
  <c r="AL98" i="20"/>
  <c r="M83" i="23"/>
  <c r="AL125" i="20"/>
  <c r="M14" i="23"/>
  <c r="AL144" i="20"/>
  <c r="M15" i="23"/>
  <c r="Z9" i="3"/>
  <c r="I68" i="18"/>
  <c r="AL90" i="20"/>
  <c r="M102" i="23"/>
  <c r="Z112" i="3"/>
  <c r="I61" i="18"/>
  <c r="Z8" i="3"/>
  <c r="I90" i="18"/>
  <c r="Z111" i="3"/>
  <c r="I60" i="18"/>
  <c r="Z7" i="3"/>
  <c r="I47" i="18"/>
  <c r="Z33" i="3"/>
  <c r="I96" i="18"/>
  <c r="Z110" i="3"/>
  <c r="I25" i="18"/>
  <c r="Z132" i="3"/>
  <c r="I26" i="18"/>
  <c r="Z6" i="3"/>
  <c r="I19" i="18"/>
  <c r="Z31" i="3"/>
  <c r="I94" i="18"/>
  <c r="Z32" i="3"/>
  <c r="I95" i="18"/>
  <c r="Z50" i="3"/>
  <c r="I35" i="18"/>
  <c r="Z78" i="3"/>
  <c r="I82" i="18"/>
  <c r="AL4" i="20"/>
  <c r="M89" i="23"/>
  <c r="AL21" i="20"/>
  <c r="M70" i="23"/>
  <c r="AL37" i="20"/>
  <c r="M49" i="23"/>
  <c r="AL55" i="20"/>
  <c r="M55" i="23"/>
  <c r="AL77" i="20"/>
  <c r="M81" i="23"/>
  <c r="AL103" i="20"/>
  <c r="M41" i="23"/>
  <c r="AL124" i="20"/>
  <c r="M107" i="23"/>
  <c r="AL143" i="20"/>
  <c r="M76" i="23"/>
  <c r="Z19" i="3"/>
  <c r="I48" i="18"/>
  <c r="AL40" i="20"/>
  <c r="M52" i="23"/>
  <c r="Z141" i="3"/>
  <c r="I85" i="18"/>
  <c r="Z66" i="3"/>
  <c r="I98" i="18"/>
  <c r="AL20" i="20"/>
  <c r="M5" i="23"/>
  <c r="AL82" i="20"/>
  <c r="M12" i="23"/>
  <c r="AL102" i="20"/>
  <c r="M59" i="23"/>
  <c r="AL123" i="20"/>
  <c r="M74" i="23"/>
  <c r="AL142" i="20"/>
  <c r="M43" i="23"/>
  <c r="Z53" i="3"/>
  <c r="I20" i="18"/>
  <c r="Z43" i="3"/>
  <c r="I53" i="18"/>
  <c r="Z88" i="3"/>
  <c r="I100" i="18"/>
  <c r="AL54" i="20"/>
  <c r="M54" i="23"/>
  <c r="Z125" i="3"/>
  <c r="I14" i="18"/>
  <c r="Z144" i="3"/>
  <c r="I15" i="18"/>
  <c r="Z16" i="3"/>
  <c r="I91" i="18"/>
  <c r="Z42" i="3"/>
  <c r="I7" i="18"/>
  <c r="Z60" i="3"/>
  <c r="I80" i="18"/>
  <c r="Z71" i="3"/>
  <c r="I11" i="18"/>
  <c r="Z92" i="3"/>
  <c r="I39" i="18"/>
  <c r="AL9" i="20"/>
  <c r="M68" i="23"/>
  <c r="AL19" i="20"/>
  <c r="M48" i="23"/>
  <c r="AL35" i="20"/>
  <c r="M32" i="23"/>
  <c r="AL53" i="20"/>
  <c r="M20" i="23"/>
  <c r="AL81" i="20"/>
  <c r="M23" i="23"/>
  <c r="AL101" i="20"/>
  <c r="M58" i="23"/>
  <c r="AL122" i="20"/>
  <c r="M42" i="23"/>
  <c r="Z101" i="3"/>
  <c r="I58" i="18"/>
  <c r="Z119" i="3"/>
  <c r="I104" i="18"/>
  <c r="Z5" i="3"/>
  <c r="I30" i="18"/>
  <c r="Z49" i="3"/>
  <c r="I34" i="18"/>
  <c r="AL10" i="20"/>
  <c r="M4" i="23"/>
  <c r="AL36" i="20"/>
  <c r="M33" i="23"/>
  <c r="Z124" i="3"/>
  <c r="I107" i="18"/>
  <c r="Z143" i="3"/>
  <c r="I76" i="18"/>
  <c r="Z25" i="3"/>
  <c r="I31" i="18"/>
  <c r="Z41" i="3"/>
  <c r="I6" i="18"/>
  <c r="Z59" i="3"/>
  <c r="I37" i="18"/>
  <c r="Z70" i="3"/>
  <c r="I10" i="18"/>
  <c r="Z91" i="3"/>
  <c r="I103" i="18"/>
  <c r="AL8" i="20"/>
  <c r="M90" i="23"/>
  <c r="AL18" i="20"/>
  <c r="M69" i="23"/>
  <c r="AL34" i="20"/>
  <c r="M97" i="23"/>
  <c r="AL52" i="20"/>
  <c r="M73" i="23"/>
  <c r="AL80" i="20"/>
  <c r="M38" i="23"/>
  <c r="AL100" i="20"/>
  <c r="M24" i="23"/>
  <c r="AL121" i="20"/>
  <c r="M106" i="23"/>
  <c r="Z81" i="3"/>
  <c r="I23" i="18"/>
  <c r="AL132" i="20"/>
  <c r="M26" i="23"/>
  <c r="Z24" i="3"/>
  <c r="I72" i="18"/>
  <c r="Z58" i="3"/>
  <c r="I9" i="18"/>
  <c r="AL17" i="20"/>
  <c r="M92" i="23"/>
  <c r="AL99" i="20"/>
  <c r="M40" i="23"/>
  <c r="Z122" i="3"/>
  <c r="I42" i="18"/>
  <c r="Z150" i="3"/>
  <c r="I109" i="18"/>
  <c r="Z23" i="3"/>
  <c r="I71" i="18"/>
  <c r="Z39" i="3"/>
  <c r="I51" i="18"/>
  <c r="Z57" i="3"/>
  <c r="I8" i="18"/>
  <c r="Z68" i="3"/>
  <c r="I22" i="18"/>
  <c r="Z89" i="3"/>
  <c r="I101" i="18"/>
  <c r="AL6" i="20"/>
  <c r="M19" i="23"/>
  <c r="AL31" i="20"/>
  <c r="M94" i="23"/>
  <c r="AL32" i="20"/>
  <c r="M95" i="23"/>
  <c r="AL50" i="20"/>
  <c r="M35" i="23"/>
  <c r="AL78" i="20"/>
  <c r="M82" i="23"/>
  <c r="AL109" i="20"/>
  <c r="M84" i="23"/>
  <c r="AL131" i="20"/>
  <c r="M108" i="23"/>
  <c r="Z113" i="3"/>
  <c r="I13" i="18"/>
  <c r="AL69" i="20"/>
  <c r="M57" i="23"/>
  <c r="Z142" i="3"/>
  <c r="I43" i="18"/>
  <c r="Z90" i="3"/>
  <c r="I102" i="18"/>
  <c r="AL79" i="20"/>
  <c r="M99" i="23"/>
  <c r="Z121" i="3"/>
  <c r="I106" i="18"/>
  <c r="Z151" i="3"/>
  <c r="I64" i="18"/>
  <c r="Z22" i="3"/>
  <c r="I93" i="18"/>
  <c r="Z38" i="3"/>
  <c r="I50" i="18"/>
  <c r="Z56" i="3"/>
  <c r="I56" i="18"/>
  <c r="Z67" i="3"/>
  <c r="I21" i="18"/>
  <c r="Z98" i="3"/>
  <c r="I83" i="18"/>
  <c r="AL5" i="20"/>
  <c r="M30" i="23"/>
  <c r="AL43" i="20"/>
  <c r="M53" i="23"/>
  <c r="AL49" i="20"/>
  <c r="M34" i="23"/>
  <c r="AL66" i="20"/>
  <c r="M98" i="23"/>
  <c r="AL88" i="20"/>
  <c r="M100" i="23"/>
  <c r="AL113" i="20"/>
  <c r="M13" i="23"/>
  <c r="AL135" i="20"/>
  <c r="M63" i="23"/>
  <c r="AL110" i="20"/>
  <c r="M25" i="23"/>
  <c r="Z123" i="3"/>
  <c r="I74" i="18"/>
  <c r="Z69" i="3"/>
  <c r="I57" i="18"/>
  <c r="AL33" i="20"/>
  <c r="M96" i="23"/>
  <c r="AL120" i="20"/>
  <c r="M105" i="23"/>
  <c r="Z120" i="3"/>
  <c r="I105" i="18"/>
  <c r="Z4" i="3"/>
  <c r="I89" i="18"/>
  <c r="Z21" i="3"/>
  <c r="I70" i="18"/>
  <c r="Z37" i="3"/>
  <c r="I49" i="18"/>
  <c r="Z55" i="3"/>
  <c r="I55" i="18"/>
  <c r="Z77" i="3"/>
  <c r="I81" i="18"/>
  <c r="Z103" i="3"/>
  <c r="I41" i="18"/>
  <c r="AL16" i="20"/>
  <c r="M91" i="23"/>
  <c r="AL42" i="20"/>
  <c r="M7" i="23"/>
  <c r="AL60" i="20"/>
  <c r="M80" i="23"/>
  <c r="AL71" i="20"/>
  <c r="M11" i="23"/>
  <c r="AL92" i="20"/>
  <c r="M39" i="23"/>
  <c r="AL112" i="20"/>
  <c r="M61" i="23"/>
  <c r="AL134" i="20"/>
  <c r="M75" i="23"/>
  <c r="AL24" i="20"/>
  <c r="M72" i="23"/>
  <c r="Z40" i="3"/>
  <c r="I52" i="18"/>
  <c r="AL7" i="20"/>
  <c r="M47" i="23"/>
  <c r="AL51" i="20"/>
  <c r="M36" i="23"/>
  <c r="Z109" i="3"/>
  <c r="I84" i="18"/>
  <c r="Z131" i="3"/>
  <c r="I108" i="18"/>
  <c r="Z10" i="3"/>
  <c r="I4" i="18"/>
  <c r="Z20" i="3"/>
  <c r="I5" i="18"/>
  <c r="Z36" i="3"/>
  <c r="I33" i="18"/>
  <c r="Z54" i="3"/>
  <c r="I54" i="18"/>
  <c r="Z82" i="3"/>
  <c r="I12" i="18"/>
  <c r="Z102" i="3"/>
  <c r="I59" i="18"/>
  <c r="AL25" i="20"/>
  <c r="M31" i="23"/>
  <c r="AL41" i="20"/>
  <c r="M6" i="23"/>
  <c r="AL59" i="20"/>
  <c r="M37" i="23"/>
  <c r="AL70" i="20"/>
  <c r="M10" i="23"/>
  <c r="AL91" i="20"/>
  <c r="M103" i="23"/>
  <c r="AL111" i="20"/>
  <c r="M60" i="23"/>
  <c r="AL133" i="20"/>
  <c r="M62" i="23"/>
  <c r="B85" i="18"/>
  <c r="H108" i="18"/>
  <c r="B104" i="18"/>
  <c r="F62" i="18"/>
  <c r="G75" i="18"/>
  <c r="AL150" i="20"/>
  <c r="M109" i="23"/>
  <c r="AL151" i="20"/>
  <c r="M64" i="23"/>
  <c r="F49" i="3"/>
  <c r="E34" i="18" s="1"/>
  <c r="E5" i="3"/>
  <c r="D30" i="18" s="1"/>
  <c r="E16" i="3"/>
  <c r="D91" i="18" s="1"/>
  <c r="E6" i="3"/>
  <c r="D19" i="18" s="1"/>
  <c r="I67" i="3"/>
  <c r="H21" i="18" s="1"/>
  <c r="AD28" i="11"/>
  <c r="AH28" i="11"/>
  <c r="E67" i="3"/>
  <c r="D21" i="18" s="1"/>
  <c r="F81" i="3"/>
  <c r="E23" i="18" s="1"/>
  <c r="AG28" i="11"/>
  <c r="AC28" i="11"/>
  <c r="AB28" i="11"/>
  <c r="AE28" i="11"/>
  <c r="AA28" i="11"/>
  <c r="X28" i="11"/>
  <c r="I32" i="3"/>
  <c r="H95" i="18" s="1"/>
  <c r="Z28" i="11"/>
  <c r="Y28" i="11"/>
  <c r="AH75" i="11"/>
  <c r="F6" i="3"/>
  <c r="E19" i="18" s="1"/>
  <c r="E60" i="3"/>
  <c r="D80" i="18" s="1"/>
  <c r="Y51" i="11"/>
  <c r="AD51" i="11"/>
  <c r="I77" i="20" s="1"/>
  <c r="H81" i="23" s="1"/>
  <c r="AE51" i="11"/>
  <c r="X11" i="11"/>
  <c r="AB11" i="11"/>
  <c r="AE11" i="11"/>
  <c r="Y75" i="11"/>
  <c r="AC11" i="11"/>
  <c r="AG75" i="11"/>
  <c r="AF75" i="11"/>
  <c r="AC29" i="11"/>
  <c r="H70" i="3"/>
  <c r="G10" i="18" s="1"/>
  <c r="AH29" i="11"/>
  <c r="M78" i="20" s="1"/>
  <c r="L82" i="23" s="1"/>
  <c r="AF34" i="11"/>
  <c r="AB29" i="11"/>
  <c r="Y34" i="11"/>
  <c r="AE29" i="11"/>
  <c r="AA34" i="11"/>
  <c r="AG29" i="11"/>
  <c r="AC34" i="11"/>
  <c r="AF29" i="11"/>
  <c r="K40" i="20" s="1"/>
  <c r="J52" i="23" s="1"/>
  <c r="AD34" i="11"/>
  <c r="F37" i="3"/>
  <c r="E49" i="18" s="1"/>
  <c r="AE34" i="11"/>
  <c r="AG34" i="11"/>
  <c r="Z34" i="11"/>
  <c r="AE59" i="11"/>
  <c r="E66" i="3"/>
  <c r="D98" i="18" s="1"/>
  <c r="X59" i="11"/>
  <c r="F67" i="3"/>
  <c r="E21" i="18" s="1"/>
  <c r="Z59" i="11"/>
  <c r="Y59" i="11"/>
  <c r="AG59" i="11"/>
  <c r="AA59" i="11"/>
  <c r="H119" i="3"/>
  <c r="G104" i="18" s="1"/>
  <c r="AD59" i="11"/>
  <c r="AH59" i="11"/>
  <c r="E37" i="3"/>
  <c r="D49" i="18" s="1"/>
  <c r="H6" i="3"/>
  <c r="G19" i="18" s="1"/>
  <c r="Z81" i="11"/>
  <c r="AA81" i="11"/>
  <c r="G5" i="3"/>
  <c r="F30" i="18" s="1"/>
  <c r="E119" i="3"/>
  <c r="D104" i="18" s="1"/>
  <c r="E10" i="3"/>
  <c r="D4" i="18" s="1"/>
  <c r="Z27" i="11"/>
  <c r="H25" i="3"/>
  <c r="G31" i="18" s="1"/>
  <c r="Z51" i="11"/>
  <c r="H16" i="3"/>
  <c r="G91" i="18" s="1"/>
  <c r="AF51" i="11"/>
  <c r="K77" i="20" s="1"/>
  <c r="J81" i="23" s="1"/>
  <c r="Y81" i="11"/>
  <c r="AB51" i="11"/>
  <c r="G77" i="20" s="1"/>
  <c r="F81" i="23" s="1"/>
  <c r="F77" i="3"/>
  <c r="E81" i="18" s="1"/>
  <c r="AE81" i="11"/>
  <c r="AG51" i="11"/>
  <c r="AF81" i="11"/>
  <c r="K132" i="20" s="1"/>
  <c r="J26" i="23" s="1"/>
  <c r="AA51" i="11"/>
  <c r="H32" i="3"/>
  <c r="G95" i="18" s="1"/>
  <c r="H51" i="3"/>
  <c r="G36" i="18" s="1"/>
  <c r="F4" i="3"/>
  <c r="E89" i="18" s="1"/>
  <c r="D123" i="3"/>
  <c r="F103" i="3"/>
  <c r="E41" i="18" s="1"/>
  <c r="Z29" i="11"/>
  <c r="AA29" i="11"/>
  <c r="AF59" i="11"/>
  <c r="AA83" i="11"/>
  <c r="E17" i="3"/>
  <c r="D92" i="18" s="1"/>
  <c r="F42" i="3"/>
  <c r="E7" i="18" s="1"/>
  <c r="X83" i="11"/>
  <c r="AH83" i="11"/>
  <c r="AE83" i="11"/>
  <c r="AG83" i="11"/>
  <c r="L134" i="20" s="1"/>
  <c r="K75" i="23" s="1"/>
  <c r="F53" i="3"/>
  <c r="E20" i="18" s="1"/>
  <c r="F79" i="3"/>
  <c r="E99" i="18" s="1"/>
  <c r="AD56" i="11"/>
  <c r="Y67" i="11"/>
  <c r="AC67" i="11"/>
  <c r="G135" i="3"/>
  <c r="AG11" i="11"/>
  <c r="AG81" i="11"/>
  <c r="AB75" i="11"/>
  <c r="G134" i="20" s="1"/>
  <c r="F75" i="23" s="1"/>
  <c r="AE56" i="11"/>
  <c r="G4" i="3"/>
  <c r="F89" i="18" s="1"/>
  <c r="H132" i="3"/>
  <c r="AH11" i="11"/>
  <c r="AH81" i="11"/>
  <c r="X75" i="11"/>
  <c r="AE67" i="11"/>
  <c r="D50" i="3"/>
  <c r="C35" i="18" s="1"/>
  <c r="Z11" i="11"/>
  <c r="AD83" i="11"/>
  <c r="I134" i="20" s="1"/>
  <c r="H75" i="23" s="1"/>
  <c r="Z75" i="11"/>
  <c r="AF35" i="11"/>
  <c r="AC35" i="11"/>
  <c r="AG67" i="11"/>
  <c r="AG27" i="11"/>
  <c r="I150" i="3"/>
  <c r="H109" i="18" s="1"/>
  <c r="AD66" i="11"/>
  <c r="X67" i="11"/>
  <c r="E4" i="3"/>
  <c r="D89" i="18" s="1"/>
  <c r="AE49" i="11"/>
  <c r="Z67" i="11"/>
  <c r="C36" i="3"/>
  <c r="B33" i="18" s="1"/>
  <c r="H40" i="3"/>
  <c r="G52" i="18" s="1"/>
  <c r="Z83" i="11"/>
  <c r="AA11" i="11"/>
  <c r="AD67" i="11"/>
  <c r="AH34" i="11"/>
  <c r="X29" i="11"/>
  <c r="C79" i="3"/>
  <c r="B99" i="18" s="1"/>
  <c r="AD11" i="11"/>
  <c r="AB81" i="11"/>
  <c r="AC59" i="11"/>
  <c r="Y83" i="11"/>
  <c r="AF67" i="11"/>
  <c r="X51" i="11"/>
  <c r="AC51" i="11"/>
  <c r="AA75" i="11"/>
  <c r="F34" i="3"/>
  <c r="E97" i="18" s="1"/>
  <c r="AH66" i="11"/>
  <c r="G101" i="3"/>
  <c r="F58" i="18" s="1"/>
  <c r="AB67" i="11"/>
  <c r="AH67" i="11"/>
  <c r="X81" i="11"/>
  <c r="AC81" i="11"/>
  <c r="AF83" i="11"/>
  <c r="AC75" i="11"/>
  <c r="E77" i="3"/>
  <c r="D81" i="18" s="1"/>
  <c r="E103" i="3"/>
  <c r="D41" i="18" s="1"/>
  <c r="X34" i="11"/>
  <c r="AD29" i="11"/>
  <c r="Y66" i="11"/>
  <c r="H50" i="3"/>
  <c r="G35" i="18" s="1"/>
  <c r="Y11" i="11"/>
  <c r="Y86" i="11"/>
  <c r="Z35" i="11"/>
  <c r="AC83" i="11"/>
  <c r="AE75" i="11"/>
  <c r="E109" i="3"/>
  <c r="D84" i="18" s="1"/>
  <c r="AA66" i="11"/>
  <c r="Y74" i="11"/>
  <c r="F101" i="3"/>
  <c r="E58" i="18" s="1"/>
  <c r="AF66" i="11"/>
  <c r="AG37" i="11"/>
  <c r="AC66" i="11"/>
  <c r="X66" i="11"/>
  <c r="G134" i="3"/>
  <c r="AE66" i="11"/>
  <c r="G37" i="3"/>
  <c r="F49" i="18" s="1"/>
  <c r="G57" i="3"/>
  <c r="F8" i="18" s="1"/>
  <c r="AG66" i="11"/>
  <c r="L102" i="20" s="1"/>
  <c r="K59" i="23" s="1"/>
  <c r="E79" i="3"/>
  <c r="D99" i="18" s="1"/>
  <c r="AB76" i="11"/>
  <c r="I151" i="3"/>
  <c r="H64" i="18" s="1"/>
  <c r="Z66" i="11"/>
  <c r="AE74" i="11"/>
  <c r="C22" i="3"/>
  <c r="B93" i="18" s="1"/>
  <c r="C20" i="3"/>
  <c r="B5" i="18" s="1"/>
  <c r="AB40" i="11"/>
  <c r="AC74" i="11"/>
  <c r="AB35" i="11"/>
  <c r="Y76" i="11"/>
  <c r="H60" i="3"/>
  <c r="G80" i="18" s="1"/>
  <c r="I20" i="3"/>
  <c r="H5" i="18" s="1"/>
  <c r="Y35" i="11"/>
  <c r="F99" i="3"/>
  <c r="E40" i="18" s="1"/>
  <c r="F57" i="3"/>
  <c r="E8" i="18" s="1"/>
  <c r="AA37" i="11"/>
  <c r="D58" i="3"/>
  <c r="C9" i="18" s="1"/>
  <c r="AH35" i="11"/>
  <c r="I69" i="3"/>
  <c r="H57" i="18" s="1"/>
  <c r="AD35" i="11"/>
  <c r="AE35" i="11"/>
  <c r="G17" i="3"/>
  <c r="F92" i="18" s="1"/>
  <c r="F144" i="3"/>
  <c r="E15" i="18" s="1"/>
  <c r="AH74" i="11"/>
  <c r="I123" i="3"/>
  <c r="C31" i="3"/>
  <c r="AE37" i="11"/>
  <c r="X35" i="11"/>
  <c r="AG35" i="11"/>
  <c r="AB27" i="11"/>
  <c r="F109" i="3"/>
  <c r="E84" i="18" s="1"/>
  <c r="E57" i="3"/>
  <c r="D8" i="18" s="1"/>
  <c r="AC37" i="11"/>
  <c r="X33" i="11"/>
  <c r="Y37" i="11"/>
  <c r="Z37" i="11"/>
  <c r="AD37" i="11"/>
  <c r="AG33" i="11"/>
  <c r="G49" i="3"/>
  <c r="F34" i="18" s="1"/>
  <c r="AF37" i="11"/>
  <c r="D119" i="3"/>
  <c r="AH37" i="11"/>
  <c r="H88" i="3"/>
  <c r="G100" i="18" s="1"/>
  <c r="X37" i="11"/>
  <c r="C32" i="20" s="1"/>
  <c r="B95" i="23" s="1"/>
  <c r="E23" i="3"/>
  <c r="D71" i="18" s="1"/>
  <c r="F23" i="3"/>
  <c r="E71" i="18" s="1"/>
  <c r="I41" i="3"/>
  <c r="H6" i="18" s="1"/>
  <c r="X86" i="11"/>
  <c r="C142" i="20" s="1"/>
  <c r="B43" i="23" s="1"/>
  <c r="H4" i="3"/>
  <c r="G89" i="18" s="1"/>
  <c r="D57" i="3"/>
  <c r="C8" i="18" s="1"/>
  <c r="H49" i="3"/>
  <c r="G34" i="18" s="1"/>
  <c r="G151" i="3"/>
  <c r="F64" i="18" s="1"/>
  <c r="H151" i="3"/>
  <c r="G64" i="18" s="1"/>
  <c r="H143" i="3"/>
  <c r="G76" i="18" s="1"/>
  <c r="X49" i="11"/>
  <c r="AF49" i="11"/>
  <c r="AH76" i="11"/>
  <c r="AF56" i="11"/>
  <c r="C144" i="3"/>
  <c r="B15" i="18" s="1"/>
  <c r="AC49" i="11"/>
  <c r="AG49" i="11"/>
  <c r="AC86" i="11"/>
  <c r="G71" i="3"/>
  <c r="F11" i="18" s="1"/>
  <c r="C33" i="3"/>
  <c r="B96" i="18" s="1"/>
  <c r="AG56" i="11"/>
  <c r="Y49" i="11"/>
  <c r="AH49" i="11"/>
  <c r="AD86" i="11"/>
  <c r="I142" i="20" s="1"/>
  <c r="H43" i="23" s="1"/>
  <c r="AA86" i="11"/>
  <c r="F142" i="20" s="1"/>
  <c r="E43" i="23" s="1"/>
  <c r="AH56" i="11"/>
  <c r="Z49" i="11"/>
  <c r="AG86" i="11"/>
  <c r="G89" i="3"/>
  <c r="F101" i="18" s="1"/>
  <c r="Y56" i="11"/>
  <c r="AA49" i="11"/>
  <c r="D24" i="3"/>
  <c r="C72" i="18" s="1"/>
  <c r="Z56" i="11"/>
  <c r="AB49" i="11"/>
  <c r="AB56" i="11"/>
  <c r="I19" i="3"/>
  <c r="H48" i="18" s="1"/>
  <c r="AC40" i="11"/>
  <c r="H120" i="3"/>
  <c r="G121" i="3"/>
  <c r="G81" i="3"/>
  <c r="F23" i="18" s="1"/>
  <c r="AD40" i="11"/>
  <c r="I125" i="3"/>
  <c r="AE40" i="11"/>
  <c r="AF40" i="11"/>
  <c r="H56" i="3"/>
  <c r="G56" i="18" s="1"/>
  <c r="D91" i="3"/>
  <c r="C103" i="18" s="1"/>
  <c r="Y40" i="11"/>
  <c r="AG40" i="11"/>
  <c r="G36" i="3"/>
  <c r="F33" i="18" s="1"/>
  <c r="I88" i="3"/>
  <c r="AA56" i="11"/>
  <c r="AD32" i="11"/>
  <c r="G150" i="3"/>
  <c r="F109" i="18" s="1"/>
  <c r="C133" i="3"/>
  <c r="G31" i="3"/>
  <c r="F94" i="18" s="1"/>
  <c r="Z40" i="11"/>
  <c r="AH40" i="11"/>
  <c r="C89" i="3"/>
  <c r="B101" i="18" s="1"/>
  <c r="AA40" i="11"/>
  <c r="I133" i="3"/>
  <c r="C92" i="3"/>
  <c r="B39" i="18" s="1"/>
  <c r="D150" i="3"/>
  <c r="C109" i="18" s="1"/>
  <c r="AE86" i="11"/>
  <c r="J142" i="20" s="1"/>
  <c r="I43" i="23" s="1"/>
  <c r="I112" i="3"/>
  <c r="H61" i="18" s="1"/>
  <c r="Y33" i="11"/>
  <c r="AH33" i="11"/>
  <c r="AB74" i="11"/>
  <c r="AG85" i="11"/>
  <c r="F119" i="3"/>
  <c r="E104" i="18" s="1"/>
  <c r="I59" i="3"/>
  <c r="H37" i="18" s="1"/>
  <c r="E78" i="3"/>
  <c r="D82" i="18" s="1"/>
  <c r="Y70" i="11"/>
  <c r="AB14" i="11"/>
  <c r="AF86" i="11"/>
  <c r="D141" i="3"/>
  <c r="C85" i="18" s="1"/>
  <c r="I142" i="3"/>
  <c r="H43" i="18" s="1"/>
  <c r="Z33" i="11"/>
  <c r="G19" i="3"/>
  <c r="F48" i="18" s="1"/>
  <c r="AG74" i="11"/>
  <c r="AG12" i="11"/>
  <c r="F20" i="3"/>
  <c r="E5" i="18" s="1"/>
  <c r="G53" i="3"/>
  <c r="F20" i="18" s="1"/>
  <c r="H58" i="3"/>
  <c r="G9" i="18" s="1"/>
  <c r="Y14" i="11"/>
  <c r="H24" i="3"/>
  <c r="G72" i="18" s="1"/>
  <c r="AC33" i="11"/>
  <c r="AF12" i="11"/>
  <c r="Z62" i="11"/>
  <c r="D67" i="3"/>
  <c r="C21" i="18" s="1"/>
  <c r="AA32" i="11"/>
  <c r="I100" i="3"/>
  <c r="H24" i="18" s="1"/>
  <c r="AA33" i="11"/>
  <c r="AE12" i="11"/>
  <c r="I9" i="3"/>
  <c r="H68" i="18" s="1"/>
  <c r="E59" i="3"/>
  <c r="D37" i="18" s="1"/>
  <c r="E99" i="3"/>
  <c r="D40" i="18" s="1"/>
  <c r="G52" i="3"/>
  <c r="F73" i="18" s="1"/>
  <c r="F88" i="3"/>
  <c r="E100" i="18" s="1"/>
  <c r="X70" i="11"/>
  <c r="D133" i="3"/>
  <c r="AH21" i="11"/>
  <c r="AA62" i="11"/>
  <c r="AD33" i="11"/>
  <c r="AG70" i="11"/>
  <c r="C38" i="3"/>
  <c r="B50" i="18" s="1"/>
  <c r="AE33" i="11"/>
  <c r="AE48" i="11"/>
  <c r="AB33" i="11"/>
  <c r="AF48" i="11"/>
  <c r="D98" i="3"/>
  <c r="C83" i="18" s="1"/>
  <c r="AB70" i="11"/>
  <c r="AF76" i="11"/>
  <c r="AC15" i="11"/>
  <c r="AF32" i="11"/>
  <c r="Y12" i="11"/>
  <c r="G124" i="3"/>
  <c r="AC70" i="11"/>
  <c r="C151" i="3"/>
  <c r="B64" i="18" s="1"/>
  <c r="AC76" i="11"/>
  <c r="AG32" i="11"/>
  <c r="I110" i="3"/>
  <c r="H25" i="18" s="1"/>
  <c r="AA12" i="11"/>
  <c r="X48" i="11"/>
  <c r="X52" i="11"/>
  <c r="F133" i="3"/>
  <c r="H18" i="3"/>
  <c r="G69" i="18" s="1"/>
  <c r="D68" i="3"/>
  <c r="C22" i="18" s="1"/>
  <c r="AD70" i="11"/>
  <c r="Z6" i="11"/>
  <c r="AA8" i="11"/>
  <c r="AD80" i="11"/>
  <c r="I111" i="3"/>
  <c r="H60" i="18" s="1"/>
  <c r="AD12" i="11"/>
  <c r="AC48" i="11"/>
  <c r="H82" i="3"/>
  <c r="G12" i="18" s="1"/>
  <c r="AG52" i="11"/>
  <c r="L78" i="20" s="1"/>
  <c r="K82" i="23" s="1"/>
  <c r="G110" i="3"/>
  <c r="F25" i="18" s="1"/>
  <c r="F39" i="3"/>
  <c r="E51" i="18" s="1"/>
  <c r="AF70" i="11"/>
  <c r="C91" i="3"/>
  <c r="B103" i="18" s="1"/>
  <c r="H57" i="3"/>
  <c r="G8" i="18" s="1"/>
  <c r="AA6" i="11"/>
  <c r="X12" i="11"/>
  <c r="AA52" i="11"/>
  <c r="F78" i="20" s="1"/>
  <c r="E82" i="23" s="1"/>
  <c r="AA70" i="11"/>
  <c r="AB6" i="11"/>
  <c r="AC52" i="11"/>
  <c r="H78" i="20" s="1"/>
  <c r="G82" i="23" s="1"/>
  <c r="F24" i="3"/>
  <c r="E72" i="18" s="1"/>
  <c r="AH70" i="11"/>
  <c r="D22" i="3"/>
  <c r="C93" i="18" s="1"/>
  <c r="H68" i="3"/>
  <c r="G22" i="18" s="1"/>
  <c r="C131" i="3"/>
  <c r="Z76" i="11"/>
  <c r="AD63" i="11"/>
  <c r="I4" i="3"/>
  <c r="AC32" i="11"/>
  <c r="H43" i="20" s="1"/>
  <c r="G53" i="23" s="1"/>
  <c r="Y85" i="11"/>
  <c r="AB12" i="11"/>
  <c r="G22" i="3"/>
  <c r="F93" i="18" s="1"/>
  <c r="I22" i="3"/>
  <c r="H93" i="18" s="1"/>
  <c r="I134" i="3"/>
  <c r="D52" i="3"/>
  <c r="C73" i="18" s="1"/>
  <c r="C6" i="3"/>
  <c r="B19" i="18" s="1"/>
  <c r="X46" i="11"/>
  <c r="X8" i="11"/>
  <c r="AG8" i="11"/>
  <c r="AA21" i="11"/>
  <c r="F32" i="20" s="1"/>
  <c r="E95" i="23" s="1"/>
  <c r="C16" i="3"/>
  <c r="B91" i="18" s="1"/>
  <c r="I50" i="3"/>
  <c r="H35" i="18" s="1"/>
  <c r="X27" i="11"/>
  <c r="AH27" i="11"/>
  <c r="I103" i="3"/>
  <c r="H41" i="18" s="1"/>
  <c r="G18" i="3"/>
  <c r="F69" i="18" s="1"/>
  <c r="H110" i="3"/>
  <c r="G25" i="18" s="1"/>
  <c r="X56" i="11"/>
  <c r="F113" i="3"/>
  <c r="E13" i="18" s="1"/>
  <c r="E58" i="3"/>
  <c r="D9" i="18" s="1"/>
  <c r="AB8" i="11"/>
  <c r="G9" i="20" s="1"/>
  <c r="F68" i="23" s="1"/>
  <c r="H66" i="3"/>
  <c r="G98" i="18" s="1"/>
  <c r="AA14" i="11"/>
  <c r="Y8" i="11"/>
  <c r="AH8" i="11"/>
  <c r="I102" i="3"/>
  <c r="H59" i="18" s="1"/>
  <c r="C53" i="3"/>
  <c r="B20" i="18" s="1"/>
  <c r="AG21" i="11"/>
  <c r="AB63" i="11"/>
  <c r="D16" i="3"/>
  <c r="C91" i="18" s="1"/>
  <c r="AA85" i="11"/>
  <c r="D4" i="3"/>
  <c r="C89" i="18" s="1"/>
  <c r="AE27" i="11"/>
  <c r="AC27" i="11"/>
  <c r="H141" i="3"/>
  <c r="G85" i="18" s="1"/>
  <c r="E7" i="3"/>
  <c r="D47" i="18" s="1"/>
  <c r="E41" i="3"/>
  <c r="D6" i="18" s="1"/>
  <c r="I17" i="3"/>
  <c r="H92" i="18" s="1"/>
  <c r="G8" i="3"/>
  <c r="F90" i="18" s="1"/>
  <c r="AC8" i="11"/>
  <c r="I58" i="3"/>
  <c r="H9" i="18" s="1"/>
  <c r="G10" i="3"/>
  <c r="F4" i="18" s="1"/>
  <c r="AF85" i="11"/>
  <c r="Y27" i="11"/>
  <c r="F43" i="3"/>
  <c r="E53" i="18" s="1"/>
  <c r="F102" i="3"/>
  <c r="E59" i="18" s="1"/>
  <c r="F56" i="3"/>
  <c r="E56" i="18" s="1"/>
  <c r="F151" i="3"/>
  <c r="E64" i="18" s="1"/>
  <c r="H37" i="3"/>
  <c r="G49" i="18" s="1"/>
  <c r="I43" i="3"/>
  <c r="H53" i="18" s="1"/>
  <c r="H150" i="3"/>
  <c r="G109" i="18" s="1"/>
  <c r="G68" i="3"/>
  <c r="F22" i="18" s="1"/>
  <c r="AC6" i="11"/>
  <c r="AD8" i="11"/>
  <c r="I9" i="20" s="1"/>
  <c r="H68" i="23" s="1"/>
  <c r="AA76" i="11"/>
  <c r="D8" i="3"/>
  <c r="C90" i="18" s="1"/>
  <c r="D37" i="3"/>
  <c r="C49" i="18" s="1"/>
  <c r="AC71" i="11"/>
  <c r="Z86" i="11"/>
  <c r="E142" i="20" s="1"/>
  <c r="D43" i="23" s="1"/>
  <c r="AH86" i="11"/>
  <c r="AA74" i="11"/>
  <c r="AC23" i="11"/>
  <c r="AH85" i="11"/>
  <c r="AA27" i="11"/>
  <c r="F111" i="3"/>
  <c r="E60" i="18" s="1"/>
  <c r="E39" i="3"/>
  <c r="D51" i="18" s="1"/>
  <c r="E90" i="3"/>
  <c r="D102" i="18" s="1"/>
  <c r="C9" i="3"/>
  <c r="B68" i="18" s="1"/>
  <c r="F143" i="3"/>
  <c r="E76" i="18" s="1"/>
  <c r="F18" i="3"/>
  <c r="E69" i="18" s="1"/>
  <c r="Z71" i="11"/>
  <c r="D143" i="3"/>
  <c r="C76" i="18" s="1"/>
  <c r="G92" i="3"/>
  <c r="F39" i="18" s="1"/>
  <c r="AE6" i="11"/>
  <c r="AE8" i="11"/>
  <c r="J9" i="20" s="1"/>
  <c r="I68" i="23" s="1"/>
  <c r="AD76" i="11"/>
  <c r="D110" i="3"/>
  <c r="C25" i="18" s="1"/>
  <c r="Z21" i="11"/>
  <c r="AD71" i="11"/>
  <c r="I18" i="3"/>
  <c r="H69" i="18" s="1"/>
  <c r="D23" i="3"/>
  <c r="C71" i="18" s="1"/>
  <c r="X72" i="11"/>
  <c r="X32" i="11"/>
  <c r="C43" i="20" s="1"/>
  <c r="B53" i="23" s="1"/>
  <c r="I56" i="3"/>
  <c r="H56" i="18" s="1"/>
  <c r="X74" i="11"/>
  <c r="AD74" i="11"/>
  <c r="G23" i="3"/>
  <c r="F71" i="18" s="1"/>
  <c r="AD27" i="11"/>
  <c r="E131" i="3"/>
  <c r="G39" i="3"/>
  <c r="F51" i="18" s="1"/>
  <c r="F91" i="3"/>
  <c r="E103" i="18" s="1"/>
  <c r="C43" i="3"/>
  <c r="B53" i="18" s="1"/>
  <c r="I70" i="3"/>
  <c r="H10" i="18" s="1"/>
  <c r="F100" i="3"/>
  <c r="E24" i="18" s="1"/>
  <c r="C37" i="3"/>
  <c r="B49" i="18" s="1"/>
  <c r="AA71" i="11"/>
  <c r="H142" i="3"/>
  <c r="G43" i="18" s="1"/>
  <c r="D33" i="3"/>
  <c r="C96" i="18" s="1"/>
  <c r="H59" i="3"/>
  <c r="G37" i="18" s="1"/>
  <c r="H7" i="3"/>
  <c r="G47" i="18" s="1"/>
  <c r="H92" i="3"/>
  <c r="G39" i="18" s="1"/>
  <c r="Z8" i="11"/>
  <c r="E9" i="20" s="1"/>
  <c r="D68" i="23" s="1"/>
  <c r="AG76" i="11"/>
  <c r="Y21" i="11"/>
  <c r="AF71" i="11"/>
  <c r="C71" i="3"/>
  <c r="B11" i="18" s="1"/>
  <c r="I141" i="3"/>
  <c r="H85" i="18" s="1"/>
  <c r="I121" i="3"/>
  <c r="G144" i="3"/>
  <c r="F15" i="18" s="1"/>
  <c r="D88" i="3"/>
  <c r="C100" i="18" s="1"/>
  <c r="Y32" i="11"/>
  <c r="Z74" i="11"/>
  <c r="AH12" i="11"/>
  <c r="AC12" i="11"/>
  <c r="I120" i="3"/>
  <c r="I113" i="3"/>
  <c r="H13" i="18" s="1"/>
  <c r="C50" i="3"/>
  <c r="B35" i="18" s="1"/>
  <c r="I101" i="3"/>
  <c r="H58" i="18" s="1"/>
  <c r="I40" i="3"/>
  <c r="H52" i="18" s="1"/>
  <c r="E24" i="3"/>
  <c r="D72" i="18" s="1"/>
  <c r="H121" i="3"/>
  <c r="H79" i="3"/>
  <c r="G99" i="18" s="1"/>
  <c r="D103" i="3"/>
  <c r="C41" i="18" s="1"/>
  <c r="D109" i="3"/>
  <c r="C84" i="18" s="1"/>
  <c r="E150" i="3"/>
  <c r="D109" i="18" s="1"/>
  <c r="E22" i="3"/>
  <c r="D93" i="18" s="1"/>
  <c r="H71" i="3"/>
  <c r="G11" i="18" s="1"/>
  <c r="D112" i="3"/>
  <c r="C61" i="18" s="1"/>
  <c r="D81" i="3"/>
  <c r="C23" i="18" s="1"/>
  <c r="AD23" i="11"/>
  <c r="AB23" i="11"/>
  <c r="G34" i="20" s="1"/>
  <c r="F97" i="23" s="1"/>
  <c r="AA23" i="11"/>
  <c r="F34" i="20" s="1"/>
  <c r="E97" i="23" s="1"/>
  <c r="AH23" i="11"/>
  <c r="Z23" i="11"/>
  <c r="AG23" i="11"/>
  <c r="Y23" i="11"/>
  <c r="H80" i="3"/>
  <c r="G38" i="18" s="1"/>
  <c r="H41" i="3"/>
  <c r="G6" i="18" s="1"/>
  <c r="H122" i="3"/>
  <c r="C125" i="3"/>
  <c r="C143" i="3"/>
  <c r="B76" i="18" s="1"/>
  <c r="H101" i="3"/>
  <c r="G58" i="18" s="1"/>
  <c r="H98" i="3"/>
  <c r="G83" i="18" s="1"/>
  <c r="H36" i="3"/>
  <c r="G33" i="18" s="1"/>
  <c r="Z46" i="11"/>
  <c r="AC46" i="11"/>
  <c r="C109" i="3"/>
  <c r="B84" i="18" s="1"/>
  <c r="C78" i="3"/>
  <c r="B82" i="18" s="1"/>
  <c r="AC14" i="11"/>
  <c r="AE63" i="11"/>
  <c r="X31" i="11"/>
  <c r="C42" i="20" s="1"/>
  <c r="B7" i="23" s="1"/>
  <c r="AD36" i="11"/>
  <c r="AF36" i="11"/>
  <c r="Z36" i="11"/>
  <c r="AG36" i="11"/>
  <c r="AB36" i="11"/>
  <c r="AE36" i="11"/>
  <c r="AA36" i="11"/>
  <c r="D34" i="3"/>
  <c r="C97" i="18" s="1"/>
  <c r="D142" i="3"/>
  <c r="C43" i="18" s="1"/>
  <c r="AF23" i="11"/>
  <c r="K34" i="20" s="1"/>
  <c r="J97" i="23" s="1"/>
  <c r="C103" i="3"/>
  <c r="B41" i="18" s="1"/>
  <c r="C56" i="3"/>
  <c r="B56" i="18" s="1"/>
  <c r="I10" i="3"/>
  <c r="H4" i="18" s="1"/>
  <c r="F19" i="3"/>
  <c r="E48" i="18" s="1"/>
  <c r="F125" i="3"/>
  <c r="E34" i="3"/>
  <c r="D97" i="18" s="1"/>
  <c r="E142" i="3"/>
  <c r="D43" i="18" s="1"/>
  <c r="E68" i="3"/>
  <c r="D22" i="18" s="1"/>
  <c r="E112" i="3"/>
  <c r="D61" i="18" s="1"/>
  <c r="H131" i="3"/>
  <c r="H90" i="3"/>
  <c r="G102" i="18" s="1"/>
  <c r="G67" i="3"/>
  <c r="F21" i="18" s="1"/>
  <c r="H123" i="3"/>
  <c r="I99" i="3"/>
  <c r="H40" i="18" s="1"/>
  <c r="AG72" i="11"/>
  <c r="Y72" i="11"/>
  <c r="AE72" i="11"/>
  <c r="AD72" i="11"/>
  <c r="AC72" i="11"/>
  <c r="AB72" i="11"/>
  <c r="F135" i="3"/>
  <c r="F33" i="3"/>
  <c r="E96" i="18" s="1"/>
  <c r="AC39" i="11"/>
  <c r="AB39" i="11"/>
  <c r="AA39" i="11"/>
  <c r="AH39" i="11"/>
  <c r="Z39" i="11"/>
  <c r="AG39" i="11"/>
  <c r="Y39" i="11"/>
  <c r="AF39" i="11"/>
  <c r="X39" i="11"/>
  <c r="Y46" i="11"/>
  <c r="D67" i="20" s="1"/>
  <c r="C21" i="23" s="1"/>
  <c r="H53" i="3"/>
  <c r="G20" i="18" s="1"/>
  <c r="AE62" i="11"/>
  <c r="AB62" i="11"/>
  <c r="AH62" i="11"/>
  <c r="X62" i="11"/>
  <c r="H8" i="3"/>
  <c r="G90" i="18" s="1"/>
  <c r="H20" i="3"/>
  <c r="G5" i="18" s="1"/>
  <c r="AE14" i="11"/>
  <c r="I49" i="3"/>
  <c r="AD62" i="11"/>
  <c r="AG63" i="11"/>
  <c r="D80" i="3"/>
  <c r="C38" i="18" s="1"/>
  <c r="D43" i="3"/>
  <c r="C53" i="18" s="1"/>
  <c r="G69" i="3"/>
  <c r="F57" i="18" s="1"/>
  <c r="G38" i="3"/>
  <c r="F50" i="18" s="1"/>
  <c r="H109" i="3"/>
  <c r="G84" i="18" s="1"/>
  <c r="H78" i="3"/>
  <c r="G82" i="18" s="1"/>
  <c r="AA72" i="11"/>
  <c r="Y31" i="11"/>
  <c r="D42" i="20" s="1"/>
  <c r="C7" i="23" s="1"/>
  <c r="X44" i="11"/>
  <c r="I91" i="3"/>
  <c r="H103" i="18" s="1"/>
  <c r="F10" i="3"/>
  <c r="E4" i="18" s="1"/>
  <c r="D90" i="3"/>
  <c r="C102" i="18" s="1"/>
  <c r="D134" i="3"/>
  <c r="D20" i="3"/>
  <c r="C5" i="18" s="1"/>
  <c r="AB46" i="11"/>
  <c r="G67" i="20" s="1"/>
  <c r="F21" i="23" s="1"/>
  <c r="F59" i="3"/>
  <c r="E37" i="18" s="1"/>
  <c r="F7" i="3"/>
  <c r="E47" i="18" s="1"/>
  <c r="E8" i="3"/>
  <c r="D90" i="18" s="1"/>
  <c r="E20" i="3"/>
  <c r="D5" i="18" s="1"/>
  <c r="I109" i="3"/>
  <c r="G119" i="3"/>
  <c r="F104" i="18" s="1"/>
  <c r="G131" i="3"/>
  <c r="F108" i="18" s="1"/>
  <c r="G59" i="3"/>
  <c r="F37" i="18" s="1"/>
  <c r="G7" i="3"/>
  <c r="F47" i="18" s="1"/>
  <c r="G6" i="3"/>
  <c r="F19" i="18" s="1"/>
  <c r="G42" i="3"/>
  <c r="F7" i="18" s="1"/>
  <c r="AD46" i="11"/>
  <c r="D21" i="3"/>
  <c r="C70" i="18" s="1"/>
  <c r="G143" i="3"/>
  <c r="F76" i="18" s="1"/>
  <c r="H89" i="3"/>
  <c r="G101" i="18" s="1"/>
  <c r="H52" i="3"/>
  <c r="G73" i="18" s="1"/>
  <c r="C90" i="3"/>
  <c r="B102" i="18" s="1"/>
  <c r="C134" i="3"/>
  <c r="H22" i="3"/>
  <c r="G93" i="18" s="1"/>
  <c r="C68" i="3"/>
  <c r="B22" i="18" s="1"/>
  <c r="I89" i="3"/>
  <c r="H101" i="18" s="1"/>
  <c r="I52" i="3"/>
  <c r="H73" i="18" s="1"/>
  <c r="AG6" i="11"/>
  <c r="X6" i="11"/>
  <c r="I81" i="3"/>
  <c r="H23" i="18" s="1"/>
  <c r="AB15" i="11"/>
  <c r="AH15" i="11"/>
  <c r="Z15" i="11"/>
  <c r="E21" i="20" s="1"/>
  <c r="D70" i="23" s="1"/>
  <c r="AG15" i="11"/>
  <c r="Y15" i="11"/>
  <c r="D21" i="20" s="1"/>
  <c r="C70" i="23" s="1"/>
  <c r="AF15" i="11"/>
  <c r="X15" i="11"/>
  <c r="AE15" i="11"/>
  <c r="J21" i="20" s="1"/>
  <c r="I70" i="23" s="1"/>
  <c r="AD6" i="11"/>
  <c r="D18" i="3"/>
  <c r="C69" i="18" s="1"/>
  <c r="AH36" i="11"/>
  <c r="AF62" i="11"/>
  <c r="D99" i="3"/>
  <c r="C40" i="18" s="1"/>
  <c r="I37" i="3"/>
  <c r="H49" i="18" s="1"/>
  <c r="C10" i="3"/>
  <c r="C82" i="3"/>
  <c r="B12" i="18" s="1"/>
  <c r="H102" i="3"/>
  <c r="G59" i="18" s="1"/>
  <c r="H77" i="3"/>
  <c r="G81" i="18" s="1"/>
  <c r="G109" i="3"/>
  <c r="F84" i="18" s="1"/>
  <c r="G78" i="3"/>
  <c r="F82" i="18" s="1"/>
  <c r="AF72" i="11"/>
  <c r="AD31" i="11"/>
  <c r="D5" i="3"/>
  <c r="C30" i="18" s="1"/>
  <c r="D41" i="3"/>
  <c r="C6" i="18" s="1"/>
  <c r="C132" i="3"/>
  <c r="C120" i="3"/>
  <c r="H112" i="3"/>
  <c r="G61" i="18" s="1"/>
  <c r="Z44" i="11"/>
  <c r="AC36" i="11"/>
  <c r="AD39" i="11"/>
  <c r="E53" i="3"/>
  <c r="D20" i="18" s="1"/>
  <c r="E151" i="3"/>
  <c r="D64" i="18" s="1"/>
  <c r="G80" i="3"/>
  <c r="F38" i="18" s="1"/>
  <c r="G43" i="3"/>
  <c r="F53" i="18" s="1"/>
  <c r="D55" i="3"/>
  <c r="C55" i="18" s="1"/>
  <c r="AH72" i="11"/>
  <c r="X80" i="11"/>
  <c r="AC80" i="11"/>
  <c r="AA80" i="11"/>
  <c r="AH80" i="11"/>
  <c r="Z80" i="11"/>
  <c r="AG80" i="11"/>
  <c r="L131" i="20" s="1"/>
  <c r="K108" i="23" s="1"/>
  <c r="Y80" i="11"/>
  <c r="AF80" i="11"/>
  <c r="D42" i="3"/>
  <c r="C7" i="18" s="1"/>
  <c r="C101" i="3"/>
  <c r="B58" i="18" s="1"/>
  <c r="C98" i="3"/>
  <c r="B83" i="18" s="1"/>
  <c r="I122" i="3"/>
  <c r="AF44" i="11"/>
  <c r="X36" i="11"/>
  <c r="AE39" i="11"/>
  <c r="F78" i="3"/>
  <c r="E82" i="18" s="1"/>
  <c r="H42" i="3"/>
  <c r="G7" i="18" s="1"/>
  <c r="H9" i="3"/>
  <c r="G68" i="18" s="1"/>
  <c r="F123" i="3"/>
  <c r="F31" i="3"/>
  <c r="E94" i="18" s="1"/>
  <c r="AA46" i="11"/>
  <c r="AF46" i="11"/>
  <c r="C112" i="3"/>
  <c r="B61" i="18" s="1"/>
  <c r="C88" i="3"/>
  <c r="B100" i="18" s="1"/>
  <c r="AF63" i="11"/>
  <c r="X63" i="11"/>
  <c r="AC63" i="11"/>
  <c r="AA63" i="11"/>
  <c r="AG14" i="11"/>
  <c r="Z14" i="11"/>
  <c r="AD14" i="11"/>
  <c r="G66" i="3"/>
  <c r="F98" i="18" s="1"/>
  <c r="G56" i="3"/>
  <c r="F56" i="18" s="1"/>
  <c r="AE31" i="11"/>
  <c r="AC31" i="11"/>
  <c r="AB31" i="11"/>
  <c r="G42" i="20" s="1"/>
  <c r="F7" i="23" s="1"/>
  <c r="AA31" i="11"/>
  <c r="F42" i="20" s="1"/>
  <c r="E7" i="23" s="1"/>
  <c r="AH31" i="11"/>
  <c r="Z31" i="11"/>
  <c r="AG46" i="11"/>
  <c r="K42" i="20"/>
  <c r="J7" i="23" s="1"/>
  <c r="AH14" i="11"/>
  <c r="I38" i="3"/>
  <c r="H50" i="18" s="1"/>
  <c r="AG62" i="11"/>
  <c r="G58" i="3"/>
  <c r="F9" i="18" s="1"/>
  <c r="G55" i="3"/>
  <c r="F55" i="18" s="1"/>
  <c r="Y6" i="11"/>
  <c r="H81" i="3"/>
  <c r="G23" i="18" s="1"/>
  <c r="D31" i="3"/>
  <c r="C94" i="18" s="1"/>
  <c r="I31" i="3"/>
  <c r="H94" i="18" s="1"/>
  <c r="AE70" i="11"/>
  <c r="AB71" i="11"/>
  <c r="AG71" i="11"/>
  <c r="Y71" i="11"/>
  <c r="AE71" i="11"/>
  <c r="D40" i="3"/>
  <c r="C52" i="18" s="1"/>
  <c r="D49" i="3"/>
  <c r="C34" i="18" s="1"/>
  <c r="D6" i="3"/>
  <c r="C19" i="18" s="1"/>
  <c r="H67" i="3"/>
  <c r="G21" i="18" s="1"/>
  <c r="AF6" i="11"/>
  <c r="AH46" i="11"/>
  <c r="M67" i="20" s="1"/>
  <c r="L21" i="23" s="1"/>
  <c r="AF21" i="11"/>
  <c r="K32" i="20" s="1"/>
  <c r="J95" i="23" s="1"/>
  <c r="AC21" i="11"/>
  <c r="AE21" i="11"/>
  <c r="AB21" i="11"/>
  <c r="G32" i="20" s="1"/>
  <c r="F95" i="23" s="1"/>
  <c r="I55" i="3"/>
  <c r="H55" i="18" s="1"/>
  <c r="AD21" i="11"/>
  <c r="X71" i="11"/>
  <c r="Y63" i="11"/>
  <c r="C66" i="3"/>
  <c r="B98" i="18" s="1"/>
  <c r="I98" i="3"/>
  <c r="D144" i="3"/>
  <c r="C15" i="18" s="1"/>
  <c r="H103" i="3"/>
  <c r="G41" i="18" s="1"/>
  <c r="AA15" i="11"/>
  <c r="F21" i="20" s="1"/>
  <c r="E70" i="23" s="1"/>
  <c r="AE80" i="11"/>
  <c r="AG31" i="11"/>
  <c r="C51" i="3"/>
  <c r="B36" i="18" s="1"/>
  <c r="E89" i="3"/>
  <c r="D101" i="18" s="1"/>
  <c r="E52" i="3"/>
  <c r="D73" i="18" s="1"/>
  <c r="F82" i="3"/>
  <c r="E12" i="18" s="1"/>
  <c r="D19" i="3"/>
  <c r="C48" i="18" s="1"/>
  <c r="D125" i="3"/>
  <c r="AE44" i="11"/>
  <c r="AA44" i="11"/>
  <c r="AD44" i="11"/>
  <c r="AB44" i="11"/>
  <c r="AH44" i="11"/>
  <c r="Y44" i="11"/>
  <c r="AG44" i="11"/>
  <c r="C81" i="3"/>
  <c r="B23" i="18" s="1"/>
  <c r="H111" i="3"/>
  <c r="G60" i="18" s="1"/>
  <c r="G16" i="3"/>
  <c r="F91" i="18" s="1"/>
  <c r="G113" i="3"/>
  <c r="F13" i="18" s="1"/>
  <c r="H55" i="3"/>
  <c r="G55" i="18" s="1"/>
  <c r="G34" i="3"/>
  <c r="F97" i="18" s="1"/>
  <c r="G142" i="3"/>
  <c r="F43" i="18" s="1"/>
  <c r="H91" i="3"/>
  <c r="G103" i="18" s="1"/>
  <c r="H21" i="3"/>
  <c r="G70" i="18" s="1"/>
  <c r="X14" i="11"/>
  <c r="Y62" i="11"/>
  <c r="Z63" i="11"/>
  <c r="X23" i="11"/>
  <c r="X76" i="11"/>
  <c r="G60" i="3"/>
  <c r="F80" i="18" s="1"/>
  <c r="C99" i="3"/>
  <c r="B40" i="18" s="1"/>
  <c r="D10" i="3"/>
  <c r="C4" i="18" s="1"/>
  <c r="G102" i="3"/>
  <c r="F59" i="18" s="1"/>
  <c r="Z32" i="11"/>
  <c r="AH32" i="11"/>
  <c r="M43" i="20" s="1"/>
  <c r="L53" i="23" s="1"/>
  <c r="I79" i="3"/>
  <c r="H99" i="18" s="1"/>
  <c r="C42" i="3"/>
  <c r="AC85" i="11"/>
  <c r="Y48" i="11"/>
  <c r="AG48" i="11"/>
  <c r="D89" i="3"/>
  <c r="C101" i="18" s="1"/>
  <c r="C41" i="3"/>
  <c r="B6" i="18" s="1"/>
  <c r="G82" i="3"/>
  <c r="F12" i="18" s="1"/>
  <c r="AF52" i="11"/>
  <c r="AB52" i="11"/>
  <c r="H133" i="3"/>
  <c r="F92" i="3"/>
  <c r="E39" i="18" s="1"/>
  <c r="C52" i="3"/>
  <c r="B73" i="18" s="1"/>
  <c r="F122" i="3"/>
  <c r="E124" i="3"/>
  <c r="E80" i="3"/>
  <c r="D38" i="18" s="1"/>
  <c r="E43" i="3"/>
  <c r="D53" i="18" s="1"/>
  <c r="G123" i="3"/>
  <c r="D102" i="3"/>
  <c r="C59" i="18" s="1"/>
  <c r="G125" i="3"/>
  <c r="F98" i="3"/>
  <c r="E83" i="18" s="1"/>
  <c r="D9" i="3"/>
  <c r="C68" i="18" s="1"/>
  <c r="F134" i="3"/>
  <c r="E42" i="3"/>
  <c r="D7" i="18" s="1"/>
  <c r="E32" i="3"/>
  <c r="D95" i="18" s="1"/>
  <c r="E50" i="3"/>
  <c r="D35" i="18" s="1"/>
  <c r="F58" i="3"/>
  <c r="E9" i="18" s="1"/>
  <c r="E100" i="3"/>
  <c r="D24" i="18" s="1"/>
  <c r="D59" i="3"/>
  <c r="C37" i="18" s="1"/>
  <c r="C135" i="3"/>
  <c r="I7" i="3"/>
  <c r="H47" i="18" s="1"/>
  <c r="AB85" i="11"/>
  <c r="Z48" i="11"/>
  <c r="E69" i="20" s="1"/>
  <c r="D57" i="23" s="1"/>
  <c r="AH48" i="11"/>
  <c r="M69" i="20" s="1"/>
  <c r="L57" i="23" s="1"/>
  <c r="I5" i="3"/>
  <c r="H30" i="18" s="1"/>
  <c r="G99" i="3"/>
  <c r="F40" i="18" s="1"/>
  <c r="Z52" i="11"/>
  <c r="G98" i="3"/>
  <c r="F83" i="18" s="1"/>
  <c r="I78" i="3"/>
  <c r="H82" i="18" s="1"/>
  <c r="I144" i="3"/>
  <c r="H15" i="18" s="1"/>
  <c r="I92" i="3"/>
  <c r="H39" i="18" s="1"/>
  <c r="I23" i="3"/>
  <c r="H71" i="18" s="1"/>
  <c r="H100" i="3"/>
  <c r="G24" i="18" s="1"/>
  <c r="D120" i="3"/>
  <c r="E144" i="3"/>
  <c r="D15" i="18" s="1"/>
  <c r="F71" i="3"/>
  <c r="E11" i="18" s="1"/>
  <c r="I60" i="3"/>
  <c r="H80" i="18" s="1"/>
  <c r="D32" i="3"/>
  <c r="C95" i="18" s="1"/>
  <c r="C124" i="3"/>
  <c r="D131" i="3"/>
  <c r="H125" i="3"/>
  <c r="G33" i="3"/>
  <c r="F96" i="18" s="1"/>
  <c r="F50" i="3"/>
  <c r="E35" i="18" s="1"/>
  <c r="H34" i="3"/>
  <c r="G97" i="18" s="1"/>
  <c r="G21" i="3"/>
  <c r="F70" i="18" s="1"/>
  <c r="C8" i="3"/>
  <c r="B90" i="18" s="1"/>
  <c r="G103" i="3"/>
  <c r="F41" i="18" s="1"/>
  <c r="I51" i="3"/>
  <c r="H36" i="18" s="1"/>
  <c r="AB32" i="11"/>
  <c r="G43" i="20" s="1"/>
  <c r="F53" i="23" s="1"/>
  <c r="G131" i="20"/>
  <c r="F108" i="23" s="1"/>
  <c r="D135" i="3"/>
  <c r="I143" i="3"/>
  <c r="H76" i="18" s="1"/>
  <c r="G9" i="3"/>
  <c r="F68" i="18" s="1"/>
  <c r="X85" i="11"/>
  <c r="AA48" i="11"/>
  <c r="D113" i="3"/>
  <c r="C13" i="18" s="1"/>
  <c r="D60" i="3"/>
  <c r="C80" i="18" s="1"/>
  <c r="H99" i="3"/>
  <c r="G40" i="18" s="1"/>
  <c r="Y52" i="11"/>
  <c r="E134" i="3"/>
  <c r="I135" i="3"/>
  <c r="I71" i="3"/>
  <c r="H11" i="18" s="1"/>
  <c r="I57" i="3"/>
  <c r="H8" i="18" s="1"/>
  <c r="G88" i="3"/>
  <c r="F100" i="18" s="1"/>
  <c r="F80" i="3"/>
  <c r="E38" i="18" s="1"/>
  <c r="C21" i="3"/>
  <c r="B70" i="18" s="1"/>
  <c r="I33" i="3"/>
  <c r="H96" i="18" s="1"/>
  <c r="C100" i="3"/>
  <c r="B24" i="18" s="1"/>
  <c r="C111" i="3"/>
  <c r="B60" i="18" s="1"/>
  <c r="D56" i="3"/>
  <c r="C56" i="18" s="1"/>
  <c r="F112" i="3"/>
  <c r="E61" i="18" s="1"/>
  <c r="F142" i="3"/>
  <c r="E43" i="18" s="1"/>
  <c r="E125" i="3"/>
  <c r="H33" i="3"/>
  <c r="G96" i="18" s="1"/>
  <c r="F132" i="3"/>
  <c r="H113" i="3"/>
  <c r="G13" i="18" s="1"/>
  <c r="C67" i="3"/>
  <c r="B21" i="18" s="1"/>
  <c r="C55" i="3"/>
  <c r="B55" i="18" s="1"/>
  <c r="C34" i="3"/>
  <c r="B97" i="18" s="1"/>
  <c r="H19" i="3"/>
  <c r="G48" i="18" s="1"/>
  <c r="J43" i="20"/>
  <c r="I53" i="23" s="1"/>
  <c r="AE85" i="11"/>
  <c r="AB48" i="11"/>
  <c r="C113" i="3"/>
  <c r="B13" i="18" s="1"/>
  <c r="C60" i="3"/>
  <c r="B80" i="18" s="1"/>
  <c r="AE52" i="11"/>
  <c r="D124" i="3"/>
  <c r="G70" i="3"/>
  <c r="F10" i="18" s="1"/>
  <c r="G20" i="3"/>
  <c r="F5" i="18" s="1"/>
  <c r="I53" i="3"/>
  <c r="H20" i="18" s="1"/>
  <c r="I119" i="3"/>
  <c r="G111" i="3"/>
  <c r="F60" i="18" s="1"/>
  <c r="G77" i="3"/>
  <c r="F81" i="18" s="1"/>
  <c r="G32" i="3"/>
  <c r="F95" i="18" s="1"/>
  <c r="E122" i="3"/>
  <c r="E111" i="3"/>
  <c r="D60" i="18" s="1"/>
  <c r="I16" i="3"/>
  <c r="AD52" i="11"/>
  <c r="I77" i="3"/>
  <c r="D100" i="3"/>
  <c r="C24" i="18" s="1"/>
  <c r="I68" i="3"/>
  <c r="H22" i="18" s="1"/>
  <c r="I8" i="3"/>
  <c r="H90" i="18" s="1"/>
  <c r="I80" i="3"/>
  <c r="H38" i="18" s="1"/>
  <c r="I66" i="3"/>
  <c r="E71" i="3"/>
  <c r="D11" i="18" s="1"/>
  <c r="E92" i="3"/>
  <c r="D39" i="18" s="1"/>
  <c r="E9" i="3"/>
  <c r="D68" i="18" s="1"/>
  <c r="G41" i="3"/>
  <c r="F6" i="18" s="1"/>
  <c r="C7" i="3"/>
  <c r="B47" i="18" s="1"/>
  <c r="I132" i="3"/>
  <c r="E132" i="3"/>
  <c r="F69" i="3"/>
  <c r="E57" i="18" s="1"/>
  <c r="G122" i="3"/>
  <c r="E133" i="3"/>
  <c r="F124" i="3"/>
  <c r="F131" i="3"/>
  <c r="E108" i="18" s="1"/>
  <c r="E102" i="3"/>
  <c r="D59" i="18" s="1"/>
  <c r="E123" i="3"/>
  <c r="G100" i="3"/>
  <c r="F24" i="18" s="1"/>
  <c r="I82" i="3"/>
  <c r="H12" i="18" s="1"/>
  <c r="C80" i="3"/>
  <c r="B38" i="18" s="1"/>
  <c r="D71" i="3"/>
  <c r="C11" i="18" s="1"/>
  <c r="H69" i="3"/>
  <c r="G57" i="18" s="1"/>
  <c r="H144" i="3"/>
  <c r="G15" i="18" s="1"/>
  <c r="D25" i="3"/>
  <c r="C31" i="18" s="1"/>
  <c r="D132" i="3"/>
  <c r="G112" i="3"/>
  <c r="F61" i="18" s="1"/>
  <c r="Z85" i="11"/>
  <c r="H17" i="3"/>
  <c r="G92" i="18" s="1"/>
  <c r="C69" i="3"/>
  <c r="B57" i="18" s="1"/>
  <c r="D111" i="3"/>
  <c r="C60" i="18" s="1"/>
  <c r="I34" i="3"/>
  <c r="H97" i="18" s="1"/>
  <c r="I42" i="3"/>
  <c r="H7" i="18" s="1"/>
  <c r="E135" i="3"/>
  <c r="F150" i="3"/>
  <c r="E109" i="18" s="1"/>
  <c r="F22" i="3"/>
  <c r="E93" i="18" s="1"/>
  <c r="G132" i="3"/>
  <c r="G24" i="3"/>
  <c r="F72" i="18" s="1"/>
  <c r="D39" i="3"/>
  <c r="C51" i="18" s="1"/>
  <c r="E56" i="3"/>
  <c r="D56" i="18" s="1"/>
  <c r="G79" i="3"/>
  <c r="F99" i="18" s="1"/>
  <c r="E113" i="3"/>
  <c r="D13" i="18" s="1"/>
  <c r="F51" i="3"/>
  <c r="E36" i="18" s="1"/>
  <c r="E82" i="3"/>
  <c r="D12" i="18" s="1"/>
  <c r="AA82" i="11"/>
  <c r="AG82" i="11"/>
  <c r="AE82" i="11"/>
  <c r="AB82" i="11"/>
  <c r="AC82" i="11"/>
  <c r="AF82" i="11"/>
  <c r="Z82" i="11"/>
  <c r="X82" i="11"/>
  <c r="AD82" i="11"/>
  <c r="AH82" i="11"/>
  <c r="Y82" i="11"/>
  <c r="AH25" i="11"/>
  <c r="AG25" i="11"/>
  <c r="AF25" i="11"/>
  <c r="AE25" i="11"/>
  <c r="AD25" i="11"/>
  <c r="AC25" i="11"/>
  <c r="Z25" i="11"/>
  <c r="Y25" i="11"/>
  <c r="AA25" i="11"/>
  <c r="AB25" i="11"/>
  <c r="X25" i="11"/>
  <c r="AH7" i="11"/>
  <c r="AG7" i="11"/>
  <c r="AF7" i="11"/>
  <c r="AE7" i="11"/>
  <c r="AD7" i="11"/>
  <c r="AC7" i="11"/>
  <c r="AB7" i="11"/>
  <c r="AA7" i="11"/>
  <c r="Y7" i="11"/>
  <c r="Z7" i="11"/>
  <c r="X7" i="11"/>
  <c r="AH88" i="11"/>
  <c r="AG88" i="11"/>
  <c r="AF88" i="11"/>
  <c r="AE88" i="11"/>
  <c r="AD88" i="11"/>
  <c r="AC88" i="11"/>
  <c r="AB88" i="11"/>
  <c r="Z88" i="11"/>
  <c r="Y88" i="11"/>
  <c r="AA88" i="11"/>
  <c r="X88" i="11"/>
  <c r="AH5" i="11"/>
  <c r="AF5" i="11"/>
  <c r="AD5" i="11"/>
  <c r="AA5" i="11"/>
  <c r="AG5" i="11"/>
  <c r="AE5" i="11"/>
  <c r="AC5" i="11"/>
  <c r="Z5" i="11"/>
  <c r="X5" i="11"/>
  <c r="AB5" i="11"/>
  <c r="Y5" i="11"/>
  <c r="AH78" i="11"/>
  <c r="AG78" i="11"/>
  <c r="AF78" i="11"/>
  <c r="AE78" i="11"/>
  <c r="AD78" i="11"/>
  <c r="AC78" i="11"/>
  <c r="AB78" i="11"/>
  <c r="AA78" i="11"/>
  <c r="X78" i="11"/>
  <c r="Y78" i="11"/>
  <c r="Z78" i="11"/>
  <c r="AH73" i="11"/>
  <c r="AG73" i="11"/>
  <c r="AF73" i="11"/>
  <c r="AE73" i="11"/>
  <c r="AD73" i="11"/>
  <c r="AA73" i="11"/>
  <c r="AB73" i="11"/>
  <c r="Z73" i="11"/>
  <c r="Y73" i="11"/>
  <c r="X73" i="11"/>
  <c r="AC73" i="11"/>
  <c r="AH53" i="11"/>
  <c r="AF53" i="11"/>
  <c r="AD53" i="11"/>
  <c r="AB53" i="11"/>
  <c r="AC53" i="11"/>
  <c r="AA53" i="11"/>
  <c r="AG53" i="11"/>
  <c r="AE53" i="11"/>
  <c r="X53" i="11"/>
  <c r="Z53" i="11"/>
  <c r="Y53" i="11"/>
  <c r="AC26" i="11"/>
  <c r="AH26" i="11"/>
  <c r="AF26" i="11"/>
  <c r="AD26" i="11"/>
  <c r="AA26" i="11"/>
  <c r="AE26" i="11"/>
  <c r="AB26" i="11"/>
  <c r="Y26" i="11"/>
  <c r="Z26" i="11"/>
  <c r="AG26" i="11"/>
  <c r="X26" i="11"/>
  <c r="AH17" i="11"/>
  <c r="AG17" i="11"/>
  <c r="AF17" i="11"/>
  <c r="AE17" i="11"/>
  <c r="AD17" i="11"/>
  <c r="AA17" i="11"/>
  <c r="AB17" i="11"/>
  <c r="AC17" i="11"/>
  <c r="H98" i="20" s="1"/>
  <c r="G83" i="23" s="1"/>
  <c r="Z17" i="11"/>
  <c r="Y17" i="11"/>
  <c r="X17" i="11"/>
  <c r="AB68" i="11"/>
  <c r="AF68" i="11"/>
  <c r="AG68" i="11"/>
  <c r="Z68" i="11"/>
  <c r="X68" i="11"/>
  <c r="AA68" i="11"/>
  <c r="AE68" i="11"/>
  <c r="AD68" i="11"/>
  <c r="AC68" i="11"/>
  <c r="AH68" i="11"/>
  <c r="Y68" i="11"/>
  <c r="AH42" i="11"/>
  <c r="AF42" i="11"/>
  <c r="AD42" i="11"/>
  <c r="AB42" i="11"/>
  <c r="AA42" i="11"/>
  <c r="AC42" i="11"/>
  <c r="AG42" i="11"/>
  <c r="AE42" i="11"/>
  <c r="Y42" i="11"/>
  <c r="X42" i="11"/>
  <c r="Z42" i="11"/>
  <c r="AC90" i="11"/>
  <c r="AA90" i="11"/>
  <c r="AH90" i="11"/>
  <c r="AF90" i="11"/>
  <c r="AD90" i="11"/>
  <c r="AB90" i="11"/>
  <c r="AE90" i="11"/>
  <c r="Z90" i="11"/>
  <c r="E151" i="20" s="1"/>
  <c r="Y90" i="11"/>
  <c r="AG90" i="11"/>
  <c r="X90" i="11"/>
  <c r="AG50" i="11"/>
  <c r="AE50" i="11"/>
  <c r="AC50" i="11"/>
  <c r="AF50" i="11"/>
  <c r="AD50" i="11"/>
  <c r="AB50" i="11"/>
  <c r="AH50" i="11"/>
  <c r="AA50" i="11"/>
  <c r="Z50" i="11"/>
  <c r="X50" i="11"/>
  <c r="Y50" i="11"/>
  <c r="AH9" i="11"/>
  <c r="AG9" i="11"/>
  <c r="AF9" i="11"/>
  <c r="K20" i="20" s="1"/>
  <c r="J5" i="23" s="1"/>
  <c r="AE9" i="11"/>
  <c r="AD9" i="11"/>
  <c r="AB9" i="11"/>
  <c r="AA9" i="11"/>
  <c r="AC9" i="11"/>
  <c r="Y9" i="11"/>
  <c r="X9" i="11"/>
  <c r="Z9" i="11"/>
  <c r="AH43" i="11"/>
  <c r="AF43" i="11"/>
  <c r="AD43" i="11"/>
  <c r="AB43" i="11"/>
  <c r="AA43" i="11"/>
  <c r="Z43" i="11"/>
  <c r="X43" i="11"/>
  <c r="AG43" i="11"/>
  <c r="AE43" i="11"/>
  <c r="AC43" i="11"/>
  <c r="Y43" i="11"/>
  <c r="AH41" i="11"/>
  <c r="AG41" i="11"/>
  <c r="AF41" i="11"/>
  <c r="AE41" i="11"/>
  <c r="AD41" i="11"/>
  <c r="AB41" i="11"/>
  <c r="AA41" i="11"/>
  <c r="AC41" i="11"/>
  <c r="Z41" i="11"/>
  <c r="Y41" i="11"/>
  <c r="X41" i="11"/>
  <c r="AG18" i="11"/>
  <c r="AE18" i="11"/>
  <c r="AA18" i="11"/>
  <c r="AB18" i="11"/>
  <c r="AF18" i="11"/>
  <c r="Z18" i="11"/>
  <c r="X18" i="11"/>
  <c r="AC18" i="11"/>
  <c r="AH18" i="11"/>
  <c r="AD18" i="11"/>
  <c r="Y18" i="11"/>
  <c r="AH47" i="11"/>
  <c r="AG47" i="11"/>
  <c r="AF47" i="11"/>
  <c r="AE47" i="11"/>
  <c r="AD47" i="11"/>
  <c r="AC47" i="11"/>
  <c r="AB47" i="11"/>
  <c r="AA47" i="11"/>
  <c r="F68" i="20" s="1"/>
  <c r="E22" i="23" s="1"/>
  <c r="Z47" i="11"/>
  <c r="Y47" i="11"/>
  <c r="X47" i="11"/>
  <c r="AA84" i="11"/>
  <c r="AB84" i="11"/>
  <c r="AH84" i="11"/>
  <c r="AD84" i="11"/>
  <c r="AE84" i="11"/>
  <c r="AC84" i="11"/>
  <c r="Y84" i="11"/>
  <c r="AG84" i="11"/>
  <c r="AF84" i="11"/>
  <c r="Z84" i="11"/>
  <c r="X84" i="11"/>
  <c r="AH16" i="11"/>
  <c r="AG16" i="11"/>
  <c r="AF16" i="11"/>
  <c r="AE16" i="11"/>
  <c r="AD16" i="11"/>
  <c r="AC16" i="11"/>
  <c r="AB16" i="11"/>
  <c r="AA16" i="11"/>
  <c r="Z16" i="11"/>
  <c r="Y16" i="11"/>
  <c r="X16" i="11"/>
  <c r="AH89" i="11"/>
  <c r="AG89" i="11"/>
  <c r="AF89" i="11"/>
  <c r="AE89" i="11"/>
  <c r="AD89" i="11"/>
  <c r="Z89" i="11"/>
  <c r="Y89" i="11"/>
  <c r="AB89" i="11"/>
  <c r="G150" i="20" s="1"/>
  <c r="AA89" i="11"/>
  <c r="F150" i="20" s="1"/>
  <c r="AC89" i="11"/>
  <c r="AH58" i="11"/>
  <c r="AF58" i="11"/>
  <c r="AD58" i="11"/>
  <c r="AC58" i="11"/>
  <c r="AE58" i="11"/>
  <c r="AG58" i="11"/>
  <c r="Y58" i="11"/>
  <c r="Z58" i="11"/>
  <c r="X58" i="11"/>
  <c r="AB58" i="11"/>
  <c r="AA58" i="11"/>
  <c r="AH65" i="11"/>
  <c r="AG65" i="11"/>
  <c r="AF65" i="11"/>
  <c r="AE65" i="11"/>
  <c r="AD65" i="11"/>
  <c r="AC65" i="11"/>
  <c r="AA65" i="11"/>
  <c r="AB65" i="11"/>
  <c r="Z65" i="11"/>
  <c r="Y65" i="11"/>
  <c r="X65" i="11"/>
  <c r="AH22" i="11"/>
  <c r="AG22" i="11"/>
  <c r="AF22" i="11"/>
  <c r="AE22" i="11"/>
  <c r="AD22" i="11"/>
  <c r="AC22" i="11"/>
  <c r="AB22" i="11"/>
  <c r="AA22" i="11"/>
  <c r="X22" i="11"/>
  <c r="Z22" i="11"/>
  <c r="Y22" i="11"/>
  <c r="AB3" i="11"/>
  <c r="AC3" i="11"/>
  <c r="AA3" i="11"/>
  <c r="AH3" i="11"/>
  <c r="AF3" i="11"/>
  <c r="K120" i="20" s="1"/>
  <c r="J105" i="23" s="1"/>
  <c r="AD3" i="11"/>
  <c r="AE3" i="11"/>
  <c r="Z3" i="11"/>
  <c r="Y3" i="11"/>
  <c r="AG3" i="11"/>
  <c r="X3" i="11"/>
  <c r="Z10" i="11"/>
  <c r="AH10" i="11"/>
  <c r="AF10" i="11"/>
  <c r="AD10" i="11"/>
  <c r="AA10" i="11"/>
  <c r="AG10" i="11"/>
  <c r="AB10" i="11"/>
  <c r="AE10" i="11"/>
  <c r="Y10" i="11"/>
  <c r="X10" i="11"/>
  <c r="AC10" i="11"/>
  <c r="AA4" i="11"/>
  <c r="AB4" i="11"/>
  <c r="Z4" i="11"/>
  <c r="AF4" i="11"/>
  <c r="AG4" i="11"/>
  <c r="AC4" i="11"/>
  <c r="X4" i="11"/>
  <c r="AD4" i="11"/>
  <c r="AH4" i="11"/>
  <c r="AE4" i="11"/>
  <c r="Y4" i="11"/>
  <c r="AG13" i="11"/>
  <c r="AE13" i="11"/>
  <c r="AB13" i="11"/>
  <c r="AC13" i="11"/>
  <c r="AH13" i="11"/>
  <c r="AF13" i="11"/>
  <c r="AD13" i="11"/>
  <c r="X13" i="11"/>
  <c r="AA13" i="11"/>
  <c r="Y13" i="11"/>
  <c r="Z13" i="11"/>
  <c r="AG77" i="11"/>
  <c r="AE77" i="11"/>
  <c r="AB77" i="11"/>
  <c r="AC77" i="11"/>
  <c r="AH77" i="11"/>
  <c r="AF77" i="11"/>
  <c r="AD77" i="11"/>
  <c r="X77" i="11"/>
  <c r="Z77" i="11"/>
  <c r="AA77" i="11"/>
  <c r="Y77" i="11"/>
  <c r="AB20" i="11"/>
  <c r="AH20" i="11"/>
  <c r="AD20" i="11"/>
  <c r="AE20" i="11"/>
  <c r="AF20" i="11"/>
  <c r="Y20" i="11"/>
  <c r="AG20" i="11"/>
  <c r="AC20" i="11"/>
  <c r="Z20" i="11"/>
  <c r="X20" i="11"/>
  <c r="AA20" i="11"/>
  <c r="AH38" i="11"/>
  <c r="M54" i="20" s="1"/>
  <c r="L54" i="23" s="1"/>
  <c r="AG38" i="11"/>
  <c r="L54" i="20" s="1"/>
  <c r="K54" i="23" s="1"/>
  <c r="AF38" i="11"/>
  <c r="K54" i="20" s="1"/>
  <c r="J54" i="23" s="1"/>
  <c r="AE38" i="11"/>
  <c r="J54" i="20" s="1"/>
  <c r="I54" i="23" s="1"/>
  <c r="AD38" i="11"/>
  <c r="I54" i="20" s="1"/>
  <c r="H54" i="23" s="1"/>
  <c r="AC38" i="11"/>
  <c r="H54" i="20" s="1"/>
  <c r="G54" i="23" s="1"/>
  <c r="AB38" i="11"/>
  <c r="G54" i="20" s="1"/>
  <c r="F54" i="23" s="1"/>
  <c r="X38" i="11"/>
  <c r="C54" i="20" s="1"/>
  <c r="B54" i="23" s="1"/>
  <c r="AA38" i="11"/>
  <c r="F54" i="20" s="1"/>
  <c r="E54" i="23" s="1"/>
  <c r="Y38" i="11"/>
  <c r="D54" i="20" s="1"/>
  <c r="C54" i="23" s="1"/>
  <c r="Z38" i="11"/>
  <c r="E54" i="20" s="1"/>
  <c r="D54" i="23" s="1"/>
  <c r="AH55" i="11"/>
  <c r="AG55" i="11"/>
  <c r="AF55" i="11"/>
  <c r="AE55" i="11"/>
  <c r="AD55" i="11"/>
  <c r="AC55" i="11"/>
  <c r="AB55" i="11"/>
  <c r="AA55" i="11"/>
  <c r="Z55" i="11"/>
  <c r="Y55" i="11"/>
  <c r="X55" i="11"/>
  <c r="AH79" i="11"/>
  <c r="AG79" i="11"/>
  <c r="AF79" i="11"/>
  <c r="AE79" i="11"/>
  <c r="AD79" i="11"/>
  <c r="AC79" i="11"/>
  <c r="AB79" i="11"/>
  <c r="AA79" i="11"/>
  <c r="Z79" i="11"/>
  <c r="Y79" i="11"/>
  <c r="X79" i="11"/>
  <c r="AH64" i="11"/>
  <c r="AG64" i="11"/>
  <c r="L100" i="20" s="1"/>
  <c r="K24" i="23" s="1"/>
  <c r="AF64" i="11"/>
  <c r="AE64" i="11"/>
  <c r="AD64" i="11"/>
  <c r="AC64" i="11"/>
  <c r="AB64" i="11"/>
  <c r="AA64" i="11"/>
  <c r="Z64" i="11"/>
  <c r="Y64" i="11"/>
  <c r="X64" i="11"/>
  <c r="AH54" i="11"/>
  <c r="AG54" i="11"/>
  <c r="AF54" i="11"/>
  <c r="AE54" i="11"/>
  <c r="AD54" i="11"/>
  <c r="AC54" i="11"/>
  <c r="AB54" i="11"/>
  <c r="X54" i="11"/>
  <c r="Z54" i="11"/>
  <c r="AA54" i="11"/>
  <c r="Y54" i="11"/>
  <c r="AG61" i="11"/>
  <c r="AE61" i="11"/>
  <c r="AA61" i="11"/>
  <c r="AH61" i="11"/>
  <c r="AF61" i="11"/>
  <c r="AD61" i="11"/>
  <c r="X61" i="11"/>
  <c r="AC61" i="11"/>
  <c r="Y61" i="11"/>
  <c r="AB61" i="11"/>
  <c r="Z61" i="11"/>
  <c r="AH57" i="11"/>
  <c r="M112" i="20" s="1"/>
  <c r="L61" i="23" s="1"/>
  <c r="AG57" i="11"/>
  <c r="AF57" i="11"/>
  <c r="AE57" i="11"/>
  <c r="AD57" i="11"/>
  <c r="AB57" i="11"/>
  <c r="AC57" i="11"/>
  <c r="Z57" i="11"/>
  <c r="Y57" i="11"/>
  <c r="X57" i="11"/>
  <c r="AA57" i="11"/>
  <c r="AH87" i="11"/>
  <c r="AG87" i="11"/>
  <c r="AF87" i="11"/>
  <c r="AE87" i="11"/>
  <c r="AD87" i="11"/>
  <c r="AC87" i="11"/>
  <c r="AB87" i="11"/>
  <c r="Z87" i="11"/>
  <c r="Y87" i="11"/>
  <c r="X87" i="11"/>
  <c r="AA87" i="11"/>
  <c r="AH30" i="11"/>
  <c r="AG30" i="11"/>
  <c r="AF30" i="11"/>
  <c r="AE30" i="11"/>
  <c r="AD30" i="11"/>
  <c r="AC30" i="11"/>
  <c r="AB30" i="11"/>
  <c r="AA30" i="11"/>
  <c r="X30" i="11"/>
  <c r="Y30" i="11"/>
  <c r="D41" i="20" s="1"/>
  <c r="C6" i="23" s="1"/>
  <c r="Z30" i="11"/>
  <c r="AG60" i="11"/>
  <c r="AA60" i="11"/>
  <c r="AH60" i="11"/>
  <c r="AD60" i="11"/>
  <c r="AC60" i="11"/>
  <c r="Y60" i="11"/>
  <c r="AB60" i="11"/>
  <c r="Z60" i="11"/>
  <c r="X60" i="11"/>
  <c r="AE60" i="11"/>
  <c r="AF60" i="11"/>
  <c r="AG19" i="11"/>
  <c r="AE19" i="11"/>
  <c r="AA19" i="11"/>
  <c r="AC19" i="11"/>
  <c r="AB19" i="11"/>
  <c r="Y19" i="11"/>
  <c r="Z19" i="11"/>
  <c r="X19" i="11"/>
  <c r="C25" i="20" s="1"/>
  <c r="B31" i="23" s="1"/>
  <c r="AD19" i="11"/>
  <c r="AH19" i="11"/>
  <c r="AF19" i="11"/>
  <c r="AH69" i="11"/>
  <c r="AF69" i="11"/>
  <c r="AD69" i="11"/>
  <c r="AG69" i="11"/>
  <c r="AE69" i="11"/>
  <c r="AC69" i="11"/>
  <c r="X69" i="11"/>
  <c r="AB69" i="11"/>
  <c r="Y69" i="11"/>
  <c r="Z69" i="11"/>
  <c r="AA69" i="11"/>
  <c r="AH24" i="11"/>
  <c r="M35" i="20" s="1"/>
  <c r="L32" i="23" s="1"/>
  <c r="AG24" i="11"/>
  <c r="L35" i="20" s="1"/>
  <c r="K32" i="23" s="1"/>
  <c r="AF24" i="11"/>
  <c r="K35" i="20" s="1"/>
  <c r="J32" i="23" s="1"/>
  <c r="AE24" i="11"/>
  <c r="J35" i="20" s="1"/>
  <c r="I32" i="23" s="1"/>
  <c r="AD24" i="11"/>
  <c r="I35" i="20" s="1"/>
  <c r="H32" i="23" s="1"/>
  <c r="AC24" i="11"/>
  <c r="H35" i="20" s="1"/>
  <c r="G32" i="23" s="1"/>
  <c r="AB24" i="11"/>
  <c r="G35" i="20" s="1"/>
  <c r="F32" i="23" s="1"/>
  <c r="AA24" i="11"/>
  <c r="F35" i="20" s="1"/>
  <c r="E32" i="23" s="1"/>
  <c r="Z24" i="11"/>
  <c r="E35" i="20" s="1"/>
  <c r="D32" i="23" s="1"/>
  <c r="Y24" i="11"/>
  <c r="D35" i="20" s="1"/>
  <c r="C32" i="23" s="1"/>
  <c r="X24" i="11"/>
  <c r="C35" i="20" s="1"/>
  <c r="B32" i="23" s="1"/>
  <c r="AG45" i="11"/>
  <c r="AE45" i="11"/>
  <c r="AH45" i="11"/>
  <c r="AF45" i="11"/>
  <c r="AD45" i="11"/>
  <c r="AB45" i="11"/>
  <c r="AA45" i="11"/>
  <c r="X45" i="11"/>
  <c r="Y45" i="11"/>
  <c r="Z45" i="11"/>
  <c r="AC45" i="11"/>
  <c r="L125" i="20" l="1"/>
  <c r="K14" i="23" s="1"/>
  <c r="F51" i="20"/>
  <c r="E36" i="23" s="1"/>
  <c r="H82" i="20"/>
  <c r="G12" i="23" s="1"/>
  <c r="K38" i="20"/>
  <c r="J50" i="23" s="1"/>
  <c r="D40" i="20"/>
  <c r="C52" i="23" s="1"/>
  <c r="B7" i="18"/>
  <c r="G50" i="20"/>
  <c r="F35" i="23" s="1"/>
  <c r="M7" i="20"/>
  <c r="L47" i="23" s="1"/>
  <c r="F103" i="20"/>
  <c r="E41" i="23" s="1"/>
  <c r="J122" i="20"/>
  <c r="I42" i="23" s="1"/>
  <c r="I121" i="20"/>
  <c r="H106" i="23" s="1"/>
  <c r="M99" i="20"/>
  <c r="L40" i="23" s="1"/>
  <c r="E113" i="20"/>
  <c r="D13" i="23" s="1"/>
  <c r="H60" i="20"/>
  <c r="G80" i="23" s="1"/>
  <c r="K9" i="20"/>
  <c r="J68" i="23" s="1"/>
  <c r="I70" i="20"/>
  <c r="H10" i="23" s="1"/>
  <c r="D52" i="20"/>
  <c r="C73" i="23" s="1"/>
  <c r="K49" i="20"/>
  <c r="J34" i="23" s="1"/>
  <c r="K17" i="20"/>
  <c r="J92" i="23" s="1"/>
  <c r="M77" i="20"/>
  <c r="L81" i="23" s="1"/>
  <c r="M39" i="20"/>
  <c r="L51" i="23" s="1"/>
  <c r="C56" i="20"/>
  <c r="B56" i="23" s="1"/>
  <c r="I69" i="20"/>
  <c r="H57" i="23" s="1"/>
  <c r="E18" i="20"/>
  <c r="D69" i="23" s="1"/>
  <c r="K39" i="20"/>
  <c r="J51" i="23" s="1"/>
  <c r="I141" i="20"/>
  <c r="H85" i="23" s="1"/>
  <c r="H68" i="20"/>
  <c r="G22" i="23" s="1"/>
  <c r="J131" i="20"/>
  <c r="I108" i="23" s="1"/>
  <c r="E42" i="20"/>
  <c r="D7" i="23" s="1"/>
  <c r="C88" i="20"/>
  <c r="B100" i="23" s="1"/>
  <c r="F43" i="20"/>
  <c r="E53" i="23" s="1"/>
  <c r="C16" i="20"/>
  <c r="B91" i="23" s="1"/>
  <c r="D34" i="20"/>
  <c r="C97" i="23" s="1"/>
  <c r="F8" i="20"/>
  <c r="E90" i="23" s="1"/>
  <c r="M9" i="20"/>
  <c r="L68" i="23" s="1"/>
  <c r="K151" i="20"/>
  <c r="J64" i="23" s="1"/>
  <c r="C9" i="20"/>
  <c r="B68" i="23" s="1"/>
  <c r="E102" i="20"/>
  <c r="D59" i="23" s="1"/>
  <c r="L32" i="20"/>
  <c r="K95" i="23" s="1"/>
  <c r="I151" i="20"/>
  <c r="H34" i="20"/>
  <c r="G97" i="23" s="1"/>
  <c r="F69" i="20"/>
  <c r="E57" i="23" s="1"/>
  <c r="D131" i="20"/>
  <c r="C108" i="23" s="1"/>
  <c r="M34" i="20"/>
  <c r="L97" i="23" s="1"/>
  <c r="I41" i="20"/>
  <c r="H6" i="23" s="1"/>
  <c r="M102" i="20"/>
  <c r="L59" i="23" s="1"/>
  <c r="K150" i="20"/>
  <c r="J109" i="23" s="1"/>
  <c r="M134" i="20"/>
  <c r="L75" i="23" s="1"/>
  <c r="J66" i="20"/>
  <c r="I98" i="23" s="1"/>
  <c r="M150" i="20"/>
  <c r="L109" i="23" s="1"/>
  <c r="I42" i="20"/>
  <c r="H7" i="23" s="1"/>
  <c r="D43" i="20"/>
  <c r="C53" i="23" s="1"/>
  <c r="E67" i="20"/>
  <c r="D21" i="23" s="1"/>
  <c r="K142" i="20"/>
  <c r="J43" i="23" s="1"/>
  <c r="K134" i="20"/>
  <c r="J75" i="23" s="1"/>
  <c r="F131" i="20"/>
  <c r="E108" i="23" s="1"/>
  <c r="D151" i="20"/>
  <c r="C64" i="23" s="1"/>
  <c r="I150" i="20"/>
  <c r="J42" i="20"/>
  <c r="I7" i="23" s="1"/>
  <c r="C78" i="20"/>
  <c r="B82" i="23" s="1"/>
  <c r="H67" i="20"/>
  <c r="G21" i="23" s="1"/>
  <c r="J88" i="20"/>
  <c r="I100" i="23" s="1"/>
  <c r="M142" i="20"/>
  <c r="L43" i="23" s="1"/>
  <c r="K69" i="20"/>
  <c r="J57" i="23" s="1"/>
  <c r="C151" i="20"/>
  <c r="B64" i="23" s="1"/>
  <c r="I131" i="20"/>
  <c r="H108" i="23" s="1"/>
  <c r="J102" i="20"/>
  <c r="I59" i="23" s="1"/>
  <c r="G78" i="20"/>
  <c r="F82" i="23" s="1"/>
  <c r="E43" i="20"/>
  <c r="D53" i="23" s="1"/>
  <c r="I34" i="20"/>
  <c r="H97" i="23" s="1"/>
  <c r="D142" i="20"/>
  <c r="C43" i="23" s="1"/>
  <c r="G102" i="20"/>
  <c r="F59" i="23" s="1"/>
  <c r="F151" i="20"/>
  <c r="F153" i="20" s="1"/>
  <c r="M21" i="20"/>
  <c r="L70" i="23" s="1"/>
  <c r="C67" i="20"/>
  <c r="B21" i="23" s="1"/>
  <c r="D102" i="20"/>
  <c r="C59" i="23" s="1"/>
  <c r="H151" i="20"/>
  <c r="G64" i="23" s="1"/>
  <c r="G21" i="20"/>
  <c r="F70" i="23" s="1"/>
  <c r="K102" i="20"/>
  <c r="J59" i="23" s="1"/>
  <c r="J67" i="20"/>
  <c r="I21" i="23" s="1"/>
  <c r="I67" i="20"/>
  <c r="H21" i="23" s="1"/>
  <c r="M32" i="20"/>
  <c r="L95" i="23" s="1"/>
  <c r="I43" i="20"/>
  <c r="H53" i="23" s="1"/>
  <c r="L77" i="20"/>
  <c r="K81" i="23" s="1"/>
  <c r="F50" i="20"/>
  <c r="E35" i="23" s="1"/>
  <c r="M131" i="20"/>
  <c r="L108" i="23" s="1"/>
  <c r="C21" i="20"/>
  <c r="B70" i="23" s="1"/>
  <c r="D9" i="20"/>
  <c r="C68" i="23" s="1"/>
  <c r="E131" i="20"/>
  <c r="D108" i="23" s="1"/>
  <c r="D134" i="20"/>
  <c r="C75" i="23" s="1"/>
  <c r="K21" i="20"/>
  <c r="J70" i="23" s="1"/>
  <c r="L21" i="20"/>
  <c r="K70" i="23" s="1"/>
  <c r="E32" i="20"/>
  <c r="D95" i="23" s="1"/>
  <c r="K41" i="20"/>
  <c r="J6" i="23" s="1"/>
  <c r="H9" i="20"/>
  <c r="G68" i="23" s="1"/>
  <c r="F102" i="20"/>
  <c r="E59" i="23" s="1"/>
  <c r="E90" i="20"/>
  <c r="D102" i="23" s="1"/>
  <c r="M124" i="20"/>
  <c r="L107" i="23" s="1"/>
  <c r="C69" i="20"/>
  <c r="B57" i="23" s="1"/>
  <c r="F134" i="20"/>
  <c r="E75" i="23" s="1"/>
  <c r="C90" i="20"/>
  <c r="B102" i="23" s="1"/>
  <c r="H132" i="20"/>
  <c r="G26" i="23" s="1"/>
  <c r="K90" i="20"/>
  <c r="J102" i="23" s="1"/>
  <c r="D50" i="20"/>
  <c r="C35" i="23" s="1"/>
  <c r="D132" i="20"/>
  <c r="C26" i="23" s="1"/>
  <c r="L9" i="20"/>
  <c r="K68" i="23" s="1"/>
  <c r="M100" i="20"/>
  <c r="L24" i="23" s="1"/>
  <c r="H102" i="20"/>
  <c r="G59" i="23" s="1"/>
  <c r="C40" i="20"/>
  <c r="B52" i="23" s="1"/>
  <c r="J50" i="20"/>
  <c r="I35" i="23" s="1"/>
  <c r="H150" i="20"/>
  <c r="G109" i="23" s="1"/>
  <c r="E77" i="20"/>
  <c r="D81" i="23" s="1"/>
  <c r="K43" i="20"/>
  <c r="J53" i="23" s="1"/>
  <c r="H142" i="20"/>
  <c r="G43" i="23" s="1"/>
  <c r="L142" i="20"/>
  <c r="K43" i="23" s="1"/>
  <c r="C77" i="20"/>
  <c r="B81" i="23" s="1"/>
  <c r="L40" i="20"/>
  <c r="K52" i="23" s="1"/>
  <c r="J150" i="20"/>
  <c r="I109" i="23" s="1"/>
  <c r="J151" i="20"/>
  <c r="I64" i="23" s="1"/>
  <c r="J132" i="20"/>
  <c r="I26" i="23" s="1"/>
  <c r="F132" i="20"/>
  <c r="E26" i="23" s="1"/>
  <c r="J40" i="20"/>
  <c r="I52" i="23" s="1"/>
  <c r="H134" i="20"/>
  <c r="G75" i="23" s="1"/>
  <c r="H90" i="20"/>
  <c r="G102" i="23" s="1"/>
  <c r="L150" i="20"/>
  <c r="K109" i="23" s="1"/>
  <c r="L43" i="20"/>
  <c r="K53" i="23" s="1"/>
  <c r="C132" i="20"/>
  <c r="B26" i="23" s="1"/>
  <c r="G132" i="20"/>
  <c r="F26" i="23" s="1"/>
  <c r="F40" i="20"/>
  <c r="E52" i="23" s="1"/>
  <c r="J90" i="20"/>
  <c r="I102" i="23" s="1"/>
  <c r="G40" i="20"/>
  <c r="F52" i="23" s="1"/>
  <c r="J77" i="20"/>
  <c r="I81" i="23" s="1"/>
  <c r="E40" i="20"/>
  <c r="D52" i="23" s="1"/>
  <c r="E50" i="20"/>
  <c r="D35" i="23" s="1"/>
  <c r="K50" i="20"/>
  <c r="J35" i="23" s="1"/>
  <c r="M151" i="20"/>
  <c r="D32" i="20"/>
  <c r="C95" i="23" s="1"/>
  <c r="F9" i="20"/>
  <c r="E68" i="23" s="1"/>
  <c r="C102" i="20"/>
  <c r="B59" i="23" s="1"/>
  <c r="I102" i="20"/>
  <c r="H59" i="23" s="1"/>
  <c r="M132" i="20"/>
  <c r="L26" i="23" s="1"/>
  <c r="M90" i="20"/>
  <c r="L102" i="23" s="1"/>
  <c r="L50" i="20"/>
  <c r="K35" i="23" s="1"/>
  <c r="M40" i="20"/>
  <c r="L52" i="23" s="1"/>
  <c r="D77" i="20"/>
  <c r="C81" i="23" s="1"/>
  <c r="I90" i="20"/>
  <c r="H102" i="23" s="1"/>
  <c r="M50" i="20"/>
  <c r="L35" i="23" s="1"/>
  <c r="H40" i="20"/>
  <c r="G52" i="23" s="1"/>
  <c r="I40" i="20"/>
  <c r="H52" i="23" s="1"/>
  <c r="J134" i="20"/>
  <c r="I75" i="23" s="1"/>
  <c r="F90" i="20"/>
  <c r="E102" i="23" s="1"/>
  <c r="I50" i="20"/>
  <c r="H35" i="23" s="1"/>
  <c r="C50" i="20"/>
  <c r="B35" i="23" s="1"/>
  <c r="L90" i="20"/>
  <c r="K102" i="23" s="1"/>
  <c r="D150" i="20"/>
  <c r="L151" i="20"/>
  <c r="K64" i="23" s="1"/>
  <c r="H21" i="20"/>
  <c r="G70" i="23" s="1"/>
  <c r="H77" i="20"/>
  <c r="G81" i="23" s="1"/>
  <c r="E134" i="20"/>
  <c r="D75" i="23" s="1"/>
  <c r="C134" i="20"/>
  <c r="B75" i="23" s="1"/>
  <c r="F77" i="20"/>
  <c r="E81" i="23" s="1"/>
  <c r="D90" i="20"/>
  <c r="C102" i="23" s="1"/>
  <c r="H50" i="20"/>
  <c r="G35" i="23" s="1"/>
  <c r="C150" i="20"/>
  <c r="B109" i="23" s="1"/>
  <c r="B94" i="18"/>
  <c r="D125" i="20"/>
  <c r="C14" i="23" s="1"/>
  <c r="B89" i="18"/>
  <c r="G125" i="20"/>
  <c r="F14" i="23" s="1"/>
  <c r="F125" i="20"/>
  <c r="E14" i="23" s="1"/>
  <c r="G14" i="18"/>
  <c r="D107" i="18"/>
  <c r="E74" i="18"/>
  <c r="H74" i="18"/>
  <c r="D14" i="18"/>
  <c r="B107" i="18"/>
  <c r="G106" i="18"/>
  <c r="F106" i="18"/>
  <c r="D42" i="18"/>
  <c r="H106" i="18"/>
  <c r="G105" i="18"/>
  <c r="D74" i="18"/>
  <c r="E14" i="18"/>
  <c r="E42" i="18"/>
  <c r="B105" i="18"/>
  <c r="E107" i="18"/>
  <c r="C105" i="18"/>
  <c r="F14" i="18"/>
  <c r="H42" i="18"/>
  <c r="B14" i="18"/>
  <c r="G42" i="18"/>
  <c r="H105" i="18"/>
  <c r="F42" i="18"/>
  <c r="F74" i="18"/>
  <c r="C14" i="18"/>
  <c r="G74" i="18"/>
  <c r="F107" i="18"/>
  <c r="C107" i="18"/>
  <c r="H14" i="18"/>
  <c r="I39" i="20"/>
  <c r="H51" i="23" s="1"/>
  <c r="G53" i="20"/>
  <c r="F20" i="23" s="1"/>
  <c r="G151" i="20"/>
  <c r="F64" i="23" s="1"/>
  <c r="E111" i="20"/>
  <c r="D60" i="23" s="1"/>
  <c r="E150" i="20"/>
  <c r="D109" i="23" s="1"/>
  <c r="D62" i="18"/>
  <c r="H83" i="18"/>
  <c r="B26" i="18"/>
  <c r="D63" i="18"/>
  <c r="B63" i="18"/>
  <c r="C104" i="18"/>
  <c r="C74" i="18"/>
  <c r="B108" i="18"/>
  <c r="G26" i="18"/>
  <c r="H84" i="18"/>
  <c r="D26" i="18"/>
  <c r="H81" i="18"/>
  <c r="D108" i="18"/>
  <c r="F75" i="18"/>
  <c r="H26" i="18"/>
  <c r="E26" i="18"/>
  <c r="B62" i="18"/>
  <c r="H89" i="18"/>
  <c r="H91" i="18"/>
  <c r="C63" i="18"/>
  <c r="C108" i="18"/>
  <c r="G108" i="18"/>
  <c r="H75" i="18"/>
  <c r="E62" i="18"/>
  <c r="H63" i="18"/>
  <c r="C75" i="18"/>
  <c r="E63" i="18"/>
  <c r="C62" i="18"/>
  <c r="H104" i="18"/>
  <c r="D75" i="18"/>
  <c r="E75" i="18"/>
  <c r="G62" i="18"/>
  <c r="H100" i="18"/>
  <c r="F63" i="18"/>
  <c r="F26" i="18"/>
  <c r="C26" i="18"/>
  <c r="H98" i="18"/>
  <c r="B75" i="18"/>
  <c r="H34" i="18"/>
  <c r="H62" i="18"/>
  <c r="H20" i="20"/>
  <c r="G5" i="23" s="1"/>
  <c r="D39" i="20"/>
  <c r="C51" i="23" s="1"/>
  <c r="L39" i="20"/>
  <c r="K51" i="23" s="1"/>
  <c r="G39" i="20"/>
  <c r="F51" i="23" s="1"/>
  <c r="H39" i="20"/>
  <c r="G51" i="23" s="1"/>
  <c r="C39" i="20"/>
  <c r="B51" i="23" s="1"/>
  <c r="C17" i="20"/>
  <c r="B92" i="23" s="1"/>
  <c r="H103" i="20"/>
  <c r="G41" i="23" s="1"/>
  <c r="F39" i="20"/>
  <c r="E51" i="23" s="1"/>
  <c r="E39" i="20"/>
  <c r="D51" i="23" s="1"/>
  <c r="G17" i="20"/>
  <c r="F92" i="23" s="1"/>
  <c r="J39" i="20"/>
  <c r="I51" i="23" s="1"/>
  <c r="D121" i="20"/>
  <c r="C106" i="23" s="1"/>
  <c r="L120" i="20"/>
  <c r="K105" i="23" s="1"/>
  <c r="L38" i="20"/>
  <c r="K50" i="23" s="1"/>
  <c r="K121" i="20"/>
  <c r="J106" i="23" s="1"/>
  <c r="M121" i="20"/>
  <c r="L106" i="23" s="1"/>
  <c r="E56" i="20"/>
  <c r="D56" i="23" s="1"/>
  <c r="L51" i="20"/>
  <c r="K36" i="23" s="1"/>
  <c r="E82" i="20"/>
  <c r="D12" i="23" s="1"/>
  <c r="H17" i="20"/>
  <c r="G92" i="23" s="1"/>
  <c r="J17" i="20"/>
  <c r="I92" i="23" s="1"/>
  <c r="L121" i="20"/>
  <c r="K106" i="23" s="1"/>
  <c r="C82" i="20"/>
  <c r="B12" i="23" s="1"/>
  <c r="H49" i="20"/>
  <c r="G34" i="23" s="1"/>
  <c r="D120" i="20"/>
  <c r="C105" i="23" s="1"/>
  <c r="D51" i="20"/>
  <c r="C36" i="23" s="1"/>
  <c r="L122" i="20"/>
  <c r="K42" i="23" s="1"/>
  <c r="L70" i="20"/>
  <c r="K10" i="23" s="1"/>
  <c r="G113" i="20"/>
  <c r="F13" i="23" s="1"/>
  <c r="I112" i="20"/>
  <c r="H61" i="23" s="1"/>
  <c r="M37" i="20"/>
  <c r="L49" i="23" s="1"/>
  <c r="E38" i="20"/>
  <c r="D50" i="23" s="1"/>
  <c r="H51" i="20"/>
  <c r="G36" i="23" s="1"/>
  <c r="I82" i="20"/>
  <c r="H12" i="23" s="1"/>
  <c r="E132" i="20"/>
  <c r="D26" i="23" s="1"/>
  <c r="L99" i="20"/>
  <c r="K40" i="23" s="1"/>
  <c r="I135" i="20"/>
  <c r="H63" i="23" s="1"/>
  <c r="F120" i="20"/>
  <c r="E105" i="23" s="1"/>
  <c r="E17" i="20"/>
  <c r="D92" i="23" s="1"/>
  <c r="H133" i="20"/>
  <c r="G62" i="23" s="1"/>
  <c r="D103" i="20"/>
  <c r="C41" i="23" s="1"/>
  <c r="D79" i="20"/>
  <c r="C99" i="23" s="1"/>
  <c r="J103" i="20"/>
  <c r="I41" i="23" s="1"/>
  <c r="D111" i="20"/>
  <c r="C60" i="23" s="1"/>
  <c r="C103" i="20"/>
  <c r="B41" i="23" s="1"/>
  <c r="J51" i="20"/>
  <c r="I36" i="23" s="1"/>
  <c r="G20" i="20"/>
  <c r="F5" i="23" s="1"/>
  <c r="I17" i="20"/>
  <c r="H92" i="23" s="1"/>
  <c r="K24" i="20"/>
  <c r="J72" i="23" s="1"/>
  <c r="L17" i="20"/>
  <c r="K92" i="23" s="1"/>
  <c r="L103" i="20"/>
  <c r="K41" i="23" s="1"/>
  <c r="G121" i="20"/>
  <c r="F106" i="23" s="1"/>
  <c r="M49" i="20"/>
  <c r="L34" i="23" s="1"/>
  <c r="I98" i="20"/>
  <c r="H83" i="23" s="1"/>
  <c r="E70" i="20"/>
  <c r="D10" i="23" s="1"/>
  <c r="J98" i="20"/>
  <c r="I83" i="23" s="1"/>
  <c r="L18" i="20"/>
  <c r="K69" i="23" s="1"/>
  <c r="C121" i="20"/>
  <c r="B106" i="23" s="1"/>
  <c r="G56" i="20"/>
  <c r="F56" i="23" s="1"/>
  <c r="F113" i="20"/>
  <c r="E13" i="23" s="1"/>
  <c r="I113" i="20"/>
  <c r="H13" i="23" s="1"/>
  <c r="G98" i="20"/>
  <c r="F83" i="23" s="1"/>
  <c r="J52" i="20"/>
  <c r="I73" i="23" s="1"/>
  <c r="G70" i="20"/>
  <c r="F10" i="23" s="1"/>
  <c r="M56" i="20"/>
  <c r="L56" i="23" s="1"/>
  <c r="L132" i="20"/>
  <c r="K26" i="23" s="1"/>
  <c r="D49" i="20"/>
  <c r="C34" i="23" s="1"/>
  <c r="L49" i="20"/>
  <c r="K34" i="23" s="1"/>
  <c r="E20" i="20"/>
  <c r="D5" i="23" s="1"/>
  <c r="M82" i="20"/>
  <c r="L12" i="23" s="1"/>
  <c r="F121" i="20"/>
  <c r="E106" i="23" s="1"/>
  <c r="C51" i="20"/>
  <c r="B36" i="23" s="1"/>
  <c r="E53" i="20"/>
  <c r="D20" i="23" s="1"/>
  <c r="M17" i="20"/>
  <c r="L92" i="23" s="1"/>
  <c r="I51" i="20"/>
  <c r="H36" i="23" s="1"/>
  <c r="K53" i="20"/>
  <c r="J20" i="23" s="1"/>
  <c r="H70" i="20"/>
  <c r="G10" i="23" s="1"/>
  <c r="M120" i="20"/>
  <c r="L105" i="23" s="1"/>
  <c r="L56" i="20"/>
  <c r="K56" i="23" s="1"/>
  <c r="K51" i="20"/>
  <c r="J36" i="23" s="1"/>
  <c r="C53" i="20"/>
  <c r="B20" i="23" s="1"/>
  <c r="E121" i="20"/>
  <c r="D106" i="23" s="1"/>
  <c r="H69" i="20"/>
  <c r="G57" i="23" s="1"/>
  <c r="J120" i="20"/>
  <c r="I105" i="23" s="1"/>
  <c r="J82" i="20"/>
  <c r="I12" i="23" s="1"/>
  <c r="K52" i="20"/>
  <c r="J73" i="23" s="1"/>
  <c r="J70" i="20"/>
  <c r="I10" i="23" s="1"/>
  <c r="G7" i="20"/>
  <c r="F47" i="23" s="1"/>
  <c r="L53" i="20"/>
  <c r="K20" i="23" s="1"/>
  <c r="F53" i="20"/>
  <c r="E20" i="23" s="1"/>
  <c r="E7" i="20"/>
  <c r="D47" i="23" s="1"/>
  <c r="F20" i="20"/>
  <c r="E5" i="23" s="1"/>
  <c r="C111" i="20"/>
  <c r="B60" i="23" s="1"/>
  <c r="M103" i="20"/>
  <c r="L41" i="23" s="1"/>
  <c r="K103" i="20"/>
  <c r="J41" i="23" s="1"/>
  <c r="F141" i="20"/>
  <c r="E85" i="23" s="1"/>
  <c r="F49" i="20"/>
  <c r="E34" i="23" s="1"/>
  <c r="D141" i="20"/>
  <c r="C85" i="23" s="1"/>
  <c r="F18" i="20"/>
  <c r="E69" i="23" s="1"/>
  <c r="G103" i="20"/>
  <c r="F41" i="23" s="1"/>
  <c r="D18" i="20"/>
  <c r="C69" i="23" s="1"/>
  <c r="F52" i="20"/>
  <c r="E73" i="23" s="1"/>
  <c r="H112" i="20"/>
  <c r="G61" i="23" s="1"/>
  <c r="G49" i="20"/>
  <c r="F34" i="23" s="1"/>
  <c r="D20" i="20"/>
  <c r="C5" i="23" s="1"/>
  <c r="G18" i="20"/>
  <c r="F69" i="23" s="1"/>
  <c r="F17" i="20"/>
  <c r="E92" i="23" s="1"/>
  <c r="I103" i="20"/>
  <c r="H41" i="23" s="1"/>
  <c r="H120" i="20"/>
  <c r="G105" i="23" s="1"/>
  <c r="J121" i="20"/>
  <c r="I106" i="23" s="1"/>
  <c r="C70" i="20"/>
  <c r="B10" i="23" s="1"/>
  <c r="J38" i="20"/>
  <c r="I50" i="23" s="1"/>
  <c r="G38" i="20"/>
  <c r="F50" i="23" s="1"/>
  <c r="E51" i="20"/>
  <c r="D36" i="23" s="1"/>
  <c r="K18" i="20"/>
  <c r="J69" i="23" s="1"/>
  <c r="G82" i="20"/>
  <c r="F12" i="23" s="1"/>
  <c r="I56" i="20"/>
  <c r="H56" i="23" s="1"/>
  <c r="H111" i="20"/>
  <c r="G60" i="23" s="1"/>
  <c r="K111" i="20"/>
  <c r="J60" i="23" s="1"/>
  <c r="D17" i="20"/>
  <c r="C92" i="23" s="1"/>
  <c r="E103" i="20"/>
  <c r="D41" i="23" s="1"/>
  <c r="H121" i="20"/>
  <c r="G106" i="23" s="1"/>
  <c r="E122" i="20"/>
  <c r="D42" i="23" s="1"/>
  <c r="F82" i="20"/>
  <c r="E12" i="23" s="1"/>
  <c r="K141" i="20"/>
  <c r="J85" i="23" s="1"/>
  <c r="J56" i="20"/>
  <c r="I56" i="23" s="1"/>
  <c r="F111" i="20"/>
  <c r="E60" i="23" s="1"/>
  <c r="J18" i="20"/>
  <c r="I69" i="23" s="1"/>
  <c r="I53" i="20"/>
  <c r="H20" i="23" s="1"/>
  <c r="F98" i="20"/>
  <c r="E83" i="23" s="1"/>
  <c r="G51" i="20"/>
  <c r="F36" i="23" s="1"/>
  <c r="C18" i="20"/>
  <c r="B69" i="23" s="1"/>
  <c r="G122" i="20"/>
  <c r="F42" i="23" s="1"/>
  <c r="D112" i="20"/>
  <c r="C61" i="23" s="1"/>
  <c r="L82" i="20"/>
  <c r="K12" i="23" s="1"/>
  <c r="C38" i="20"/>
  <c r="B50" i="23" s="1"/>
  <c r="L113" i="20"/>
  <c r="K13" i="23" s="1"/>
  <c r="F122" i="20"/>
  <c r="E42" i="23" s="1"/>
  <c r="M70" i="20"/>
  <c r="L10" i="23" s="1"/>
  <c r="H38" i="20"/>
  <c r="G50" i="23" s="1"/>
  <c r="L111" i="20"/>
  <c r="K60" i="23" s="1"/>
  <c r="D133" i="20"/>
  <c r="C62" i="23" s="1"/>
  <c r="J141" i="20"/>
  <c r="I85" i="23" s="1"/>
  <c r="E49" i="20"/>
  <c r="D34" i="23" s="1"/>
  <c r="D70" i="20"/>
  <c r="C10" i="23" s="1"/>
  <c r="M51" i="20"/>
  <c r="L36" i="23" s="1"/>
  <c r="G99" i="20"/>
  <c r="F40" i="23" s="1"/>
  <c r="D53" i="20"/>
  <c r="C20" i="23" s="1"/>
  <c r="H53" i="20"/>
  <c r="G20" i="23" s="1"/>
  <c r="D98" i="20"/>
  <c r="C83" i="23" s="1"/>
  <c r="F55" i="20"/>
  <c r="E55" i="23" s="1"/>
  <c r="H122" i="20"/>
  <c r="G42" i="23" s="1"/>
  <c r="K122" i="20"/>
  <c r="J42" i="23" s="1"/>
  <c r="D56" i="20"/>
  <c r="C56" i="23" s="1"/>
  <c r="M53" i="20"/>
  <c r="L20" i="23" s="1"/>
  <c r="K82" i="20"/>
  <c r="J12" i="23" s="1"/>
  <c r="F70" i="20"/>
  <c r="E10" i="23" s="1"/>
  <c r="L141" i="20"/>
  <c r="K85" i="23" s="1"/>
  <c r="E98" i="20"/>
  <c r="D83" i="23" s="1"/>
  <c r="L52" i="20"/>
  <c r="K73" i="23" s="1"/>
  <c r="M133" i="20"/>
  <c r="L62" i="23" s="1"/>
  <c r="C49" i="20"/>
  <c r="B34" i="23" s="1"/>
  <c r="H56" i="20"/>
  <c r="G56" i="23" s="1"/>
  <c r="J53" i="20"/>
  <c r="I20" i="23" s="1"/>
  <c r="D122" i="20"/>
  <c r="C42" i="23" s="1"/>
  <c r="M122" i="20"/>
  <c r="L42" i="23" s="1"/>
  <c r="M141" i="20"/>
  <c r="L85" i="23" s="1"/>
  <c r="F7" i="20"/>
  <c r="E47" i="23" s="1"/>
  <c r="D82" i="20"/>
  <c r="C12" i="23" s="1"/>
  <c r="C60" i="20"/>
  <c r="B80" i="23" s="1"/>
  <c r="J113" i="20"/>
  <c r="I13" i="23" s="1"/>
  <c r="G111" i="20"/>
  <c r="F60" i="23" s="1"/>
  <c r="I20" i="20"/>
  <c r="H5" i="23" s="1"/>
  <c r="J55" i="20"/>
  <c r="I55" i="23" s="1"/>
  <c r="C20" i="20"/>
  <c r="B5" i="23" s="1"/>
  <c r="I55" i="20"/>
  <c r="H55" i="23" s="1"/>
  <c r="C122" i="20"/>
  <c r="B42" i="23" s="1"/>
  <c r="I99" i="20"/>
  <c r="H40" i="23" s="1"/>
  <c r="G120" i="20"/>
  <c r="F105" i="23" s="1"/>
  <c r="F56" i="20"/>
  <c r="E56" i="23" s="1"/>
  <c r="E120" i="20"/>
  <c r="D105" i="23" s="1"/>
  <c r="C113" i="20"/>
  <c r="B13" i="23" s="1"/>
  <c r="M20" i="20"/>
  <c r="L5" i="23" s="1"/>
  <c r="I7" i="20"/>
  <c r="H47" i="23" s="1"/>
  <c r="I52" i="20"/>
  <c r="H73" i="23" s="1"/>
  <c r="D37" i="20"/>
  <c r="C49" i="23" s="1"/>
  <c r="K112" i="20"/>
  <c r="J61" i="23" s="1"/>
  <c r="F79" i="20"/>
  <c r="E99" i="23" s="1"/>
  <c r="C99" i="20"/>
  <c r="B40" i="23" s="1"/>
  <c r="J133" i="20"/>
  <c r="I62" i="23" s="1"/>
  <c r="I49" i="20"/>
  <c r="H34" i="23" s="1"/>
  <c r="M123" i="20"/>
  <c r="L74" i="23" s="1"/>
  <c r="K70" i="20"/>
  <c r="J10" i="23" s="1"/>
  <c r="E133" i="20"/>
  <c r="D62" i="23" s="1"/>
  <c r="G37" i="20"/>
  <c r="F49" i="23" s="1"/>
  <c r="K56" i="20"/>
  <c r="J56" i="23" s="1"/>
  <c r="M18" i="20"/>
  <c r="L69" i="23" s="1"/>
  <c r="J7" i="20"/>
  <c r="I47" i="23" s="1"/>
  <c r="I18" i="20"/>
  <c r="H69" i="23" s="1"/>
  <c r="M98" i="20"/>
  <c r="L83" i="23" s="1"/>
  <c r="L37" i="20"/>
  <c r="K49" i="23" s="1"/>
  <c r="C55" i="20"/>
  <c r="B55" i="23" s="1"/>
  <c r="J22" i="20"/>
  <c r="I93" i="23" s="1"/>
  <c r="C37" i="20"/>
  <c r="B49" i="23" s="1"/>
  <c r="E55" i="20"/>
  <c r="D55" i="23" s="1"/>
  <c r="H55" i="20"/>
  <c r="G55" i="23" s="1"/>
  <c r="C5" i="20"/>
  <c r="M5" i="20"/>
  <c r="L30" i="23" s="1"/>
  <c r="K19" i="20"/>
  <c r="J48" i="23" s="1"/>
  <c r="H22" i="20"/>
  <c r="G93" i="23" s="1"/>
  <c r="C120" i="20"/>
  <c r="B105" i="23" s="1"/>
  <c r="H113" i="20"/>
  <c r="G13" i="23" s="1"/>
  <c r="G144" i="20"/>
  <c r="F15" i="23" s="1"/>
  <c r="G24" i="20"/>
  <c r="F72" i="23" s="1"/>
  <c r="M52" i="20"/>
  <c r="L73" i="23" s="1"/>
  <c r="I79" i="20"/>
  <c r="H99" i="23" s="1"/>
  <c r="K133" i="20"/>
  <c r="J62" i="23" s="1"/>
  <c r="D81" i="20"/>
  <c r="C23" i="23" s="1"/>
  <c r="I23" i="20"/>
  <c r="H71" i="23" s="1"/>
  <c r="E123" i="20"/>
  <c r="D74" i="23" s="1"/>
  <c r="G123" i="20"/>
  <c r="F74" i="23" s="1"/>
  <c r="D135" i="20"/>
  <c r="C63" i="23" s="1"/>
  <c r="K135" i="20"/>
  <c r="J63" i="23" s="1"/>
  <c r="J60" i="20"/>
  <c r="I80" i="23" s="1"/>
  <c r="F81" i="20"/>
  <c r="E23" i="23" s="1"/>
  <c r="M55" i="20"/>
  <c r="L55" i="23" s="1"/>
  <c r="E52" i="20"/>
  <c r="D73" i="23" s="1"/>
  <c r="J23" i="20"/>
  <c r="I71" i="23" s="1"/>
  <c r="F38" i="20"/>
  <c r="E50" i="23" s="1"/>
  <c r="I125" i="20"/>
  <c r="H14" i="23" s="1"/>
  <c r="C133" i="20"/>
  <c r="B62" i="23" s="1"/>
  <c r="L112" i="20"/>
  <c r="K61" i="23" s="1"/>
  <c r="H19" i="20"/>
  <c r="G48" i="23" s="1"/>
  <c r="L123" i="20"/>
  <c r="K74" i="23" s="1"/>
  <c r="I38" i="20"/>
  <c r="H50" i="23" s="1"/>
  <c r="I120" i="20"/>
  <c r="H105" i="23" s="1"/>
  <c r="L144" i="20"/>
  <c r="K15" i="23" s="1"/>
  <c r="H144" i="20"/>
  <c r="G15" i="23" s="1"/>
  <c r="J69" i="20"/>
  <c r="I57" i="23" s="1"/>
  <c r="M113" i="20"/>
  <c r="L13" i="23" s="1"/>
  <c r="K7" i="20"/>
  <c r="J47" i="23" s="1"/>
  <c r="D60" i="20"/>
  <c r="C80" i="23" s="1"/>
  <c r="I111" i="20"/>
  <c r="H60" i="23" s="1"/>
  <c r="F112" i="20"/>
  <c r="E61" i="23" s="1"/>
  <c r="M38" i="20"/>
  <c r="L50" i="23" s="1"/>
  <c r="H18" i="20"/>
  <c r="G69" i="23" s="1"/>
  <c r="L55" i="20"/>
  <c r="K55" i="23" s="1"/>
  <c r="M60" i="20"/>
  <c r="L80" i="23" s="1"/>
  <c r="H141" i="20"/>
  <c r="G85" i="23" s="1"/>
  <c r="E99" i="20"/>
  <c r="D40" i="23" s="1"/>
  <c r="M111" i="20"/>
  <c r="L60" i="23" s="1"/>
  <c r="H7" i="20"/>
  <c r="G47" i="23" s="1"/>
  <c r="M125" i="20"/>
  <c r="L14" i="23" s="1"/>
  <c r="M24" i="20"/>
  <c r="L72" i="23" s="1"/>
  <c r="G133" i="20"/>
  <c r="F62" i="23" s="1"/>
  <c r="I122" i="20"/>
  <c r="H42" i="23" s="1"/>
  <c r="E60" i="20"/>
  <c r="D80" i="23" s="1"/>
  <c r="E125" i="20"/>
  <c r="D14" i="23" s="1"/>
  <c r="J81" i="20"/>
  <c r="I23" i="23" s="1"/>
  <c r="J49" i="20"/>
  <c r="I34" i="23" s="1"/>
  <c r="I37" i="20"/>
  <c r="H49" i="23" s="1"/>
  <c r="J20" i="20"/>
  <c r="I5" i="23" s="1"/>
  <c r="I123" i="20"/>
  <c r="H74" i="23" s="1"/>
  <c r="L98" i="20"/>
  <c r="K83" i="23" s="1"/>
  <c r="J4" i="20"/>
  <c r="I89" i="23" s="1"/>
  <c r="C24" i="20"/>
  <c r="B72" i="23" s="1"/>
  <c r="F5" i="20"/>
  <c r="E30" i="23" s="1"/>
  <c r="K81" i="20"/>
  <c r="J23" i="23" s="1"/>
  <c r="G112" i="20"/>
  <c r="F61" i="23" s="1"/>
  <c r="J37" i="20"/>
  <c r="I49" i="23" s="1"/>
  <c r="G23" i="20"/>
  <c r="F71" i="23" s="1"/>
  <c r="D19" i="20"/>
  <c r="C48" i="23" s="1"/>
  <c r="G31" i="20"/>
  <c r="F94" i="23" s="1"/>
  <c r="C125" i="20"/>
  <c r="B14" i="23" s="1"/>
  <c r="H24" i="20"/>
  <c r="G72" i="23" s="1"/>
  <c r="G5" i="20"/>
  <c r="F30" i="23" s="1"/>
  <c r="C81" i="20"/>
  <c r="B23" i="23" s="1"/>
  <c r="L81" i="20"/>
  <c r="K23" i="23" s="1"/>
  <c r="K37" i="20"/>
  <c r="J49" i="23" s="1"/>
  <c r="H23" i="20"/>
  <c r="G71" i="23" s="1"/>
  <c r="J135" i="20"/>
  <c r="I63" i="23" s="1"/>
  <c r="C79" i="20"/>
  <c r="B99" i="23" s="1"/>
  <c r="M79" i="20"/>
  <c r="L99" i="23" s="1"/>
  <c r="G60" i="20"/>
  <c r="F80" i="23" s="1"/>
  <c r="K23" i="20"/>
  <c r="J71" i="23" s="1"/>
  <c r="D144" i="20"/>
  <c r="C15" i="23" s="1"/>
  <c r="L33" i="20"/>
  <c r="K96" i="23" s="1"/>
  <c r="E4" i="20"/>
  <c r="D71" i="20"/>
  <c r="C11" i="23" s="1"/>
  <c r="F24" i="20"/>
  <c r="E72" i="23" s="1"/>
  <c r="C23" i="20"/>
  <c r="B71" i="23" s="1"/>
  <c r="D113" i="20"/>
  <c r="C13" i="23" s="1"/>
  <c r="G52" i="20"/>
  <c r="F73" i="23" s="1"/>
  <c r="I19" i="20"/>
  <c r="H48" i="23" s="1"/>
  <c r="D123" i="20"/>
  <c r="C74" i="23" s="1"/>
  <c r="F135" i="20"/>
  <c r="E63" i="23" s="1"/>
  <c r="M144" i="20"/>
  <c r="L15" i="23" s="1"/>
  <c r="H71" i="20"/>
  <c r="G11" i="23" s="1"/>
  <c r="L133" i="20"/>
  <c r="K62" i="23" s="1"/>
  <c r="J5" i="20"/>
  <c r="I30" i="23" s="1"/>
  <c r="D24" i="20"/>
  <c r="C72" i="23" s="1"/>
  <c r="L5" i="20"/>
  <c r="K30" i="23" s="1"/>
  <c r="G22" i="20"/>
  <c r="F93" i="23" s="1"/>
  <c r="E141" i="20"/>
  <c r="D85" i="23" s="1"/>
  <c r="G135" i="20"/>
  <c r="F63" i="23" s="1"/>
  <c r="H79" i="20"/>
  <c r="G99" i="23" s="1"/>
  <c r="F144" i="20"/>
  <c r="E15" i="23" s="1"/>
  <c r="K99" i="20"/>
  <c r="J40" i="23" s="1"/>
  <c r="C68" i="20"/>
  <c r="B22" i="23" s="1"/>
  <c r="D124" i="20"/>
  <c r="C107" i="23" s="1"/>
  <c r="L143" i="20"/>
  <c r="K76" i="23" s="1"/>
  <c r="H125" i="20"/>
  <c r="G14" i="23" s="1"/>
  <c r="H52" i="20"/>
  <c r="G73" i="23" s="1"/>
  <c r="H37" i="20"/>
  <c r="G49" i="23" s="1"/>
  <c r="E31" i="20"/>
  <c r="D94" i="23" s="1"/>
  <c r="G55" i="20"/>
  <c r="F55" i="23" s="1"/>
  <c r="D10" i="20"/>
  <c r="C4" i="23" s="1"/>
  <c r="L80" i="20"/>
  <c r="K38" i="23" s="1"/>
  <c r="F66" i="20"/>
  <c r="E98" i="23" s="1"/>
  <c r="K58" i="20"/>
  <c r="J9" i="23" s="1"/>
  <c r="I88" i="20"/>
  <c r="H100" i="23" s="1"/>
  <c r="E143" i="20"/>
  <c r="D76" i="23" s="1"/>
  <c r="G119" i="20"/>
  <c r="F104" i="23" s="1"/>
  <c r="E24" i="20"/>
  <c r="D72" i="23" s="1"/>
  <c r="E112" i="20"/>
  <c r="D61" i="23" s="1"/>
  <c r="J125" i="20"/>
  <c r="I14" i="23" s="1"/>
  <c r="F23" i="20"/>
  <c r="E71" i="23" s="1"/>
  <c r="J123" i="20"/>
  <c r="I74" i="23" s="1"/>
  <c r="H135" i="20"/>
  <c r="G63" i="23" s="1"/>
  <c r="D99" i="20"/>
  <c r="C40" i="23" s="1"/>
  <c r="K98" i="20"/>
  <c r="J83" i="23" s="1"/>
  <c r="K33" i="20"/>
  <c r="J96" i="23" s="1"/>
  <c r="D69" i="20"/>
  <c r="C57" i="23" s="1"/>
  <c r="F100" i="20"/>
  <c r="E24" i="23" s="1"/>
  <c r="L91" i="20"/>
  <c r="K103" i="23" s="1"/>
  <c r="C101" i="20"/>
  <c r="B58" i="23" s="1"/>
  <c r="D58" i="20"/>
  <c r="C9" i="23" s="1"/>
  <c r="I22" i="20"/>
  <c r="H93" i="23" s="1"/>
  <c r="F123" i="20"/>
  <c r="E74" i="23" s="1"/>
  <c r="J99" i="20"/>
  <c r="I40" i="23" s="1"/>
  <c r="I110" i="20"/>
  <c r="H25" i="23" s="1"/>
  <c r="I133" i="20"/>
  <c r="H62" i="23" s="1"/>
  <c r="E19" i="20"/>
  <c r="D48" i="23" s="1"/>
  <c r="M19" i="20"/>
  <c r="L48" i="23" s="1"/>
  <c r="C123" i="20"/>
  <c r="B74" i="23" s="1"/>
  <c r="D38" i="20"/>
  <c r="C50" i="23" s="1"/>
  <c r="K113" i="20"/>
  <c r="J13" i="23" s="1"/>
  <c r="E109" i="23"/>
  <c r="H31" i="20"/>
  <c r="G94" i="23" s="1"/>
  <c r="L20" i="20"/>
  <c r="K5" i="23" s="1"/>
  <c r="I144" i="20"/>
  <c r="H15" i="23" s="1"/>
  <c r="E33" i="20"/>
  <c r="D96" i="23" s="1"/>
  <c r="C4" i="20"/>
  <c r="K4" i="20"/>
  <c r="J89" i="23" s="1"/>
  <c r="E36" i="20"/>
  <c r="D33" i="23" s="1"/>
  <c r="F110" i="20"/>
  <c r="E25" i="23" s="1"/>
  <c r="I10" i="20"/>
  <c r="H4" i="23" s="1"/>
  <c r="F36" i="20"/>
  <c r="E33" i="23" s="1"/>
  <c r="B4" i="18"/>
  <c r="G141" i="20"/>
  <c r="F85" i="23" s="1"/>
  <c r="M33" i="20"/>
  <c r="L96" i="23" s="1"/>
  <c r="J112" i="20"/>
  <c r="I61" i="23" s="1"/>
  <c r="J111" i="20"/>
  <c r="I60" i="23" s="1"/>
  <c r="E79" i="20"/>
  <c r="D99" i="23" s="1"/>
  <c r="C7" i="20"/>
  <c r="I109" i="20"/>
  <c r="H84" i="23" s="1"/>
  <c r="M88" i="20"/>
  <c r="L100" i="23" s="1"/>
  <c r="D109" i="20"/>
  <c r="C84" i="23" s="1"/>
  <c r="K88" i="20"/>
  <c r="J100" i="23" s="1"/>
  <c r="F57" i="20"/>
  <c r="E8" i="23" s="1"/>
  <c r="J124" i="20"/>
  <c r="I107" i="23" s="1"/>
  <c r="H6" i="20"/>
  <c r="G19" i="23" s="1"/>
  <c r="H36" i="20"/>
  <c r="G33" i="23" s="1"/>
  <c r="C89" i="20"/>
  <c r="B101" i="23" s="1"/>
  <c r="K71" i="20"/>
  <c r="J11" i="23" s="1"/>
  <c r="C33" i="20"/>
  <c r="B96" i="23" s="1"/>
  <c r="F133" i="20"/>
  <c r="E62" i="23" s="1"/>
  <c r="D7" i="20"/>
  <c r="C47" i="23" s="1"/>
  <c r="L60" i="20"/>
  <c r="K80" i="23" s="1"/>
  <c r="C100" i="20"/>
  <c r="B24" i="23" s="1"/>
  <c r="K109" i="20"/>
  <c r="J84" i="23" s="1"/>
  <c r="L71" i="20"/>
  <c r="K11" i="23" s="1"/>
  <c r="J6" i="20"/>
  <c r="I19" i="23" s="1"/>
  <c r="I80" i="20"/>
  <c r="H38" i="23" s="1"/>
  <c r="L59" i="20"/>
  <c r="K37" i="23" s="1"/>
  <c r="L66" i="20"/>
  <c r="K98" i="23" s="1"/>
  <c r="H124" i="20"/>
  <c r="G107" i="23" s="1"/>
  <c r="L25" i="20"/>
  <c r="K31" i="23" s="1"/>
  <c r="E91" i="20"/>
  <c r="D103" i="23" s="1"/>
  <c r="F109" i="20"/>
  <c r="E84" i="23" s="1"/>
  <c r="L69" i="20"/>
  <c r="K57" i="23" s="1"/>
  <c r="H25" i="20"/>
  <c r="G31" i="23" s="1"/>
  <c r="F101" i="20"/>
  <c r="E58" i="23" s="1"/>
  <c r="J24" i="20"/>
  <c r="I72" i="23" s="1"/>
  <c r="C52" i="20"/>
  <c r="B73" i="23" s="1"/>
  <c r="H5" i="20"/>
  <c r="G30" i="23" s="1"/>
  <c r="M81" i="20"/>
  <c r="L23" i="23" s="1"/>
  <c r="F37" i="20"/>
  <c r="E49" i="23" s="1"/>
  <c r="F19" i="20"/>
  <c r="E48" i="23" s="1"/>
  <c r="C22" i="20"/>
  <c r="B93" i="23" s="1"/>
  <c r="K22" i="20"/>
  <c r="J93" i="23" s="1"/>
  <c r="F109" i="23"/>
  <c r="G79" i="20"/>
  <c r="F99" i="23" s="1"/>
  <c r="I31" i="20"/>
  <c r="H94" i="23" s="1"/>
  <c r="H99" i="20"/>
  <c r="G40" i="23" s="1"/>
  <c r="K55" i="20"/>
  <c r="J55" i="23" s="1"/>
  <c r="J144" i="20"/>
  <c r="I15" i="23" s="1"/>
  <c r="H33" i="20"/>
  <c r="G96" i="23" s="1"/>
  <c r="F4" i="20"/>
  <c r="E89" i="23" s="1"/>
  <c r="L4" i="20"/>
  <c r="K89" i="23" s="1"/>
  <c r="E34" i="20"/>
  <c r="D97" i="23" s="1"/>
  <c r="D88" i="20"/>
  <c r="C100" i="23" s="1"/>
  <c r="G10" i="20"/>
  <c r="F4" i="23" s="1"/>
  <c r="H100" i="20"/>
  <c r="G24" i="23" s="1"/>
  <c r="M10" i="20"/>
  <c r="L4" i="23" s="1"/>
  <c r="H91" i="20"/>
  <c r="G103" i="23" s="1"/>
  <c r="I100" i="20"/>
  <c r="H24" i="23" s="1"/>
  <c r="M59" i="20"/>
  <c r="L37" i="23" s="1"/>
  <c r="J110" i="20"/>
  <c r="I25" i="23" s="1"/>
  <c r="F91" i="20"/>
  <c r="E103" i="23" s="1"/>
  <c r="K124" i="20"/>
  <c r="J107" i="23" s="1"/>
  <c r="L124" i="20"/>
  <c r="K107" i="23" s="1"/>
  <c r="J59" i="20"/>
  <c r="I37" i="23" s="1"/>
  <c r="H66" i="20"/>
  <c r="G98" i="23" s="1"/>
  <c r="C36" i="20"/>
  <c r="B33" i="23" s="1"/>
  <c r="D66" i="20"/>
  <c r="C98" i="23" s="1"/>
  <c r="K119" i="20"/>
  <c r="J104" i="23" s="1"/>
  <c r="I119" i="20"/>
  <c r="H104" i="23" s="1"/>
  <c r="H89" i="20"/>
  <c r="G101" i="23" s="1"/>
  <c r="K101" i="20"/>
  <c r="J58" i="23" s="1"/>
  <c r="I59" i="20"/>
  <c r="H37" i="23" s="1"/>
  <c r="M91" i="20"/>
  <c r="L103" i="23" s="1"/>
  <c r="G57" i="20"/>
  <c r="F8" i="23" s="1"/>
  <c r="C109" i="20"/>
  <c r="B84" i="23" s="1"/>
  <c r="J71" i="20"/>
  <c r="I11" i="23" s="1"/>
  <c r="L34" i="20"/>
  <c r="K97" i="23" s="1"/>
  <c r="C92" i="20"/>
  <c r="B39" i="23" s="1"/>
  <c r="M101" i="20"/>
  <c r="L58" i="23" s="1"/>
  <c r="L58" i="20"/>
  <c r="K9" i="23" s="1"/>
  <c r="G16" i="20"/>
  <c r="F91" i="23" s="1"/>
  <c r="I36" i="20"/>
  <c r="H33" i="23" s="1"/>
  <c r="J89" i="20"/>
  <c r="I101" i="23" s="1"/>
  <c r="K80" i="20"/>
  <c r="J38" i="23" s="1"/>
  <c r="K92" i="20"/>
  <c r="J39" i="23" s="1"/>
  <c r="G59" i="20"/>
  <c r="F37" i="23" s="1"/>
  <c r="M143" i="20"/>
  <c r="L76" i="23" s="1"/>
  <c r="H101" i="20"/>
  <c r="G58" i="23" s="1"/>
  <c r="D92" i="20"/>
  <c r="C39" i="23" s="1"/>
  <c r="J109" i="20"/>
  <c r="I84" i="23" s="1"/>
  <c r="K10" i="20"/>
  <c r="J4" i="23" s="1"/>
  <c r="H119" i="20"/>
  <c r="G104" i="23" s="1"/>
  <c r="G88" i="20"/>
  <c r="F100" i="23" s="1"/>
  <c r="C143" i="20"/>
  <c r="B76" i="23" s="1"/>
  <c r="I124" i="20"/>
  <c r="H107" i="23" s="1"/>
  <c r="K110" i="20"/>
  <c r="J25" i="23" s="1"/>
  <c r="C119" i="20"/>
  <c r="B104" i="23" s="1"/>
  <c r="I58" i="20"/>
  <c r="H9" i="23" s="1"/>
  <c r="L92" i="20"/>
  <c r="K39" i="23" s="1"/>
  <c r="J143" i="20"/>
  <c r="I76" i="23" s="1"/>
  <c r="F89" i="20"/>
  <c r="E101" i="23" s="1"/>
  <c r="L41" i="20"/>
  <c r="K6" i="23" s="1"/>
  <c r="H110" i="20"/>
  <c r="G25" i="23" s="1"/>
  <c r="L24" i="20"/>
  <c r="K72" i="23" s="1"/>
  <c r="I5" i="20"/>
  <c r="H30" i="23" s="1"/>
  <c r="E81" i="20"/>
  <c r="D23" i="23" s="1"/>
  <c r="E37" i="20"/>
  <c r="D49" i="23" s="1"/>
  <c r="G19" i="20"/>
  <c r="F48" i="23" s="1"/>
  <c r="D22" i="20"/>
  <c r="C93" i="23" s="1"/>
  <c r="L22" i="20"/>
  <c r="K93" i="23" s="1"/>
  <c r="H123" i="20"/>
  <c r="G74" i="23" s="1"/>
  <c r="E135" i="20"/>
  <c r="D63" i="23" s="1"/>
  <c r="L135" i="20"/>
  <c r="K63" i="23" s="1"/>
  <c r="K79" i="20"/>
  <c r="J99" i="23" s="1"/>
  <c r="J31" i="20"/>
  <c r="I94" i="23" s="1"/>
  <c r="L7" i="20"/>
  <c r="K47" i="23" s="1"/>
  <c r="E144" i="20"/>
  <c r="D15" i="23" s="1"/>
  <c r="K144" i="20"/>
  <c r="J15" i="23" s="1"/>
  <c r="J33" i="20"/>
  <c r="I96" i="23" s="1"/>
  <c r="D4" i="20"/>
  <c r="C89" i="23" s="1"/>
  <c r="M4" i="20"/>
  <c r="L89" i="23" s="1"/>
  <c r="H88" i="20"/>
  <c r="G100" i="23" s="1"/>
  <c r="J100" i="20"/>
  <c r="I24" i="23" s="1"/>
  <c r="G80" i="20"/>
  <c r="F38" i="23" s="1"/>
  <c r="E10" i="20"/>
  <c r="D4" i="23" s="1"/>
  <c r="J80" i="20"/>
  <c r="I38" i="23" s="1"/>
  <c r="C131" i="20"/>
  <c r="H41" i="20"/>
  <c r="G6" i="23" s="1"/>
  <c r="M25" i="20"/>
  <c r="L31" i="23" s="1"/>
  <c r="J68" i="20"/>
  <c r="I22" i="23" s="1"/>
  <c r="D59" i="20"/>
  <c r="C37" i="23" s="1"/>
  <c r="K36" i="20"/>
  <c r="J33" i="23" s="1"/>
  <c r="K25" i="20"/>
  <c r="J31" i="23" s="1"/>
  <c r="D119" i="20"/>
  <c r="C104" i="23" s="1"/>
  <c r="C80" i="20"/>
  <c r="B38" i="23" s="1"/>
  <c r="E110" i="20"/>
  <c r="D25" i="23" s="1"/>
  <c r="I32" i="20"/>
  <c r="H95" i="23" s="1"/>
  <c r="G91" i="20"/>
  <c r="F103" i="23" s="1"/>
  <c r="H57" i="20"/>
  <c r="G8" i="23" s="1"/>
  <c r="E59" i="20"/>
  <c r="D37" i="23" s="1"/>
  <c r="J8" i="20"/>
  <c r="I90" i="23" s="1"/>
  <c r="G101" i="20"/>
  <c r="F58" i="23" s="1"/>
  <c r="E58" i="20"/>
  <c r="D9" i="23" s="1"/>
  <c r="H16" i="20"/>
  <c r="G91" i="23" s="1"/>
  <c r="F59" i="20"/>
  <c r="E37" i="23" s="1"/>
  <c r="G89" i="20"/>
  <c r="F101" i="23" s="1"/>
  <c r="J41" i="20"/>
  <c r="I6" i="23" s="1"/>
  <c r="E92" i="20"/>
  <c r="D39" i="23" s="1"/>
  <c r="E25" i="20"/>
  <c r="D31" i="23" s="1"/>
  <c r="F143" i="20"/>
  <c r="E76" i="23" s="1"/>
  <c r="J25" i="20"/>
  <c r="I31" i="23" s="1"/>
  <c r="C6" i="20"/>
  <c r="I24" i="20"/>
  <c r="H72" i="23" s="1"/>
  <c r="G81" i="20"/>
  <c r="F23" i="23" s="1"/>
  <c r="C112" i="20"/>
  <c r="B61" i="23" s="1"/>
  <c r="E22" i="20"/>
  <c r="D93" i="23" s="1"/>
  <c r="M22" i="20"/>
  <c r="L93" i="23" s="1"/>
  <c r="C135" i="20"/>
  <c r="B63" i="23" s="1"/>
  <c r="M135" i="20"/>
  <c r="L63" i="23" s="1"/>
  <c r="L79" i="20"/>
  <c r="K99" i="23" s="1"/>
  <c r="C31" i="20"/>
  <c r="B94" i="23" s="1"/>
  <c r="K31" i="20"/>
  <c r="J94" i="23" s="1"/>
  <c r="I60" i="20"/>
  <c r="H80" i="23" s="1"/>
  <c r="F60" i="20"/>
  <c r="E80" i="23" s="1"/>
  <c r="F88" i="20"/>
  <c r="E100" i="23" s="1"/>
  <c r="J10" i="20"/>
  <c r="I4" i="23" s="1"/>
  <c r="F41" i="20"/>
  <c r="E6" i="23" s="1"/>
  <c r="M71" i="20"/>
  <c r="L11" i="23" s="1"/>
  <c r="M80" i="20"/>
  <c r="L38" i="23" s="1"/>
  <c r="H92" i="20"/>
  <c r="G39" i="23" s="1"/>
  <c r="K57" i="20"/>
  <c r="J8" i="23" s="1"/>
  <c r="L110" i="20"/>
  <c r="K25" i="23" s="1"/>
  <c r="L6" i="20"/>
  <c r="K19" i="23" s="1"/>
  <c r="G41" i="20"/>
  <c r="F6" i="23" s="1"/>
  <c r="K59" i="20"/>
  <c r="J37" i="23" s="1"/>
  <c r="D68" i="20"/>
  <c r="C22" i="23" s="1"/>
  <c r="F92" i="20"/>
  <c r="E39" i="23" s="1"/>
  <c r="E6" i="20"/>
  <c r="D19" i="23" s="1"/>
  <c r="I57" i="20"/>
  <c r="H8" i="23" s="1"/>
  <c r="F25" i="20"/>
  <c r="E31" i="23" s="1"/>
  <c r="L119" i="20"/>
  <c r="K104" i="23" s="1"/>
  <c r="C34" i="20"/>
  <c r="B97" i="23" s="1"/>
  <c r="M89" i="20"/>
  <c r="L101" i="23" s="1"/>
  <c r="J91" i="20"/>
  <c r="I103" i="23" s="1"/>
  <c r="G66" i="20"/>
  <c r="F98" i="23" s="1"/>
  <c r="K78" i="20"/>
  <c r="J82" i="23" s="1"/>
  <c r="G25" i="20"/>
  <c r="F31" i="23" s="1"/>
  <c r="D89" i="20"/>
  <c r="C101" i="23" s="1"/>
  <c r="L36" i="20"/>
  <c r="K33" i="23" s="1"/>
  <c r="H59" i="20"/>
  <c r="G37" i="23" s="1"/>
  <c r="J101" i="20"/>
  <c r="I58" i="23" s="1"/>
  <c r="M58" i="20"/>
  <c r="L9" i="23" s="1"/>
  <c r="I16" i="20"/>
  <c r="H91" i="23" s="1"/>
  <c r="J32" i="20"/>
  <c r="I95" i="23" s="1"/>
  <c r="K100" i="20"/>
  <c r="J24" i="23" s="1"/>
  <c r="L89" i="20"/>
  <c r="K101" i="23" s="1"/>
  <c r="J36" i="20"/>
  <c r="I33" i="23" s="1"/>
  <c r="I78" i="20"/>
  <c r="H82" i="23" s="1"/>
  <c r="G143" i="20"/>
  <c r="F76" i="23" s="1"/>
  <c r="M36" i="20"/>
  <c r="L33" i="23" s="1"/>
  <c r="G71" i="20"/>
  <c r="F11" i="23" s="1"/>
  <c r="G36" i="20"/>
  <c r="F33" i="23" s="1"/>
  <c r="G69" i="20"/>
  <c r="F57" i="23" s="1"/>
  <c r="K125" i="20"/>
  <c r="J14" i="23" s="1"/>
  <c r="E5" i="20"/>
  <c r="D30" i="23" s="1"/>
  <c r="K5" i="20"/>
  <c r="J30" i="23" s="1"/>
  <c r="H81" i="20"/>
  <c r="G23" i="23" s="1"/>
  <c r="D23" i="20"/>
  <c r="C71" i="23" s="1"/>
  <c r="L23" i="20"/>
  <c r="K71" i="23" s="1"/>
  <c r="F22" i="20"/>
  <c r="E93" i="23" s="1"/>
  <c r="C141" i="20"/>
  <c r="B85" i="23" s="1"/>
  <c r="D31" i="20"/>
  <c r="C94" i="23" s="1"/>
  <c r="L31" i="20"/>
  <c r="K94" i="23" s="1"/>
  <c r="D55" i="20"/>
  <c r="C55" i="23" s="1"/>
  <c r="C144" i="20"/>
  <c r="B15" i="23" s="1"/>
  <c r="F33" i="20"/>
  <c r="E96" i="23" s="1"/>
  <c r="G4" i="20"/>
  <c r="F89" i="23" s="1"/>
  <c r="D64" i="23"/>
  <c r="E100" i="20"/>
  <c r="D24" i="23" s="1"/>
  <c r="D78" i="20"/>
  <c r="C82" i="23" s="1"/>
  <c r="J92" i="20"/>
  <c r="I39" i="23" s="1"/>
  <c r="E109" i="20"/>
  <c r="D84" i="23" s="1"/>
  <c r="E71" i="20"/>
  <c r="D11" i="23" s="1"/>
  <c r="E80" i="20"/>
  <c r="D38" i="23" s="1"/>
  <c r="C41" i="20"/>
  <c r="B6" i="23" s="1"/>
  <c r="E68" i="20"/>
  <c r="D22" i="23" s="1"/>
  <c r="J78" i="20"/>
  <c r="I82" i="23" s="1"/>
  <c r="D110" i="20"/>
  <c r="C25" i="23" s="1"/>
  <c r="H42" i="20"/>
  <c r="G7" i="23" s="1"/>
  <c r="J119" i="20"/>
  <c r="I104" i="23" s="1"/>
  <c r="G92" i="20"/>
  <c r="F39" i="23" s="1"/>
  <c r="L68" i="20"/>
  <c r="K22" i="23" s="1"/>
  <c r="M6" i="20"/>
  <c r="L19" i="23" s="1"/>
  <c r="I8" i="20"/>
  <c r="H90" i="23" s="1"/>
  <c r="M57" i="20"/>
  <c r="L8" i="23" s="1"/>
  <c r="E119" i="20"/>
  <c r="D104" i="23" s="1"/>
  <c r="I92" i="20"/>
  <c r="H39" i="23" s="1"/>
  <c r="I6" i="20"/>
  <c r="H19" i="23" s="1"/>
  <c r="H10" i="20"/>
  <c r="G4" i="23" s="1"/>
  <c r="C91" i="20"/>
  <c r="B103" i="23" s="1"/>
  <c r="I25" i="20"/>
  <c r="H31" i="23" s="1"/>
  <c r="C110" i="20"/>
  <c r="B25" i="23" s="1"/>
  <c r="F16" i="20"/>
  <c r="E91" i="23" s="1"/>
  <c r="K68" i="20"/>
  <c r="J22" i="23" s="1"/>
  <c r="F58" i="20"/>
  <c r="E9" i="23" s="1"/>
  <c r="J16" i="20"/>
  <c r="I91" i="23" s="1"/>
  <c r="D100" i="20"/>
  <c r="C24" i="23" s="1"/>
  <c r="L109" i="20"/>
  <c r="K84" i="23" s="1"/>
  <c r="K143" i="20"/>
  <c r="J76" i="23" s="1"/>
  <c r="E89" i="20"/>
  <c r="D101" i="23" s="1"/>
  <c r="I68" i="20"/>
  <c r="H22" i="23" s="1"/>
  <c r="H8" i="20"/>
  <c r="G90" i="23" s="1"/>
  <c r="I143" i="20"/>
  <c r="H76" i="23" s="1"/>
  <c r="L57" i="20"/>
  <c r="K8" i="23" s="1"/>
  <c r="C124" i="20"/>
  <c r="B107" i="23" s="1"/>
  <c r="D5" i="20"/>
  <c r="C30" i="23" s="1"/>
  <c r="I81" i="20"/>
  <c r="H23" i="23" s="1"/>
  <c r="E23" i="20"/>
  <c r="D71" i="23" s="1"/>
  <c r="M23" i="20"/>
  <c r="L71" i="23" s="1"/>
  <c r="J19" i="20"/>
  <c r="I48" i="23" s="1"/>
  <c r="K123" i="20"/>
  <c r="J74" i="23" s="1"/>
  <c r="M31" i="20"/>
  <c r="L94" i="23" s="1"/>
  <c r="D33" i="20"/>
  <c r="C96" i="23" s="1"/>
  <c r="I33" i="20"/>
  <c r="H96" i="23" s="1"/>
  <c r="H4" i="20"/>
  <c r="G89" i="23" s="1"/>
  <c r="E41" i="20"/>
  <c r="D6" i="23" s="1"/>
  <c r="H80" i="20"/>
  <c r="G38" i="23" s="1"/>
  <c r="L88" i="20"/>
  <c r="K100" i="23" s="1"/>
  <c r="H131" i="20"/>
  <c r="G108" i="23" s="1"/>
  <c r="C10" i="20"/>
  <c r="D101" i="20"/>
  <c r="C58" i="23" s="1"/>
  <c r="E78" i="20"/>
  <c r="D82" i="23" s="1"/>
  <c r="D57" i="20"/>
  <c r="C8" i="23" s="1"/>
  <c r="M110" i="20"/>
  <c r="L25" i="23" s="1"/>
  <c r="D80" i="20"/>
  <c r="C38" i="23" s="1"/>
  <c r="G68" i="20"/>
  <c r="F22" i="23" s="1"/>
  <c r="L101" i="20"/>
  <c r="K58" i="23" s="1"/>
  <c r="M8" i="20"/>
  <c r="L90" i="23" s="1"/>
  <c r="F6" i="20"/>
  <c r="E19" i="23" s="1"/>
  <c r="E8" i="20"/>
  <c r="E101" i="20"/>
  <c r="D58" i="23" s="1"/>
  <c r="E88" i="20"/>
  <c r="D100" i="23" s="1"/>
  <c r="M119" i="20"/>
  <c r="L104" i="23" s="1"/>
  <c r="M16" i="20"/>
  <c r="L91" i="23" s="1"/>
  <c r="D8" i="20"/>
  <c r="C90" i="23" s="1"/>
  <c r="K16" i="20"/>
  <c r="J91" i="23" s="1"/>
  <c r="K91" i="20"/>
  <c r="J103" i="23" s="1"/>
  <c r="E57" i="20"/>
  <c r="D8" i="23" s="1"/>
  <c r="H143" i="20"/>
  <c r="G76" i="23" s="1"/>
  <c r="K67" i="20"/>
  <c r="J21" i="23" s="1"/>
  <c r="I71" i="20"/>
  <c r="H11" i="23" s="1"/>
  <c r="I101" i="20"/>
  <c r="H58" i="23" s="1"/>
  <c r="D25" i="20"/>
  <c r="C31" i="23" s="1"/>
  <c r="G58" i="20"/>
  <c r="F9" i="23" s="1"/>
  <c r="D16" i="20"/>
  <c r="C91" i="23" s="1"/>
  <c r="K131" i="20"/>
  <c r="J108" i="23" s="1"/>
  <c r="K89" i="20"/>
  <c r="J101" i="23" s="1"/>
  <c r="F67" i="20"/>
  <c r="E21" i="23" s="1"/>
  <c r="M42" i="20"/>
  <c r="L7" i="23" s="1"/>
  <c r="M66" i="20"/>
  <c r="L98" i="23" s="1"/>
  <c r="C57" i="20"/>
  <c r="B8" i="23" s="1"/>
  <c r="C71" i="20"/>
  <c r="B11" i="23" s="1"/>
  <c r="K6" i="20"/>
  <c r="J19" i="23" s="1"/>
  <c r="M68" i="20"/>
  <c r="L22" i="23" s="1"/>
  <c r="L19" i="20"/>
  <c r="K48" i="23" s="1"/>
  <c r="C19" i="20"/>
  <c r="B48" i="23" s="1"/>
  <c r="J79" i="20"/>
  <c r="I99" i="23" s="1"/>
  <c r="F31" i="20"/>
  <c r="E94" i="23" s="1"/>
  <c r="F99" i="20"/>
  <c r="E40" i="23" s="1"/>
  <c r="C98" i="20"/>
  <c r="B83" i="23" s="1"/>
  <c r="G33" i="20"/>
  <c r="F96" i="23" s="1"/>
  <c r="I4" i="20"/>
  <c r="H89" i="23" s="1"/>
  <c r="K60" i="20"/>
  <c r="J80" i="23" s="1"/>
  <c r="M92" i="20"/>
  <c r="L39" i="23" s="1"/>
  <c r="C66" i="20"/>
  <c r="B98" i="23" s="1"/>
  <c r="F71" i="20"/>
  <c r="E11" i="23" s="1"/>
  <c r="G100" i="20"/>
  <c r="F24" i="23" s="1"/>
  <c r="F80" i="20"/>
  <c r="E38" i="23" s="1"/>
  <c r="G109" i="20"/>
  <c r="F84" i="23" s="1"/>
  <c r="M109" i="20"/>
  <c r="L84" i="23" s="1"/>
  <c r="C8" i="20"/>
  <c r="G8" i="20"/>
  <c r="F90" i="23" s="1"/>
  <c r="G110" i="20"/>
  <c r="F25" i="23" s="1"/>
  <c r="D36" i="20"/>
  <c r="C33" i="23" s="1"/>
  <c r="G124" i="20"/>
  <c r="F107" i="23" s="1"/>
  <c r="I66" i="20"/>
  <c r="H98" i="23" s="1"/>
  <c r="J57" i="20"/>
  <c r="I8" i="23" s="1"/>
  <c r="L67" i="20"/>
  <c r="K21" i="23" s="1"/>
  <c r="L42" i="20"/>
  <c r="K7" i="23" s="1"/>
  <c r="G6" i="20"/>
  <c r="F19" i="23" s="1"/>
  <c r="L8" i="20"/>
  <c r="K90" i="23" s="1"/>
  <c r="E124" i="20"/>
  <c r="D107" i="23" s="1"/>
  <c r="L10" i="20"/>
  <c r="K4" i="23" s="1"/>
  <c r="J58" i="20"/>
  <c r="I9" i="23" s="1"/>
  <c r="F119" i="20"/>
  <c r="E104" i="23" s="1"/>
  <c r="H109" i="20"/>
  <c r="G84" i="23" s="1"/>
  <c r="M41" i="20"/>
  <c r="L6" i="23" s="1"/>
  <c r="D91" i="20"/>
  <c r="C103" i="23" s="1"/>
  <c r="C59" i="20"/>
  <c r="B37" i="23" s="1"/>
  <c r="I91" i="20"/>
  <c r="H103" i="23" s="1"/>
  <c r="D6" i="20"/>
  <c r="C19" i="23" s="1"/>
  <c r="F124" i="20"/>
  <c r="E107" i="23" s="1"/>
  <c r="H32" i="20"/>
  <c r="G95" i="23" s="1"/>
  <c r="C58" i="20"/>
  <c r="B9" i="23" s="1"/>
  <c r="H58" i="20"/>
  <c r="G9" i="23" s="1"/>
  <c r="L16" i="20"/>
  <c r="K91" i="23" s="1"/>
  <c r="K66" i="20"/>
  <c r="J98" i="23" s="1"/>
  <c r="I89" i="20"/>
  <c r="H101" i="23" s="1"/>
  <c r="F10" i="20"/>
  <c r="E4" i="23" s="1"/>
  <c r="E66" i="20"/>
  <c r="D98" i="23" s="1"/>
  <c r="D143" i="20"/>
  <c r="C76" i="23" s="1"/>
  <c r="K8" i="20"/>
  <c r="J90" i="23" s="1"/>
  <c r="E16" i="20"/>
  <c r="D91" i="23" s="1"/>
  <c r="C27" i="3"/>
  <c r="C11" i="3"/>
  <c r="K10" i="3" s="1"/>
  <c r="I153" i="20" l="1"/>
  <c r="H109" i="23"/>
  <c r="I152" i="20"/>
  <c r="U151" i="20" s="1"/>
  <c r="F152" i="20"/>
  <c r="R150" i="20" s="1"/>
  <c r="H64" i="23"/>
  <c r="K153" i="20"/>
  <c r="K152" i="20"/>
  <c r="W151" i="20" s="1"/>
  <c r="E64" i="23"/>
  <c r="L153" i="20"/>
  <c r="C152" i="20"/>
  <c r="O151" i="20" s="1"/>
  <c r="M153" i="20"/>
  <c r="C153" i="20"/>
  <c r="H153" i="20"/>
  <c r="D152" i="20"/>
  <c r="P150" i="20" s="1"/>
  <c r="L152" i="20"/>
  <c r="H152" i="20"/>
  <c r="T150" i="20" s="1"/>
  <c r="L64" i="23"/>
  <c r="J152" i="20"/>
  <c r="V150" i="20" s="1"/>
  <c r="J153" i="20"/>
  <c r="C109" i="23"/>
  <c r="D153" i="20"/>
  <c r="M152" i="20"/>
  <c r="Y150" i="20" s="1"/>
  <c r="K4" i="3"/>
  <c r="S4" i="3" s="1"/>
  <c r="D90" i="23"/>
  <c r="B47" i="23"/>
  <c r="D89" i="23"/>
  <c r="B30" i="23"/>
  <c r="B90" i="23"/>
  <c r="B4" i="23"/>
  <c r="B19" i="23"/>
  <c r="G152" i="20"/>
  <c r="S150" i="20" s="1"/>
  <c r="G153" i="20"/>
  <c r="U150" i="20"/>
  <c r="B89" i="23"/>
  <c r="B108" i="23"/>
  <c r="E152" i="20"/>
  <c r="Q151" i="20" s="1"/>
  <c r="E153" i="20"/>
  <c r="S10" i="3"/>
  <c r="J4" i="18" s="1"/>
  <c r="K9" i="3"/>
  <c r="S9" i="3" s="1"/>
  <c r="J68" i="18" s="1"/>
  <c r="K6" i="3"/>
  <c r="S6" i="3" s="1"/>
  <c r="J19" i="18" s="1"/>
  <c r="B4" i="7"/>
  <c r="K5" i="3"/>
  <c r="S5" i="3" s="1"/>
  <c r="J30" i="18" s="1"/>
  <c r="K7" i="3"/>
  <c r="S7" i="3" s="1"/>
  <c r="J47" i="18" s="1"/>
  <c r="K8" i="3"/>
  <c r="S8" i="3" s="1"/>
  <c r="J90" i="18" s="1"/>
  <c r="C154" i="20" l="1"/>
  <c r="W150" i="20"/>
  <c r="R151" i="20"/>
  <c r="I154" i="20"/>
  <c r="F154" i="20"/>
  <c r="O150" i="20"/>
  <c r="L154" i="20"/>
  <c r="X151" i="20"/>
  <c r="K154" i="20"/>
  <c r="X150" i="20"/>
  <c r="J154" i="20"/>
  <c r="D154" i="20"/>
  <c r="T151" i="20"/>
  <c r="P151" i="20"/>
  <c r="H154" i="20"/>
  <c r="V151" i="20"/>
  <c r="Y151" i="20"/>
  <c r="M154" i="20"/>
  <c r="G154" i="20"/>
  <c r="S151" i="20"/>
  <c r="E154" i="20"/>
  <c r="Q150" i="20"/>
  <c r="I93" i="26" l="1"/>
  <c r="D26" i="3" l="1"/>
  <c r="E26" i="3"/>
  <c r="F26" i="3"/>
  <c r="G26" i="3"/>
  <c r="H26" i="3"/>
  <c r="I26" i="3"/>
  <c r="C26" i="3"/>
  <c r="C28" i="3" s="1"/>
  <c r="D27" i="3"/>
  <c r="E27" i="3"/>
  <c r="F27" i="3"/>
  <c r="G27" i="3"/>
  <c r="H27" i="3"/>
  <c r="I27" i="3"/>
  <c r="B5" i="7" l="1"/>
  <c r="K17" i="3"/>
  <c r="S17" i="3" s="1"/>
  <c r="J92" i="18" s="1"/>
  <c r="K20" i="3"/>
  <c r="S20" i="3" s="1"/>
  <c r="J5" i="18" s="1"/>
  <c r="K21" i="3"/>
  <c r="S21" i="3" s="1"/>
  <c r="J70" i="18" s="1"/>
  <c r="K18" i="3"/>
  <c r="S18" i="3" s="1"/>
  <c r="J69" i="18" s="1"/>
  <c r="K23" i="3"/>
  <c r="S23" i="3" s="1"/>
  <c r="J71" i="18" s="1"/>
  <c r="K16" i="3"/>
  <c r="K24" i="3"/>
  <c r="S24" i="3" s="1"/>
  <c r="J72" i="18" s="1"/>
  <c r="K25" i="3"/>
  <c r="S25" i="3" s="1"/>
  <c r="J31" i="18" s="1"/>
  <c r="K19" i="3"/>
  <c r="S19" i="3" s="1"/>
  <c r="J48" i="18" s="1"/>
  <c r="K22" i="3"/>
  <c r="S22" i="3" s="1"/>
  <c r="J93" i="18" s="1"/>
  <c r="H5" i="7"/>
  <c r="Q25" i="3"/>
  <c r="Y25" i="3" s="1"/>
  <c r="P31" i="18" s="1"/>
  <c r="Q23" i="3"/>
  <c r="Y23" i="3" s="1"/>
  <c r="P71" i="18" s="1"/>
  <c r="Q22" i="3"/>
  <c r="Y22" i="3" s="1"/>
  <c r="P93" i="18" s="1"/>
  <c r="Q21" i="3"/>
  <c r="Y21" i="3" s="1"/>
  <c r="P70" i="18" s="1"/>
  <c r="Q24" i="3"/>
  <c r="Y24" i="3" s="1"/>
  <c r="P72" i="18" s="1"/>
  <c r="Q18" i="3"/>
  <c r="Y18" i="3" s="1"/>
  <c r="P69" i="18" s="1"/>
  <c r="Q17" i="3"/>
  <c r="Y17" i="3" s="1"/>
  <c r="P92" i="18" s="1"/>
  <c r="Q16" i="3"/>
  <c r="Q20" i="3"/>
  <c r="Y20" i="3" s="1"/>
  <c r="P5" i="18" s="1"/>
  <c r="Q19" i="3"/>
  <c r="Y19" i="3" s="1"/>
  <c r="P48" i="18" s="1"/>
  <c r="G5" i="7"/>
  <c r="P16" i="3"/>
  <c r="P17" i="3"/>
  <c r="X17" i="3" s="1"/>
  <c r="O92" i="18" s="1"/>
  <c r="P20" i="3"/>
  <c r="X20" i="3" s="1"/>
  <c r="O5" i="18" s="1"/>
  <c r="P21" i="3"/>
  <c r="X21" i="3" s="1"/>
  <c r="O70" i="18" s="1"/>
  <c r="P25" i="3"/>
  <c r="X25" i="3" s="1"/>
  <c r="O31" i="18" s="1"/>
  <c r="P23" i="3"/>
  <c r="X23" i="3" s="1"/>
  <c r="O71" i="18" s="1"/>
  <c r="P19" i="3"/>
  <c r="X19" i="3" s="1"/>
  <c r="O48" i="18" s="1"/>
  <c r="P24" i="3"/>
  <c r="X24" i="3" s="1"/>
  <c r="O72" i="18" s="1"/>
  <c r="P18" i="3"/>
  <c r="X18" i="3" s="1"/>
  <c r="O69" i="18" s="1"/>
  <c r="P22" i="3"/>
  <c r="X22" i="3" s="1"/>
  <c r="O93" i="18" s="1"/>
  <c r="F5" i="7"/>
  <c r="O17" i="3"/>
  <c r="W17" i="3" s="1"/>
  <c r="N92" i="18" s="1"/>
  <c r="O22" i="3"/>
  <c r="W22" i="3" s="1"/>
  <c r="N93" i="18" s="1"/>
  <c r="O20" i="3"/>
  <c r="W20" i="3" s="1"/>
  <c r="N5" i="18" s="1"/>
  <c r="O16" i="3"/>
  <c r="O21" i="3"/>
  <c r="W21" i="3" s="1"/>
  <c r="N70" i="18" s="1"/>
  <c r="O19" i="3"/>
  <c r="W19" i="3" s="1"/>
  <c r="N48" i="18" s="1"/>
  <c r="O24" i="3"/>
  <c r="W24" i="3" s="1"/>
  <c r="N72" i="18" s="1"/>
  <c r="O25" i="3"/>
  <c r="W25" i="3" s="1"/>
  <c r="N31" i="18" s="1"/>
  <c r="O18" i="3"/>
  <c r="W18" i="3" s="1"/>
  <c r="N69" i="18" s="1"/>
  <c r="O23" i="3"/>
  <c r="W23" i="3" s="1"/>
  <c r="N71" i="18" s="1"/>
  <c r="E5" i="7"/>
  <c r="N21" i="3"/>
  <c r="V21" i="3" s="1"/>
  <c r="M70" i="18" s="1"/>
  <c r="N24" i="3"/>
  <c r="V24" i="3" s="1"/>
  <c r="M72" i="18" s="1"/>
  <c r="N20" i="3"/>
  <c r="V20" i="3" s="1"/>
  <c r="M5" i="18" s="1"/>
  <c r="N22" i="3"/>
  <c r="V22" i="3" s="1"/>
  <c r="M93" i="18" s="1"/>
  <c r="N19" i="3"/>
  <c r="V19" i="3" s="1"/>
  <c r="M48" i="18" s="1"/>
  <c r="N16" i="3"/>
  <c r="N23" i="3"/>
  <c r="V23" i="3" s="1"/>
  <c r="M71" i="18" s="1"/>
  <c r="N18" i="3"/>
  <c r="V18" i="3" s="1"/>
  <c r="M69" i="18" s="1"/>
  <c r="N25" i="3"/>
  <c r="V25" i="3" s="1"/>
  <c r="M31" i="18" s="1"/>
  <c r="N17" i="3"/>
  <c r="V17" i="3" s="1"/>
  <c r="M92" i="18" s="1"/>
  <c r="D5" i="7"/>
  <c r="M24" i="3"/>
  <c r="U24" i="3" s="1"/>
  <c r="L72" i="18" s="1"/>
  <c r="M17" i="3"/>
  <c r="U17" i="3" s="1"/>
  <c r="L92" i="18" s="1"/>
  <c r="M21" i="3"/>
  <c r="U21" i="3" s="1"/>
  <c r="L70" i="18" s="1"/>
  <c r="M18" i="3"/>
  <c r="U18" i="3" s="1"/>
  <c r="L69" i="18" s="1"/>
  <c r="M25" i="3"/>
  <c r="U25" i="3" s="1"/>
  <c r="L31" i="18" s="1"/>
  <c r="M20" i="3"/>
  <c r="U20" i="3" s="1"/>
  <c r="L5" i="18" s="1"/>
  <c r="M23" i="3"/>
  <c r="U23" i="3" s="1"/>
  <c r="L71" i="18" s="1"/>
  <c r="M19" i="3"/>
  <c r="U19" i="3" s="1"/>
  <c r="L48" i="18" s="1"/>
  <c r="M16" i="3"/>
  <c r="M22" i="3"/>
  <c r="U22" i="3" s="1"/>
  <c r="L93" i="18" s="1"/>
  <c r="C5" i="7"/>
  <c r="L19" i="3"/>
  <c r="T19" i="3" s="1"/>
  <c r="K48" i="18" s="1"/>
  <c r="L24" i="3"/>
  <c r="T24" i="3" s="1"/>
  <c r="K72" i="18" s="1"/>
  <c r="L25" i="3"/>
  <c r="T25" i="3" s="1"/>
  <c r="K31" i="18" s="1"/>
  <c r="L18" i="3"/>
  <c r="T18" i="3" s="1"/>
  <c r="K69" i="18" s="1"/>
  <c r="L22" i="3"/>
  <c r="T22" i="3" s="1"/>
  <c r="K93" i="18" s="1"/>
  <c r="L16" i="3"/>
  <c r="L21" i="3"/>
  <c r="T21" i="3" s="1"/>
  <c r="K70" i="18" s="1"/>
  <c r="L20" i="3"/>
  <c r="T20" i="3" s="1"/>
  <c r="K5" i="18" s="1"/>
  <c r="L17" i="3"/>
  <c r="T17" i="3" s="1"/>
  <c r="K92" i="18" s="1"/>
  <c r="L23" i="3"/>
  <c r="T23" i="3" s="1"/>
  <c r="K71" i="18" s="1"/>
  <c r="AA20" i="3" l="1"/>
  <c r="AA23" i="3"/>
  <c r="AA21" i="3"/>
  <c r="AA18" i="3"/>
  <c r="AA25" i="3"/>
  <c r="AA22" i="3"/>
  <c r="AA19" i="3"/>
  <c r="AA24" i="3"/>
  <c r="AA17" i="3"/>
  <c r="N22" i="12" l="1"/>
  <c r="E153" i="3"/>
  <c r="D84" i="3"/>
  <c r="E84" i="3"/>
  <c r="F84" i="3"/>
  <c r="G84" i="3"/>
  <c r="H84" i="3"/>
  <c r="I84" i="3"/>
  <c r="C84" i="3"/>
  <c r="D83" i="3"/>
  <c r="L77" i="3" s="1"/>
  <c r="E83" i="3"/>
  <c r="M77" i="3" s="1"/>
  <c r="F83" i="3"/>
  <c r="N77" i="3" s="1"/>
  <c r="G83" i="3"/>
  <c r="O77" i="3" s="1"/>
  <c r="H83" i="3"/>
  <c r="P77" i="3" s="1"/>
  <c r="I83" i="3"/>
  <c r="Q77" i="3" s="1"/>
  <c r="C83" i="3"/>
  <c r="K77" i="3" s="1"/>
  <c r="G73" i="3"/>
  <c r="C61" i="3"/>
  <c r="D12" i="3"/>
  <c r="C104" i="3"/>
  <c r="C93" i="3"/>
  <c r="D153" i="3"/>
  <c r="F153" i="3"/>
  <c r="G153" i="3"/>
  <c r="H153" i="3"/>
  <c r="I153" i="3"/>
  <c r="C153" i="3"/>
  <c r="D152" i="3"/>
  <c r="E152" i="3"/>
  <c r="F152" i="3"/>
  <c r="G152" i="3"/>
  <c r="H152" i="3"/>
  <c r="I152" i="3"/>
  <c r="C152" i="3"/>
  <c r="D146" i="3"/>
  <c r="E146" i="3"/>
  <c r="F146" i="3"/>
  <c r="G146" i="3"/>
  <c r="H146" i="3"/>
  <c r="I146" i="3"/>
  <c r="C146" i="3"/>
  <c r="D145" i="3"/>
  <c r="E145" i="3"/>
  <c r="F145" i="3"/>
  <c r="G145" i="3"/>
  <c r="H145" i="3"/>
  <c r="I145" i="3"/>
  <c r="C145" i="3"/>
  <c r="D137" i="3"/>
  <c r="E137" i="3"/>
  <c r="F137" i="3"/>
  <c r="G137" i="3"/>
  <c r="H137" i="3"/>
  <c r="I137" i="3"/>
  <c r="C137" i="3"/>
  <c r="D136" i="3"/>
  <c r="E136" i="3"/>
  <c r="F136" i="3"/>
  <c r="G136" i="3"/>
  <c r="H136" i="3"/>
  <c r="I136" i="3"/>
  <c r="C136" i="3"/>
  <c r="K131" i="3" s="1"/>
  <c r="D127" i="3"/>
  <c r="E127" i="3"/>
  <c r="F127" i="3"/>
  <c r="G127" i="3"/>
  <c r="H127" i="3"/>
  <c r="I127" i="3"/>
  <c r="C127" i="3"/>
  <c r="D126" i="3"/>
  <c r="E126" i="3"/>
  <c r="F126" i="3"/>
  <c r="G126" i="3"/>
  <c r="H126" i="3"/>
  <c r="I126" i="3"/>
  <c r="C126" i="3"/>
  <c r="D115" i="3"/>
  <c r="E115" i="3"/>
  <c r="F115" i="3"/>
  <c r="G115" i="3"/>
  <c r="H115" i="3"/>
  <c r="I115" i="3"/>
  <c r="D114" i="3"/>
  <c r="E114" i="3"/>
  <c r="F114" i="3"/>
  <c r="G114" i="3"/>
  <c r="H114" i="3"/>
  <c r="I114" i="3"/>
  <c r="D105" i="3"/>
  <c r="E105" i="3"/>
  <c r="F105" i="3"/>
  <c r="G105" i="3"/>
  <c r="H105" i="3"/>
  <c r="I105" i="3"/>
  <c r="D104" i="3"/>
  <c r="E104" i="3"/>
  <c r="F104" i="3"/>
  <c r="G104" i="3"/>
  <c r="H104" i="3"/>
  <c r="I104" i="3"/>
  <c r="D94" i="3"/>
  <c r="E94" i="3"/>
  <c r="F94" i="3"/>
  <c r="G94" i="3"/>
  <c r="H94" i="3"/>
  <c r="I94" i="3"/>
  <c r="D93" i="3"/>
  <c r="E93" i="3"/>
  <c r="F93" i="3"/>
  <c r="G93" i="3"/>
  <c r="H93" i="3"/>
  <c r="I93" i="3"/>
  <c r="D73" i="3"/>
  <c r="E73" i="3"/>
  <c r="F73" i="3"/>
  <c r="H73" i="3"/>
  <c r="I73" i="3"/>
  <c r="C73" i="3"/>
  <c r="D72" i="3"/>
  <c r="E72" i="3"/>
  <c r="F72" i="3"/>
  <c r="G72" i="3"/>
  <c r="H72" i="3"/>
  <c r="I72" i="3"/>
  <c r="C72" i="3"/>
  <c r="D61" i="3"/>
  <c r="E61" i="3"/>
  <c r="F61" i="3"/>
  <c r="G61" i="3"/>
  <c r="H61" i="3"/>
  <c r="I61" i="3"/>
  <c r="D45" i="3"/>
  <c r="E45" i="3"/>
  <c r="F45" i="3"/>
  <c r="G45" i="3"/>
  <c r="H45" i="3"/>
  <c r="I45" i="3"/>
  <c r="C45" i="3"/>
  <c r="D44" i="3"/>
  <c r="E44" i="3"/>
  <c r="F44" i="3"/>
  <c r="G44" i="3"/>
  <c r="H44" i="3"/>
  <c r="I44" i="3"/>
  <c r="C44" i="3"/>
  <c r="D28" i="3"/>
  <c r="F28" i="3"/>
  <c r="G28" i="3"/>
  <c r="H28" i="3"/>
  <c r="I28" i="3"/>
  <c r="AG16" i="3" s="1"/>
  <c r="C12" i="3"/>
  <c r="E12" i="3"/>
  <c r="F12" i="3"/>
  <c r="G12" i="3"/>
  <c r="H12" i="3"/>
  <c r="I12" i="3"/>
  <c r="D11" i="3"/>
  <c r="E11" i="3"/>
  <c r="F11" i="3"/>
  <c r="G11" i="3"/>
  <c r="H11" i="3"/>
  <c r="I11" i="3"/>
  <c r="K31" i="3" l="1"/>
  <c r="S31" i="3" s="1"/>
  <c r="J94" i="18" s="1"/>
  <c r="K42" i="3"/>
  <c r="K123" i="3"/>
  <c r="S123" i="3" s="1"/>
  <c r="J74" i="18" s="1"/>
  <c r="N120" i="3"/>
  <c r="V120" i="3" s="1"/>
  <c r="M105" i="18" s="1"/>
  <c r="N121" i="3"/>
  <c r="V121" i="3" s="1"/>
  <c r="M106" i="18" s="1"/>
  <c r="N125" i="3"/>
  <c r="V125" i="3" s="1"/>
  <c r="M14" i="18" s="1"/>
  <c r="N122" i="3"/>
  <c r="V122" i="3" s="1"/>
  <c r="M42" i="18" s="1"/>
  <c r="N123" i="3"/>
  <c r="V123" i="3" s="1"/>
  <c r="M74" i="18" s="1"/>
  <c r="N124" i="3"/>
  <c r="V124" i="3" s="1"/>
  <c r="M107" i="18" s="1"/>
  <c r="K119" i="3"/>
  <c r="S119" i="3" s="1"/>
  <c r="J104" i="18" s="1"/>
  <c r="K122" i="3"/>
  <c r="S122" i="3" s="1"/>
  <c r="J42" i="18" s="1"/>
  <c r="K121" i="3"/>
  <c r="S121" i="3" s="1"/>
  <c r="J106" i="18" s="1"/>
  <c r="K125" i="3"/>
  <c r="S125" i="3" s="1"/>
  <c r="J14" i="18" s="1"/>
  <c r="K120" i="3"/>
  <c r="S120" i="3" s="1"/>
  <c r="J105" i="18" s="1"/>
  <c r="K124" i="3"/>
  <c r="S124" i="3" s="1"/>
  <c r="J107" i="18" s="1"/>
  <c r="L122" i="3"/>
  <c r="T122" i="3" s="1"/>
  <c r="K42" i="18" s="1"/>
  <c r="L121" i="3"/>
  <c r="T121" i="3" s="1"/>
  <c r="K106" i="18" s="1"/>
  <c r="L125" i="3"/>
  <c r="T125" i="3" s="1"/>
  <c r="K14" i="18" s="1"/>
  <c r="L119" i="3"/>
  <c r="T119" i="3" s="1"/>
  <c r="K104" i="18" s="1"/>
  <c r="L120" i="3"/>
  <c r="T120" i="3" s="1"/>
  <c r="K105" i="18" s="1"/>
  <c r="L123" i="3"/>
  <c r="T123" i="3" s="1"/>
  <c r="K74" i="18" s="1"/>
  <c r="L124" i="3"/>
  <c r="T124" i="3" s="1"/>
  <c r="K107" i="18" s="1"/>
  <c r="Q124" i="3"/>
  <c r="Y124" i="3" s="1"/>
  <c r="P107" i="18" s="1"/>
  <c r="Q125" i="3"/>
  <c r="Y125" i="3" s="1"/>
  <c r="P14" i="18" s="1"/>
  <c r="Q122" i="3"/>
  <c r="Y122" i="3" s="1"/>
  <c r="P42" i="18" s="1"/>
  <c r="Q123" i="3"/>
  <c r="Y123" i="3" s="1"/>
  <c r="P74" i="18" s="1"/>
  <c r="Q121" i="3"/>
  <c r="Y121" i="3" s="1"/>
  <c r="P106" i="18" s="1"/>
  <c r="Q120" i="3"/>
  <c r="Y120" i="3" s="1"/>
  <c r="P105" i="18" s="1"/>
  <c r="P124" i="3"/>
  <c r="X124" i="3" s="1"/>
  <c r="O107" i="18" s="1"/>
  <c r="P125" i="3"/>
  <c r="X125" i="3" s="1"/>
  <c r="O14" i="18" s="1"/>
  <c r="P121" i="3"/>
  <c r="X121" i="3" s="1"/>
  <c r="O106" i="18" s="1"/>
  <c r="P122" i="3"/>
  <c r="X122" i="3" s="1"/>
  <c r="O42" i="18" s="1"/>
  <c r="P123" i="3"/>
  <c r="X123" i="3" s="1"/>
  <c r="O74" i="18" s="1"/>
  <c r="P120" i="3"/>
  <c r="X120" i="3" s="1"/>
  <c r="O105" i="18" s="1"/>
  <c r="M121" i="3"/>
  <c r="U121" i="3" s="1"/>
  <c r="L106" i="18" s="1"/>
  <c r="M120" i="3"/>
  <c r="U120" i="3" s="1"/>
  <c r="L105" i="18" s="1"/>
  <c r="M124" i="3"/>
  <c r="U124" i="3" s="1"/>
  <c r="L107" i="18" s="1"/>
  <c r="M122" i="3"/>
  <c r="U122" i="3" s="1"/>
  <c r="L42" i="18" s="1"/>
  <c r="M125" i="3"/>
  <c r="U125" i="3" s="1"/>
  <c r="L14" i="18" s="1"/>
  <c r="M123" i="3"/>
  <c r="U123" i="3" s="1"/>
  <c r="L74" i="18" s="1"/>
  <c r="O120" i="3"/>
  <c r="W120" i="3" s="1"/>
  <c r="N105" i="18" s="1"/>
  <c r="O123" i="3"/>
  <c r="W123" i="3" s="1"/>
  <c r="N74" i="18" s="1"/>
  <c r="O121" i="3"/>
  <c r="W121" i="3" s="1"/>
  <c r="N106" i="18" s="1"/>
  <c r="O124" i="3"/>
  <c r="W124" i="3" s="1"/>
  <c r="N107" i="18" s="1"/>
  <c r="O125" i="3"/>
  <c r="W125" i="3" s="1"/>
  <c r="N14" i="18" s="1"/>
  <c r="O122" i="3"/>
  <c r="W122" i="3" s="1"/>
  <c r="N42" i="18" s="1"/>
  <c r="C4" i="7"/>
  <c r="L9" i="3"/>
  <c r="T9" i="3" s="1"/>
  <c r="K68" i="18" s="1"/>
  <c r="L10" i="3"/>
  <c r="T10" i="3" s="1"/>
  <c r="K4" i="18" s="1"/>
  <c r="L7" i="3"/>
  <c r="T7" i="3" s="1"/>
  <c r="K47" i="18" s="1"/>
  <c r="L6" i="3"/>
  <c r="T6" i="3" s="1"/>
  <c r="K19" i="18" s="1"/>
  <c r="L8" i="3"/>
  <c r="T8" i="3" s="1"/>
  <c r="K90" i="18" s="1"/>
  <c r="L5" i="3"/>
  <c r="T5" i="3" s="1"/>
  <c r="K30" i="18" s="1"/>
  <c r="L4" i="3"/>
  <c r="T4" i="3" s="1"/>
  <c r="K89" i="18" s="1"/>
  <c r="F15" i="7"/>
  <c r="O144" i="3"/>
  <c r="W144" i="3" s="1"/>
  <c r="N15" i="18" s="1"/>
  <c r="O142" i="3"/>
  <c r="W142" i="3" s="1"/>
  <c r="N43" i="18" s="1"/>
  <c r="O141" i="3"/>
  <c r="W141" i="3" s="1"/>
  <c r="N85" i="18" s="1"/>
  <c r="O143" i="3"/>
  <c r="W143" i="3" s="1"/>
  <c r="N76" i="18" s="1"/>
  <c r="B13" i="7"/>
  <c r="G14" i="7"/>
  <c r="P132" i="3"/>
  <c r="X132" i="3" s="1"/>
  <c r="O26" i="18" s="1"/>
  <c r="P135" i="3"/>
  <c r="X135" i="3" s="1"/>
  <c r="O63" i="18" s="1"/>
  <c r="P131" i="3"/>
  <c r="X131" i="3" s="1"/>
  <c r="O108" i="18" s="1"/>
  <c r="P133" i="3"/>
  <c r="X133" i="3" s="1"/>
  <c r="O62" i="18" s="1"/>
  <c r="P134" i="3"/>
  <c r="X134" i="3" s="1"/>
  <c r="O75" i="18" s="1"/>
  <c r="E15" i="7"/>
  <c r="N142" i="3"/>
  <c r="V142" i="3" s="1"/>
  <c r="M43" i="18" s="1"/>
  <c r="N143" i="3"/>
  <c r="V143" i="3" s="1"/>
  <c r="M76" i="18" s="1"/>
  <c r="N141" i="3"/>
  <c r="V141" i="3" s="1"/>
  <c r="M85" i="18" s="1"/>
  <c r="N144" i="3"/>
  <c r="V144" i="3" s="1"/>
  <c r="M15" i="18" s="1"/>
  <c r="C16" i="7"/>
  <c r="L151" i="3"/>
  <c r="T151" i="3" s="1"/>
  <c r="K64" i="18" s="1"/>
  <c r="L150" i="3"/>
  <c r="T150" i="3" s="1"/>
  <c r="K109" i="18" s="1"/>
  <c r="K99" i="3"/>
  <c r="S99" i="3" s="1"/>
  <c r="J40" i="18" s="1"/>
  <c r="B11" i="7"/>
  <c r="K98" i="3"/>
  <c r="S98" i="3" s="1"/>
  <c r="J83" i="18" s="1"/>
  <c r="E9" i="7"/>
  <c r="N80" i="3"/>
  <c r="V80" i="3" s="1"/>
  <c r="M38" i="18" s="1"/>
  <c r="N79" i="3"/>
  <c r="V79" i="3" s="1"/>
  <c r="M99" i="18" s="1"/>
  <c r="V77" i="3"/>
  <c r="M81" i="18" s="1"/>
  <c r="N78" i="3"/>
  <c r="V78" i="3" s="1"/>
  <c r="M82" i="18" s="1"/>
  <c r="N82" i="3"/>
  <c r="V82" i="3" s="1"/>
  <c r="M12" i="18" s="1"/>
  <c r="N81" i="3"/>
  <c r="V81" i="3" s="1"/>
  <c r="M23" i="18" s="1"/>
  <c r="AD24" i="3"/>
  <c r="AD22" i="3"/>
  <c r="AD16" i="3"/>
  <c r="AD20" i="3"/>
  <c r="AD19" i="3"/>
  <c r="AD23" i="3"/>
  <c r="AD25" i="3"/>
  <c r="AD17" i="3"/>
  <c r="AD18" i="3"/>
  <c r="AD21" i="3"/>
  <c r="C6" i="7"/>
  <c r="L35" i="3"/>
  <c r="T35" i="3" s="1"/>
  <c r="K32" i="18" s="1"/>
  <c r="L34" i="3"/>
  <c r="T34" i="3" s="1"/>
  <c r="K97" i="18" s="1"/>
  <c r="L31" i="3"/>
  <c r="T31" i="3" s="1"/>
  <c r="K94" i="18" s="1"/>
  <c r="L43" i="3"/>
  <c r="T43" i="3" s="1"/>
  <c r="K53" i="18" s="1"/>
  <c r="L36" i="3"/>
  <c r="T36" i="3" s="1"/>
  <c r="K33" i="18" s="1"/>
  <c r="L39" i="3"/>
  <c r="T39" i="3" s="1"/>
  <c r="K51" i="18" s="1"/>
  <c r="L32" i="3"/>
  <c r="T32" i="3" s="1"/>
  <c r="K95" i="18" s="1"/>
  <c r="L41" i="3"/>
  <c r="T41" i="3" s="1"/>
  <c r="K6" i="18" s="1"/>
  <c r="L33" i="3"/>
  <c r="T33" i="3" s="1"/>
  <c r="K96" i="18" s="1"/>
  <c r="L40" i="3"/>
  <c r="T40" i="3" s="1"/>
  <c r="K52" i="18" s="1"/>
  <c r="L42" i="3"/>
  <c r="T42" i="3" s="1"/>
  <c r="K7" i="18" s="1"/>
  <c r="L37" i="3"/>
  <c r="T37" i="3" s="1"/>
  <c r="K49" i="18" s="1"/>
  <c r="L38" i="3"/>
  <c r="T38" i="3" s="1"/>
  <c r="K50" i="18" s="1"/>
  <c r="H7" i="7"/>
  <c r="Q54" i="3"/>
  <c r="Y54" i="3" s="1"/>
  <c r="P54" i="18" s="1"/>
  <c r="Q49" i="3"/>
  <c r="Y49" i="3" s="1"/>
  <c r="P34" i="18" s="1"/>
  <c r="Q56" i="3"/>
  <c r="Y56" i="3" s="1"/>
  <c r="P56" i="18" s="1"/>
  <c r="Q60" i="3"/>
  <c r="Y60" i="3" s="1"/>
  <c r="P80" i="18" s="1"/>
  <c r="Q51" i="3"/>
  <c r="Y51" i="3" s="1"/>
  <c r="P36" i="18" s="1"/>
  <c r="Q59" i="3"/>
  <c r="Y59" i="3" s="1"/>
  <c r="P37" i="18" s="1"/>
  <c r="Q53" i="3"/>
  <c r="Y53" i="3" s="1"/>
  <c r="P20" i="18" s="1"/>
  <c r="Q58" i="3"/>
  <c r="Y58" i="3" s="1"/>
  <c r="P9" i="18" s="1"/>
  <c r="Q52" i="3"/>
  <c r="Y52" i="3" s="1"/>
  <c r="P73" i="18" s="1"/>
  <c r="Q50" i="3"/>
  <c r="Y50" i="3" s="1"/>
  <c r="P35" i="18" s="1"/>
  <c r="Q57" i="3"/>
  <c r="Y57" i="3" s="1"/>
  <c r="P8" i="18" s="1"/>
  <c r="Q55" i="3"/>
  <c r="Y55" i="3" s="1"/>
  <c r="P55" i="18" s="1"/>
  <c r="G8" i="7"/>
  <c r="P66" i="3"/>
  <c r="X66" i="3" s="1"/>
  <c r="O98" i="18" s="1"/>
  <c r="P69" i="3"/>
  <c r="X69" i="3" s="1"/>
  <c r="O57" i="18" s="1"/>
  <c r="P71" i="3"/>
  <c r="X71" i="3" s="1"/>
  <c r="O11" i="18" s="1"/>
  <c r="P67" i="3"/>
  <c r="X67" i="3" s="1"/>
  <c r="O21" i="18" s="1"/>
  <c r="P70" i="3"/>
  <c r="X70" i="3" s="1"/>
  <c r="O10" i="18" s="1"/>
  <c r="P68" i="3"/>
  <c r="X68" i="3" s="1"/>
  <c r="O22" i="18" s="1"/>
  <c r="C10" i="7"/>
  <c r="L88" i="3"/>
  <c r="T88" i="3" s="1"/>
  <c r="K100" i="18" s="1"/>
  <c r="L91" i="3"/>
  <c r="T91" i="3" s="1"/>
  <c r="K103" i="18" s="1"/>
  <c r="L90" i="3"/>
  <c r="T90" i="3" s="1"/>
  <c r="K102" i="18" s="1"/>
  <c r="L92" i="3"/>
  <c r="T92" i="3" s="1"/>
  <c r="K39" i="18" s="1"/>
  <c r="L89" i="3"/>
  <c r="T89" i="3" s="1"/>
  <c r="K101" i="18" s="1"/>
  <c r="G11" i="7"/>
  <c r="P98" i="3"/>
  <c r="X98" i="3" s="1"/>
  <c r="O83" i="18" s="1"/>
  <c r="P103" i="3"/>
  <c r="X103" i="3" s="1"/>
  <c r="O41" i="18" s="1"/>
  <c r="P100" i="3"/>
  <c r="X100" i="3" s="1"/>
  <c r="O24" i="18" s="1"/>
  <c r="P101" i="3"/>
  <c r="X101" i="3" s="1"/>
  <c r="O58" i="18" s="1"/>
  <c r="P102" i="3"/>
  <c r="X102" i="3" s="1"/>
  <c r="O59" i="18" s="1"/>
  <c r="P99" i="3"/>
  <c r="X99" i="3" s="1"/>
  <c r="O40" i="18" s="1"/>
  <c r="C12" i="7"/>
  <c r="L109" i="3"/>
  <c r="T109" i="3" s="1"/>
  <c r="K84" i="18" s="1"/>
  <c r="L113" i="3"/>
  <c r="T113" i="3" s="1"/>
  <c r="K13" i="18" s="1"/>
  <c r="L110" i="3"/>
  <c r="T110" i="3" s="1"/>
  <c r="K25" i="18" s="1"/>
  <c r="L111" i="3"/>
  <c r="T111" i="3" s="1"/>
  <c r="K60" i="18" s="1"/>
  <c r="L112" i="3"/>
  <c r="T112" i="3" s="1"/>
  <c r="K61" i="18" s="1"/>
  <c r="H13" i="7"/>
  <c r="Q119" i="3"/>
  <c r="Y119" i="3" s="1"/>
  <c r="P104" i="18" s="1"/>
  <c r="F14" i="7"/>
  <c r="O133" i="3"/>
  <c r="W133" i="3" s="1"/>
  <c r="N62" i="18" s="1"/>
  <c r="O132" i="3"/>
  <c r="W132" i="3" s="1"/>
  <c r="N26" i="18" s="1"/>
  <c r="O131" i="3"/>
  <c r="W131" i="3" s="1"/>
  <c r="N108" i="18" s="1"/>
  <c r="O134" i="3"/>
  <c r="W134" i="3" s="1"/>
  <c r="N75" i="18" s="1"/>
  <c r="O135" i="3"/>
  <c r="W135" i="3" s="1"/>
  <c r="N63" i="18" s="1"/>
  <c r="D15" i="7"/>
  <c r="M143" i="3"/>
  <c r="U143" i="3" s="1"/>
  <c r="L76" i="18" s="1"/>
  <c r="M141" i="3"/>
  <c r="U141" i="3" s="1"/>
  <c r="L85" i="18" s="1"/>
  <c r="M142" i="3"/>
  <c r="U142" i="3" s="1"/>
  <c r="L43" i="18" s="1"/>
  <c r="M144" i="3"/>
  <c r="U144" i="3" s="1"/>
  <c r="L15" i="18" s="1"/>
  <c r="D9" i="7"/>
  <c r="M82" i="3"/>
  <c r="U82" i="3" s="1"/>
  <c r="L12" i="18" s="1"/>
  <c r="M78" i="3"/>
  <c r="U78" i="3" s="1"/>
  <c r="L82" i="18" s="1"/>
  <c r="M81" i="3"/>
  <c r="U81" i="3" s="1"/>
  <c r="L23" i="18" s="1"/>
  <c r="M79" i="3"/>
  <c r="U79" i="3" s="1"/>
  <c r="L99" i="18" s="1"/>
  <c r="M80" i="3"/>
  <c r="U80" i="3" s="1"/>
  <c r="L38" i="18" s="1"/>
  <c r="AF21" i="3"/>
  <c r="AF17" i="3"/>
  <c r="AF20" i="3"/>
  <c r="AF25" i="3"/>
  <c r="AF23" i="3"/>
  <c r="AF22" i="3"/>
  <c r="AF19" i="3"/>
  <c r="AF24" i="3"/>
  <c r="AF18" i="3"/>
  <c r="AF16" i="3"/>
  <c r="E12" i="7"/>
  <c r="N111" i="3"/>
  <c r="V111" i="3" s="1"/>
  <c r="M60" i="18" s="1"/>
  <c r="N109" i="3"/>
  <c r="V109" i="3" s="1"/>
  <c r="M84" i="18" s="1"/>
  <c r="N113" i="3"/>
  <c r="V113" i="3" s="1"/>
  <c r="M13" i="18" s="1"/>
  <c r="N112" i="3"/>
  <c r="V112" i="3" s="1"/>
  <c r="M61" i="18" s="1"/>
  <c r="N110" i="3"/>
  <c r="V110" i="3" s="1"/>
  <c r="M25" i="18" s="1"/>
  <c r="K92" i="3"/>
  <c r="S92" i="3" s="1"/>
  <c r="J39" i="18" s="1"/>
  <c r="B10" i="7"/>
  <c r="K88" i="3"/>
  <c r="S88" i="3" s="1"/>
  <c r="J100" i="18" s="1"/>
  <c r="F9" i="7"/>
  <c r="O81" i="3"/>
  <c r="W81" i="3" s="1"/>
  <c r="N23" i="18" s="1"/>
  <c r="O80" i="3"/>
  <c r="W80" i="3" s="1"/>
  <c r="N38" i="18" s="1"/>
  <c r="O79" i="3"/>
  <c r="W79" i="3" s="1"/>
  <c r="N99" i="18" s="1"/>
  <c r="W77" i="3"/>
  <c r="N81" i="18" s="1"/>
  <c r="O82" i="3"/>
  <c r="W82" i="3" s="1"/>
  <c r="N12" i="18" s="1"/>
  <c r="O78" i="3"/>
  <c r="W78" i="3" s="1"/>
  <c r="N82" i="18" s="1"/>
  <c r="H8" i="7"/>
  <c r="Q69" i="3"/>
  <c r="Y69" i="3" s="1"/>
  <c r="P57" i="18" s="1"/>
  <c r="Q71" i="3"/>
  <c r="Y71" i="3" s="1"/>
  <c r="P11" i="18" s="1"/>
  <c r="Q67" i="3"/>
  <c r="Y67" i="3" s="1"/>
  <c r="P21" i="18" s="1"/>
  <c r="Q66" i="3"/>
  <c r="Y66" i="3" s="1"/>
  <c r="P98" i="18" s="1"/>
  <c r="Q68" i="3"/>
  <c r="Y68" i="3" s="1"/>
  <c r="P22" i="18" s="1"/>
  <c r="Q70" i="3"/>
  <c r="Y70" i="3" s="1"/>
  <c r="P10" i="18" s="1"/>
  <c r="K57" i="3"/>
  <c r="S57" i="3" s="1"/>
  <c r="J8" i="18" s="1"/>
  <c r="B7" i="7"/>
  <c r="K54" i="3"/>
  <c r="S54" i="3" s="1"/>
  <c r="J54" i="18" s="1"/>
  <c r="K55" i="3"/>
  <c r="S55" i="3" s="1"/>
  <c r="J55" i="18" s="1"/>
  <c r="K49" i="3"/>
  <c r="S49" i="3" s="1"/>
  <c r="J34" i="18" s="1"/>
  <c r="K50" i="3"/>
  <c r="S50" i="3" s="1"/>
  <c r="J35" i="18" s="1"/>
  <c r="K53" i="3"/>
  <c r="S53" i="3" s="1"/>
  <c r="J20" i="18" s="1"/>
  <c r="B6" i="7"/>
  <c r="K41" i="3"/>
  <c r="S41" i="3" s="1"/>
  <c r="J6" i="18" s="1"/>
  <c r="K32" i="3"/>
  <c r="S32" i="3" s="1"/>
  <c r="J95" i="18" s="1"/>
  <c r="K43" i="3"/>
  <c r="S43" i="3" s="1"/>
  <c r="J53" i="18" s="1"/>
  <c r="K39" i="3"/>
  <c r="S39" i="3" s="1"/>
  <c r="J51" i="18" s="1"/>
  <c r="K34" i="3"/>
  <c r="S34" i="3" s="1"/>
  <c r="J97" i="18" s="1"/>
  <c r="K35" i="3"/>
  <c r="S35" i="3" s="1"/>
  <c r="J32" i="18" s="1"/>
  <c r="K38" i="3"/>
  <c r="S38" i="3" s="1"/>
  <c r="J50" i="18" s="1"/>
  <c r="K40" i="3"/>
  <c r="S40" i="3" s="1"/>
  <c r="J52" i="18" s="1"/>
  <c r="K37" i="3"/>
  <c r="S37" i="3" s="1"/>
  <c r="J49" i="18" s="1"/>
  <c r="S42" i="3"/>
  <c r="J7" i="18" s="1"/>
  <c r="K33" i="3"/>
  <c r="S33" i="3" s="1"/>
  <c r="J96" i="18" s="1"/>
  <c r="K36" i="3"/>
  <c r="S36" i="3" s="1"/>
  <c r="J33" i="18" s="1"/>
  <c r="F7" i="7"/>
  <c r="O56" i="3"/>
  <c r="W56" i="3" s="1"/>
  <c r="N56" i="18" s="1"/>
  <c r="O50" i="3"/>
  <c r="W50" i="3" s="1"/>
  <c r="N35" i="18" s="1"/>
  <c r="O60" i="3"/>
  <c r="W60" i="3" s="1"/>
  <c r="N80" i="18" s="1"/>
  <c r="O59" i="3"/>
  <c r="W59" i="3" s="1"/>
  <c r="N37" i="18" s="1"/>
  <c r="O53" i="3"/>
  <c r="W53" i="3" s="1"/>
  <c r="N20" i="18" s="1"/>
  <c r="O58" i="3"/>
  <c r="W58" i="3" s="1"/>
  <c r="N9" i="18" s="1"/>
  <c r="O52" i="3"/>
  <c r="W52" i="3" s="1"/>
  <c r="N73" i="18" s="1"/>
  <c r="O54" i="3"/>
  <c r="W54" i="3" s="1"/>
  <c r="N54" i="18" s="1"/>
  <c r="O49" i="3"/>
  <c r="W49" i="3" s="1"/>
  <c r="N34" i="18" s="1"/>
  <c r="O55" i="3"/>
  <c r="W55" i="3" s="1"/>
  <c r="N55" i="18" s="1"/>
  <c r="O57" i="3"/>
  <c r="W57" i="3" s="1"/>
  <c r="N8" i="18" s="1"/>
  <c r="O51" i="3"/>
  <c r="W51" i="3" s="1"/>
  <c r="N36" i="18" s="1"/>
  <c r="E8" i="7"/>
  <c r="N66" i="3"/>
  <c r="V66" i="3" s="1"/>
  <c r="M98" i="18" s="1"/>
  <c r="N67" i="3"/>
  <c r="V67" i="3" s="1"/>
  <c r="M21" i="18" s="1"/>
  <c r="N71" i="3"/>
  <c r="V71" i="3" s="1"/>
  <c r="M11" i="18" s="1"/>
  <c r="N69" i="3"/>
  <c r="V69" i="3" s="1"/>
  <c r="M57" i="18" s="1"/>
  <c r="N70" i="3"/>
  <c r="V70" i="3" s="1"/>
  <c r="M10" i="18" s="1"/>
  <c r="N68" i="3"/>
  <c r="V68" i="3" s="1"/>
  <c r="M22" i="18" s="1"/>
  <c r="E11" i="7"/>
  <c r="N103" i="3"/>
  <c r="V103" i="3" s="1"/>
  <c r="M41" i="18" s="1"/>
  <c r="N101" i="3"/>
  <c r="V101" i="3" s="1"/>
  <c r="M58" i="18" s="1"/>
  <c r="N100" i="3"/>
  <c r="V100" i="3" s="1"/>
  <c r="M24" i="18" s="1"/>
  <c r="N102" i="3"/>
  <c r="V102" i="3" s="1"/>
  <c r="M59" i="18" s="1"/>
  <c r="N99" i="3"/>
  <c r="V99" i="3" s="1"/>
  <c r="M40" i="18" s="1"/>
  <c r="N98" i="3"/>
  <c r="V98" i="3" s="1"/>
  <c r="M83" i="18" s="1"/>
  <c r="F13" i="7"/>
  <c r="O119" i="3"/>
  <c r="W119" i="3" s="1"/>
  <c r="N104" i="18" s="1"/>
  <c r="D14" i="7"/>
  <c r="M135" i="3"/>
  <c r="U135" i="3" s="1"/>
  <c r="L63" i="18" s="1"/>
  <c r="M131" i="3"/>
  <c r="U131" i="3" s="1"/>
  <c r="L108" i="18" s="1"/>
  <c r="M134" i="3"/>
  <c r="U134" i="3" s="1"/>
  <c r="L75" i="18" s="1"/>
  <c r="M132" i="3"/>
  <c r="U132" i="3" s="1"/>
  <c r="L26" i="18" s="1"/>
  <c r="M133" i="3"/>
  <c r="U133" i="3" s="1"/>
  <c r="L62" i="18" s="1"/>
  <c r="H16" i="7"/>
  <c r="Q151" i="3"/>
  <c r="Y151" i="3" s="1"/>
  <c r="P64" i="18" s="1"/>
  <c r="Q150" i="3"/>
  <c r="Y150" i="3" s="1"/>
  <c r="P109" i="18" s="1"/>
  <c r="E6" i="7"/>
  <c r="N34" i="3"/>
  <c r="V34" i="3" s="1"/>
  <c r="M97" i="18" s="1"/>
  <c r="N39" i="3"/>
  <c r="V39" i="3" s="1"/>
  <c r="M51" i="18" s="1"/>
  <c r="N37" i="3"/>
  <c r="V37" i="3" s="1"/>
  <c r="M49" i="18" s="1"/>
  <c r="N32" i="3"/>
  <c r="V32" i="3" s="1"/>
  <c r="M95" i="18" s="1"/>
  <c r="N41" i="3"/>
  <c r="V41" i="3" s="1"/>
  <c r="M6" i="18" s="1"/>
  <c r="N40" i="3"/>
  <c r="V40" i="3" s="1"/>
  <c r="M52" i="18" s="1"/>
  <c r="N38" i="3"/>
  <c r="V38" i="3" s="1"/>
  <c r="M50" i="18" s="1"/>
  <c r="N43" i="3"/>
  <c r="V43" i="3" s="1"/>
  <c r="M53" i="18" s="1"/>
  <c r="N33" i="3"/>
  <c r="V33" i="3" s="1"/>
  <c r="M96" i="18" s="1"/>
  <c r="N31" i="3"/>
  <c r="V31" i="3" s="1"/>
  <c r="M94" i="18" s="1"/>
  <c r="N36" i="3"/>
  <c r="V36" i="3" s="1"/>
  <c r="M33" i="18" s="1"/>
  <c r="N42" i="3"/>
  <c r="V42" i="3" s="1"/>
  <c r="M7" i="18" s="1"/>
  <c r="N35" i="3"/>
  <c r="V35" i="3" s="1"/>
  <c r="M32" i="18" s="1"/>
  <c r="K67" i="3"/>
  <c r="S67" i="3" s="1"/>
  <c r="J21" i="18" s="1"/>
  <c r="B8" i="7"/>
  <c r="K66" i="3"/>
  <c r="S66" i="3" s="1"/>
  <c r="J98" i="18" s="1"/>
  <c r="H14" i="7"/>
  <c r="Q135" i="3"/>
  <c r="Y135" i="3" s="1"/>
  <c r="P63" i="18" s="1"/>
  <c r="Q132" i="3"/>
  <c r="Y132" i="3" s="1"/>
  <c r="P26" i="18" s="1"/>
  <c r="Q133" i="3"/>
  <c r="Y133" i="3" s="1"/>
  <c r="P62" i="18" s="1"/>
  <c r="Q131" i="3"/>
  <c r="Y131" i="3" s="1"/>
  <c r="P108" i="18" s="1"/>
  <c r="Q134" i="3"/>
  <c r="Y134" i="3" s="1"/>
  <c r="P75" i="18" s="1"/>
  <c r="D16" i="7"/>
  <c r="M150" i="3"/>
  <c r="U150" i="3" s="1"/>
  <c r="L109" i="18" s="1"/>
  <c r="M151" i="3"/>
  <c r="U151" i="3" s="1"/>
  <c r="L64" i="18" s="1"/>
  <c r="AE20" i="3"/>
  <c r="AE16" i="3"/>
  <c r="AE21" i="3"/>
  <c r="AE19" i="3"/>
  <c r="AE24" i="3"/>
  <c r="AE25" i="3"/>
  <c r="AE18" i="3"/>
  <c r="AE23" i="3"/>
  <c r="AE17" i="3"/>
  <c r="AE22" i="3"/>
  <c r="H11" i="7"/>
  <c r="Q101" i="3"/>
  <c r="Y101" i="3" s="1"/>
  <c r="P58" i="18" s="1"/>
  <c r="Q99" i="3"/>
  <c r="Y99" i="3" s="1"/>
  <c r="P40" i="18" s="1"/>
  <c r="Q100" i="3"/>
  <c r="Y100" i="3" s="1"/>
  <c r="P24" i="18" s="1"/>
  <c r="Q102" i="3"/>
  <c r="Y102" i="3" s="1"/>
  <c r="P59" i="18" s="1"/>
  <c r="Q103" i="3"/>
  <c r="Y103" i="3" s="1"/>
  <c r="P41" i="18" s="1"/>
  <c r="Q98" i="3"/>
  <c r="Y98" i="3" s="1"/>
  <c r="P83" i="18" s="1"/>
  <c r="H4" i="7"/>
  <c r="Q4" i="3"/>
  <c r="Y4" i="3" s="1"/>
  <c r="P89" i="18" s="1"/>
  <c r="Q10" i="3"/>
  <c r="Y10" i="3" s="1"/>
  <c r="P4" i="18" s="1"/>
  <c r="Q5" i="3"/>
  <c r="Y5" i="3" s="1"/>
  <c r="P30" i="18" s="1"/>
  <c r="Q8" i="3"/>
  <c r="Y8" i="3" s="1"/>
  <c r="P90" i="18" s="1"/>
  <c r="Q9" i="3"/>
  <c r="Y9" i="3" s="1"/>
  <c r="P68" i="18" s="1"/>
  <c r="Q7" i="3"/>
  <c r="Y7" i="3" s="1"/>
  <c r="P47" i="18" s="1"/>
  <c r="Q6" i="3"/>
  <c r="Y6" i="3" s="1"/>
  <c r="P19" i="18" s="1"/>
  <c r="AB25" i="3"/>
  <c r="AB22" i="3"/>
  <c r="AB18" i="3"/>
  <c r="AB19" i="3"/>
  <c r="AB16" i="3"/>
  <c r="AB21" i="3"/>
  <c r="AB20" i="3"/>
  <c r="AB23" i="3"/>
  <c r="AB17" i="3"/>
  <c r="AB24" i="3"/>
  <c r="F8" i="7"/>
  <c r="O67" i="3"/>
  <c r="W67" i="3" s="1"/>
  <c r="N21" i="18" s="1"/>
  <c r="O66" i="3"/>
  <c r="W66" i="3" s="1"/>
  <c r="N98" i="18" s="1"/>
  <c r="O70" i="3"/>
  <c r="W70" i="3" s="1"/>
  <c r="N10" i="18" s="1"/>
  <c r="O69" i="3"/>
  <c r="W69" i="3" s="1"/>
  <c r="N57" i="18" s="1"/>
  <c r="O71" i="3"/>
  <c r="W71" i="3" s="1"/>
  <c r="N11" i="18" s="1"/>
  <c r="O68" i="3"/>
  <c r="W68" i="3" s="1"/>
  <c r="N22" i="18" s="1"/>
  <c r="F11" i="7"/>
  <c r="O100" i="3"/>
  <c r="W100" i="3" s="1"/>
  <c r="N24" i="18" s="1"/>
  <c r="O98" i="3"/>
  <c r="W98" i="3" s="1"/>
  <c r="N83" i="18" s="1"/>
  <c r="O101" i="3"/>
  <c r="W101" i="3" s="1"/>
  <c r="N58" i="18" s="1"/>
  <c r="O103" i="3"/>
  <c r="W103" i="3" s="1"/>
  <c r="N41" i="18" s="1"/>
  <c r="O102" i="3"/>
  <c r="W102" i="3" s="1"/>
  <c r="N59" i="18" s="1"/>
  <c r="O99" i="3"/>
  <c r="W99" i="3" s="1"/>
  <c r="N40" i="18" s="1"/>
  <c r="G13" i="7"/>
  <c r="P119" i="3"/>
  <c r="X119" i="3" s="1"/>
  <c r="O104" i="18" s="1"/>
  <c r="E14" i="7"/>
  <c r="N132" i="3"/>
  <c r="V132" i="3" s="1"/>
  <c r="M26" i="18" s="1"/>
  <c r="N135" i="3"/>
  <c r="V135" i="3" s="1"/>
  <c r="M63" i="18" s="1"/>
  <c r="N131" i="3"/>
  <c r="V131" i="3" s="1"/>
  <c r="M108" i="18" s="1"/>
  <c r="N134" i="3"/>
  <c r="V134" i="3" s="1"/>
  <c r="M75" i="18" s="1"/>
  <c r="N133" i="3"/>
  <c r="V133" i="3" s="1"/>
  <c r="M62" i="18" s="1"/>
  <c r="C15" i="7"/>
  <c r="L142" i="3"/>
  <c r="T142" i="3" s="1"/>
  <c r="K43" i="18" s="1"/>
  <c r="L143" i="3"/>
  <c r="T143" i="3" s="1"/>
  <c r="K76" i="18" s="1"/>
  <c r="L144" i="3"/>
  <c r="T144" i="3" s="1"/>
  <c r="K15" i="18" s="1"/>
  <c r="L141" i="3"/>
  <c r="T141" i="3" s="1"/>
  <c r="K85" i="18" s="1"/>
  <c r="B16" i="7"/>
  <c r="K150" i="3"/>
  <c r="S150" i="3" s="1"/>
  <c r="J109" i="18" s="1"/>
  <c r="C9" i="7"/>
  <c r="L80" i="3"/>
  <c r="T80" i="3" s="1"/>
  <c r="K38" i="18" s="1"/>
  <c r="L78" i="3"/>
  <c r="T78" i="3" s="1"/>
  <c r="K82" i="18" s="1"/>
  <c r="L79" i="3"/>
  <c r="T79" i="3" s="1"/>
  <c r="K99" i="18" s="1"/>
  <c r="L82" i="3"/>
  <c r="T82" i="3" s="1"/>
  <c r="K12" i="18" s="1"/>
  <c r="L81" i="3"/>
  <c r="T81" i="3" s="1"/>
  <c r="K23" i="18" s="1"/>
  <c r="G4" i="7"/>
  <c r="P6" i="3"/>
  <c r="X6" i="3" s="1"/>
  <c r="O19" i="18" s="1"/>
  <c r="P4" i="3"/>
  <c r="X4" i="3" s="1"/>
  <c r="O89" i="18" s="1"/>
  <c r="P9" i="3"/>
  <c r="X9" i="3" s="1"/>
  <c r="O68" i="18" s="1"/>
  <c r="P5" i="3"/>
  <c r="X5" i="3" s="1"/>
  <c r="O30" i="18" s="1"/>
  <c r="P10" i="3"/>
  <c r="X10" i="3" s="1"/>
  <c r="O4" i="18" s="1"/>
  <c r="P7" i="3"/>
  <c r="X7" i="3" s="1"/>
  <c r="O47" i="18" s="1"/>
  <c r="P8" i="3"/>
  <c r="X8" i="3" s="1"/>
  <c r="O90" i="18" s="1"/>
  <c r="F4" i="7"/>
  <c r="O7" i="3"/>
  <c r="W7" i="3" s="1"/>
  <c r="N47" i="18" s="1"/>
  <c r="O4" i="3"/>
  <c r="W4" i="3" s="1"/>
  <c r="N89" i="18" s="1"/>
  <c r="O6" i="3"/>
  <c r="W6" i="3" s="1"/>
  <c r="N19" i="18" s="1"/>
  <c r="O5" i="3"/>
  <c r="W5" i="3" s="1"/>
  <c r="N30" i="18" s="1"/>
  <c r="O9" i="3"/>
  <c r="W9" i="3" s="1"/>
  <c r="N68" i="18" s="1"/>
  <c r="O10" i="3"/>
  <c r="W10" i="3" s="1"/>
  <c r="N4" i="18" s="1"/>
  <c r="O8" i="3"/>
  <c r="W8" i="3" s="1"/>
  <c r="N90" i="18" s="1"/>
  <c r="H6" i="7"/>
  <c r="Q36" i="3"/>
  <c r="Y36" i="3" s="1"/>
  <c r="P33" i="18" s="1"/>
  <c r="Q33" i="3"/>
  <c r="Y33" i="3" s="1"/>
  <c r="P96" i="18" s="1"/>
  <c r="Q42" i="3"/>
  <c r="Y42" i="3" s="1"/>
  <c r="P7" i="18" s="1"/>
  <c r="Q35" i="3"/>
  <c r="Y35" i="3" s="1"/>
  <c r="P32" i="18" s="1"/>
  <c r="Q43" i="3"/>
  <c r="Y43" i="3" s="1"/>
  <c r="P53" i="18" s="1"/>
  <c r="Q37" i="3"/>
  <c r="Y37" i="3" s="1"/>
  <c r="P49" i="18" s="1"/>
  <c r="Q31" i="3"/>
  <c r="Y31" i="3" s="1"/>
  <c r="P94" i="18" s="1"/>
  <c r="Q41" i="3"/>
  <c r="Y41" i="3" s="1"/>
  <c r="P6" i="18" s="1"/>
  <c r="Q40" i="3"/>
  <c r="Y40" i="3" s="1"/>
  <c r="P52" i="18" s="1"/>
  <c r="Q34" i="3"/>
  <c r="Y34" i="3" s="1"/>
  <c r="P97" i="18" s="1"/>
  <c r="Q32" i="3"/>
  <c r="Y32" i="3" s="1"/>
  <c r="P95" i="18" s="1"/>
  <c r="Q38" i="3"/>
  <c r="Y38" i="3" s="1"/>
  <c r="P50" i="18" s="1"/>
  <c r="Q39" i="3"/>
  <c r="Y39" i="3" s="1"/>
  <c r="P51" i="18" s="1"/>
  <c r="E7" i="7"/>
  <c r="N54" i="3"/>
  <c r="V54" i="3" s="1"/>
  <c r="M54" i="18" s="1"/>
  <c r="N58" i="3"/>
  <c r="V58" i="3" s="1"/>
  <c r="M9" i="18" s="1"/>
  <c r="N50" i="3"/>
  <c r="V50" i="3" s="1"/>
  <c r="M35" i="18" s="1"/>
  <c r="N59" i="3"/>
  <c r="V59" i="3" s="1"/>
  <c r="M37" i="18" s="1"/>
  <c r="N52" i="3"/>
  <c r="V52" i="3" s="1"/>
  <c r="M73" i="18" s="1"/>
  <c r="N60" i="3"/>
  <c r="V60" i="3" s="1"/>
  <c r="M80" i="18" s="1"/>
  <c r="N49" i="3"/>
  <c r="V49" i="3" s="1"/>
  <c r="M34" i="18" s="1"/>
  <c r="N56" i="3"/>
  <c r="V56" i="3" s="1"/>
  <c r="M56" i="18" s="1"/>
  <c r="N51" i="3"/>
  <c r="V51" i="3" s="1"/>
  <c r="M36" i="18" s="1"/>
  <c r="N55" i="3"/>
  <c r="V55" i="3" s="1"/>
  <c r="M55" i="18" s="1"/>
  <c r="N53" i="3"/>
  <c r="V53" i="3" s="1"/>
  <c r="M20" i="18" s="1"/>
  <c r="N57" i="3"/>
  <c r="V57" i="3" s="1"/>
  <c r="M8" i="18" s="1"/>
  <c r="D8" i="7"/>
  <c r="M71" i="3"/>
  <c r="U71" i="3" s="1"/>
  <c r="L11" i="18" s="1"/>
  <c r="M69" i="3"/>
  <c r="U69" i="3" s="1"/>
  <c r="L57" i="18" s="1"/>
  <c r="M67" i="3"/>
  <c r="U67" i="3" s="1"/>
  <c r="L21" i="18" s="1"/>
  <c r="M68" i="3"/>
  <c r="U68" i="3" s="1"/>
  <c r="L22" i="18" s="1"/>
  <c r="M70" i="3"/>
  <c r="U70" i="3" s="1"/>
  <c r="L10" i="18" s="1"/>
  <c r="M66" i="3"/>
  <c r="U66" i="3" s="1"/>
  <c r="L98" i="18" s="1"/>
  <c r="H10" i="7"/>
  <c r="Q88" i="3"/>
  <c r="Y88" i="3" s="1"/>
  <c r="P100" i="18" s="1"/>
  <c r="Q92" i="3"/>
  <c r="Y92" i="3" s="1"/>
  <c r="P39" i="18" s="1"/>
  <c r="Q89" i="3"/>
  <c r="Y89" i="3" s="1"/>
  <c r="P101" i="18" s="1"/>
  <c r="Q91" i="3"/>
  <c r="Y91" i="3" s="1"/>
  <c r="P103" i="18" s="1"/>
  <c r="Q90" i="3"/>
  <c r="Y90" i="3" s="1"/>
  <c r="P102" i="18" s="1"/>
  <c r="D11" i="7"/>
  <c r="M100" i="3"/>
  <c r="U100" i="3" s="1"/>
  <c r="L24" i="18" s="1"/>
  <c r="M103" i="3"/>
  <c r="U103" i="3" s="1"/>
  <c r="L41" i="18" s="1"/>
  <c r="M102" i="3"/>
  <c r="U102" i="3" s="1"/>
  <c r="L59" i="18" s="1"/>
  <c r="M101" i="3"/>
  <c r="U101" i="3" s="1"/>
  <c r="L58" i="18" s="1"/>
  <c r="M98" i="3"/>
  <c r="U98" i="3" s="1"/>
  <c r="L83" i="18" s="1"/>
  <c r="M99" i="3"/>
  <c r="U99" i="3" s="1"/>
  <c r="L40" i="18" s="1"/>
  <c r="H12" i="7"/>
  <c r="Q112" i="3"/>
  <c r="Y112" i="3" s="1"/>
  <c r="P61" i="18" s="1"/>
  <c r="Q111" i="3"/>
  <c r="Y111" i="3" s="1"/>
  <c r="P60" i="18" s="1"/>
  <c r="Q113" i="3"/>
  <c r="Y113" i="3" s="1"/>
  <c r="P13" i="18" s="1"/>
  <c r="Q109" i="3"/>
  <c r="Y109" i="3" s="1"/>
  <c r="P84" i="18" s="1"/>
  <c r="Q110" i="3"/>
  <c r="Y110" i="3" s="1"/>
  <c r="P25" i="18" s="1"/>
  <c r="E13" i="7"/>
  <c r="N119" i="3"/>
  <c r="V119" i="3" s="1"/>
  <c r="M104" i="18" s="1"/>
  <c r="C14" i="7"/>
  <c r="L132" i="3"/>
  <c r="T132" i="3" s="1"/>
  <c r="K26" i="18" s="1"/>
  <c r="L135" i="3"/>
  <c r="T135" i="3" s="1"/>
  <c r="K63" i="18" s="1"/>
  <c r="L134" i="3"/>
  <c r="T134" i="3" s="1"/>
  <c r="K75" i="18" s="1"/>
  <c r="L131" i="3"/>
  <c r="T131" i="3" s="1"/>
  <c r="K108" i="18" s="1"/>
  <c r="L133" i="3"/>
  <c r="T133" i="3" s="1"/>
  <c r="K62" i="18" s="1"/>
  <c r="K144" i="3"/>
  <c r="S144" i="3" s="1"/>
  <c r="J15" i="18" s="1"/>
  <c r="B15" i="7"/>
  <c r="K141" i="3"/>
  <c r="S141" i="3" s="1"/>
  <c r="J85" i="18" s="1"/>
  <c r="G16" i="7"/>
  <c r="P151" i="3"/>
  <c r="X151" i="3" s="1"/>
  <c r="O64" i="18" s="1"/>
  <c r="P150" i="3"/>
  <c r="X150" i="3" s="1"/>
  <c r="O109" i="18" s="1"/>
  <c r="K80" i="3"/>
  <c r="S80" i="3" s="1"/>
  <c r="J38" i="18" s="1"/>
  <c r="B9" i="7"/>
  <c r="S77" i="3"/>
  <c r="J81" i="18" s="1"/>
  <c r="E10" i="7"/>
  <c r="N91" i="3"/>
  <c r="V91" i="3" s="1"/>
  <c r="M103" i="18" s="1"/>
  <c r="N88" i="3"/>
  <c r="V88" i="3" s="1"/>
  <c r="M100" i="18" s="1"/>
  <c r="N90" i="3"/>
  <c r="V90" i="3" s="1"/>
  <c r="M102" i="18" s="1"/>
  <c r="N92" i="3"/>
  <c r="V92" i="3" s="1"/>
  <c r="M39" i="18" s="1"/>
  <c r="N89" i="3"/>
  <c r="V89" i="3" s="1"/>
  <c r="M101" i="18" s="1"/>
  <c r="D6" i="7"/>
  <c r="M39" i="3"/>
  <c r="U39" i="3" s="1"/>
  <c r="L51" i="18" s="1"/>
  <c r="M42" i="3"/>
  <c r="U42" i="3" s="1"/>
  <c r="L7" i="18" s="1"/>
  <c r="M38" i="3"/>
  <c r="U38" i="3" s="1"/>
  <c r="L50" i="18" s="1"/>
  <c r="M31" i="3"/>
  <c r="U31" i="3" s="1"/>
  <c r="L94" i="18" s="1"/>
  <c r="M32" i="3"/>
  <c r="U32" i="3" s="1"/>
  <c r="L95" i="18" s="1"/>
  <c r="M40" i="3"/>
  <c r="U40" i="3" s="1"/>
  <c r="L52" i="18" s="1"/>
  <c r="M36" i="3"/>
  <c r="U36" i="3" s="1"/>
  <c r="L33" i="18" s="1"/>
  <c r="M34" i="3"/>
  <c r="U34" i="3" s="1"/>
  <c r="L97" i="18" s="1"/>
  <c r="M33" i="3"/>
  <c r="U33" i="3" s="1"/>
  <c r="L96" i="18" s="1"/>
  <c r="M37" i="3"/>
  <c r="U37" i="3" s="1"/>
  <c r="L49" i="18" s="1"/>
  <c r="M41" i="3"/>
  <c r="U41" i="3" s="1"/>
  <c r="L6" i="18" s="1"/>
  <c r="M35" i="3"/>
  <c r="U35" i="3" s="1"/>
  <c r="L32" i="18" s="1"/>
  <c r="M43" i="3"/>
  <c r="U43" i="3" s="1"/>
  <c r="L53" i="18" s="1"/>
  <c r="D10" i="7"/>
  <c r="M89" i="3"/>
  <c r="U89" i="3" s="1"/>
  <c r="L101" i="18" s="1"/>
  <c r="M88" i="3"/>
  <c r="U88" i="3" s="1"/>
  <c r="L100" i="18" s="1"/>
  <c r="M90" i="3"/>
  <c r="U90" i="3" s="1"/>
  <c r="L102" i="18" s="1"/>
  <c r="M91" i="3"/>
  <c r="U91" i="3" s="1"/>
  <c r="L103" i="18" s="1"/>
  <c r="M92" i="3"/>
  <c r="U92" i="3" s="1"/>
  <c r="L39" i="18" s="1"/>
  <c r="D12" i="7"/>
  <c r="M113" i="3"/>
  <c r="U113" i="3" s="1"/>
  <c r="L13" i="18" s="1"/>
  <c r="M110" i="3"/>
  <c r="U110" i="3" s="1"/>
  <c r="L25" i="18" s="1"/>
  <c r="M109" i="3"/>
  <c r="U109" i="3" s="1"/>
  <c r="L84" i="18" s="1"/>
  <c r="M112" i="3"/>
  <c r="U112" i="3" s="1"/>
  <c r="L61" i="18" s="1"/>
  <c r="M111" i="3"/>
  <c r="U111" i="3" s="1"/>
  <c r="L60" i="18" s="1"/>
  <c r="H62" i="3"/>
  <c r="H63" i="3" s="1"/>
  <c r="G7" i="7"/>
  <c r="P57" i="3"/>
  <c r="X57" i="3" s="1"/>
  <c r="O8" i="18" s="1"/>
  <c r="P58" i="3"/>
  <c r="X58" i="3" s="1"/>
  <c r="O9" i="18" s="1"/>
  <c r="P59" i="3"/>
  <c r="X59" i="3" s="1"/>
  <c r="O37" i="18" s="1"/>
  <c r="P53" i="3"/>
  <c r="X53" i="3" s="1"/>
  <c r="O20" i="18" s="1"/>
  <c r="P56" i="3"/>
  <c r="X56" i="3" s="1"/>
  <c r="O56" i="18" s="1"/>
  <c r="P52" i="3"/>
  <c r="X52" i="3" s="1"/>
  <c r="O73" i="18" s="1"/>
  <c r="P49" i="3"/>
  <c r="X49" i="3" s="1"/>
  <c r="O34" i="18" s="1"/>
  <c r="P50" i="3"/>
  <c r="X50" i="3" s="1"/>
  <c r="O35" i="18" s="1"/>
  <c r="P51" i="3"/>
  <c r="X51" i="3" s="1"/>
  <c r="O36" i="18" s="1"/>
  <c r="P54" i="3"/>
  <c r="X54" i="3" s="1"/>
  <c r="O54" i="18" s="1"/>
  <c r="P55" i="3"/>
  <c r="X55" i="3" s="1"/>
  <c r="O55" i="18" s="1"/>
  <c r="P60" i="3"/>
  <c r="X60" i="3" s="1"/>
  <c r="O80" i="18" s="1"/>
  <c r="E4" i="7"/>
  <c r="N10" i="3"/>
  <c r="V10" i="3" s="1"/>
  <c r="M4" i="18" s="1"/>
  <c r="N6" i="3"/>
  <c r="V6" i="3" s="1"/>
  <c r="M19" i="18" s="1"/>
  <c r="N4" i="3"/>
  <c r="V4" i="3" s="1"/>
  <c r="M89" i="18" s="1"/>
  <c r="N8" i="3"/>
  <c r="V8" i="3" s="1"/>
  <c r="M90" i="18" s="1"/>
  <c r="N7" i="3"/>
  <c r="V7" i="3" s="1"/>
  <c r="M47" i="18" s="1"/>
  <c r="N9" i="3"/>
  <c r="V9" i="3" s="1"/>
  <c r="M68" i="18" s="1"/>
  <c r="N5" i="3"/>
  <c r="V5" i="3" s="1"/>
  <c r="M30" i="18" s="1"/>
  <c r="G6" i="7"/>
  <c r="P33" i="3"/>
  <c r="X33" i="3" s="1"/>
  <c r="O96" i="18" s="1"/>
  <c r="P36" i="3"/>
  <c r="X36" i="3" s="1"/>
  <c r="O33" i="18" s="1"/>
  <c r="P31" i="3"/>
  <c r="X31" i="3" s="1"/>
  <c r="O94" i="18" s="1"/>
  <c r="P43" i="3"/>
  <c r="X43" i="3" s="1"/>
  <c r="O53" i="18" s="1"/>
  <c r="P32" i="3"/>
  <c r="X32" i="3" s="1"/>
  <c r="O95" i="18" s="1"/>
  <c r="P34" i="3"/>
  <c r="X34" i="3" s="1"/>
  <c r="O97" i="18" s="1"/>
  <c r="P40" i="3"/>
  <c r="X40" i="3" s="1"/>
  <c r="O52" i="18" s="1"/>
  <c r="P38" i="3"/>
  <c r="X38" i="3" s="1"/>
  <c r="O50" i="18" s="1"/>
  <c r="P42" i="3"/>
  <c r="X42" i="3" s="1"/>
  <c r="O7" i="18" s="1"/>
  <c r="P39" i="3"/>
  <c r="X39" i="3" s="1"/>
  <c r="O51" i="18" s="1"/>
  <c r="P41" i="3"/>
  <c r="X41" i="3" s="1"/>
  <c r="O6" i="18" s="1"/>
  <c r="P37" i="3"/>
  <c r="X37" i="3" s="1"/>
  <c r="O49" i="18" s="1"/>
  <c r="P35" i="3"/>
  <c r="X35" i="3" s="1"/>
  <c r="O32" i="18" s="1"/>
  <c r="E62" i="3"/>
  <c r="E63" i="3" s="1"/>
  <c r="D7" i="7"/>
  <c r="M55" i="3"/>
  <c r="U55" i="3" s="1"/>
  <c r="L55" i="18" s="1"/>
  <c r="M57" i="3"/>
  <c r="U57" i="3" s="1"/>
  <c r="L8" i="18" s="1"/>
  <c r="M52" i="3"/>
  <c r="U52" i="3" s="1"/>
  <c r="L73" i="18" s="1"/>
  <c r="M51" i="3"/>
  <c r="U51" i="3" s="1"/>
  <c r="L36" i="18" s="1"/>
  <c r="M53" i="3"/>
  <c r="U53" i="3" s="1"/>
  <c r="L20" i="18" s="1"/>
  <c r="M50" i="3"/>
  <c r="U50" i="3" s="1"/>
  <c r="L35" i="18" s="1"/>
  <c r="M49" i="3"/>
  <c r="U49" i="3" s="1"/>
  <c r="L34" i="18" s="1"/>
  <c r="M60" i="3"/>
  <c r="U60" i="3" s="1"/>
  <c r="L80" i="18" s="1"/>
  <c r="M58" i="3"/>
  <c r="U58" i="3" s="1"/>
  <c r="L9" i="18" s="1"/>
  <c r="M59" i="3"/>
  <c r="U59" i="3" s="1"/>
  <c r="L37" i="18" s="1"/>
  <c r="M54" i="3"/>
  <c r="U54" i="3" s="1"/>
  <c r="L54" i="18" s="1"/>
  <c r="M56" i="3"/>
  <c r="U56" i="3" s="1"/>
  <c r="L56" i="18" s="1"/>
  <c r="C8" i="7"/>
  <c r="L67" i="3"/>
  <c r="T67" i="3" s="1"/>
  <c r="K21" i="18" s="1"/>
  <c r="L70" i="3"/>
  <c r="T70" i="3" s="1"/>
  <c r="K10" i="18" s="1"/>
  <c r="L66" i="3"/>
  <c r="T66" i="3" s="1"/>
  <c r="K98" i="18" s="1"/>
  <c r="L69" i="3"/>
  <c r="T69" i="3" s="1"/>
  <c r="K57" i="18" s="1"/>
  <c r="L71" i="3"/>
  <c r="T71" i="3" s="1"/>
  <c r="K11" i="18" s="1"/>
  <c r="L68" i="3"/>
  <c r="T68" i="3" s="1"/>
  <c r="K22" i="18" s="1"/>
  <c r="G10" i="7"/>
  <c r="P89" i="3"/>
  <c r="X89" i="3" s="1"/>
  <c r="O101" i="18" s="1"/>
  <c r="P92" i="3"/>
  <c r="X92" i="3" s="1"/>
  <c r="O39" i="18" s="1"/>
  <c r="P90" i="3"/>
  <c r="X90" i="3" s="1"/>
  <c r="O102" i="18" s="1"/>
  <c r="P88" i="3"/>
  <c r="X88" i="3" s="1"/>
  <c r="O100" i="18" s="1"/>
  <c r="P91" i="3"/>
  <c r="X91" i="3" s="1"/>
  <c r="O103" i="18" s="1"/>
  <c r="C11" i="7"/>
  <c r="L101" i="3"/>
  <c r="T101" i="3" s="1"/>
  <c r="K58" i="18" s="1"/>
  <c r="L103" i="3"/>
  <c r="T103" i="3" s="1"/>
  <c r="K41" i="18" s="1"/>
  <c r="L100" i="3"/>
  <c r="T100" i="3" s="1"/>
  <c r="K24" i="18" s="1"/>
  <c r="L99" i="3"/>
  <c r="T99" i="3" s="1"/>
  <c r="K40" i="18" s="1"/>
  <c r="L98" i="3"/>
  <c r="T98" i="3" s="1"/>
  <c r="K83" i="18" s="1"/>
  <c r="L102" i="3"/>
  <c r="T102" i="3" s="1"/>
  <c r="K59" i="18" s="1"/>
  <c r="G12" i="7"/>
  <c r="P111" i="3"/>
  <c r="X111" i="3" s="1"/>
  <c r="O60" i="18" s="1"/>
  <c r="P113" i="3"/>
  <c r="X113" i="3" s="1"/>
  <c r="O13" i="18" s="1"/>
  <c r="P112" i="3"/>
  <c r="X112" i="3" s="1"/>
  <c r="O61" i="18" s="1"/>
  <c r="P110" i="3"/>
  <c r="X110" i="3" s="1"/>
  <c r="O25" i="18" s="1"/>
  <c r="P109" i="3"/>
  <c r="X109" i="3" s="1"/>
  <c r="O84" i="18" s="1"/>
  <c r="D13" i="7"/>
  <c r="M119" i="3"/>
  <c r="U119" i="3" s="1"/>
  <c r="L104" i="18" s="1"/>
  <c r="H15" i="7"/>
  <c r="Q141" i="3"/>
  <c r="Y141" i="3" s="1"/>
  <c r="P85" i="18" s="1"/>
  <c r="Q144" i="3"/>
  <c r="Y144" i="3" s="1"/>
  <c r="P15" i="18" s="1"/>
  <c r="Q142" i="3"/>
  <c r="Y142" i="3" s="1"/>
  <c r="P43" i="18" s="1"/>
  <c r="Q143" i="3"/>
  <c r="Y143" i="3" s="1"/>
  <c r="P76" i="18" s="1"/>
  <c r="F16" i="7"/>
  <c r="O151" i="3"/>
  <c r="W151" i="3" s="1"/>
  <c r="N64" i="18" s="1"/>
  <c r="O150" i="3"/>
  <c r="W150" i="3" s="1"/>
  <c r="N109" i="18" s="1"/>
  <c r="H9" i="7"/>
  <c r="Y77" i="3"/>
  <c r="P81" i="18" s="1"/>
  <c r="Q80" i="3"/>
  <c r="Y80" i="3" s="1"/>
  <c r="P38" i="18" s="1"/>
  <c r="Q79" i="3"/>
  <c r="Y79" i="3" s="1"/>
  <c r="P99" i="18" s="1"/>
  <c r="Q78" i="3"/>
  <c r="Y78" i="3" s="1"/>
  <c r="P82" i="18" s="1"/>
  <c r="Q82" i="3"/>
  <c r="Y82" i="3" s="1"/>
  <c r="P12" i="18" s="1"/>
  <c r="Q81" i="3"/>
  <c r="Y81" i="3" s="1"/>
  <c r="P23" i="18" s="1"/>
  <c r="D4" i="7"/>
  <c r="M10" i="3"/>
  <c r="U10" i="3" s="1"/>
  <c r="L4" i="18" s="1"/>
  <c r="M4" i="3"/>
  <c r="U4" i="3" s="1"/>
  <c r="L89" i="18" s="1"/>
  <c r="M7" i="3"/>
  <c r="U7" i="3" s="1"/>
  <c r="L47" i="18" s="1"/>
  <c r="M9" i="3"/>
  <c r="U9" i="3" s="1"/>
  <c r="L68" i="18" s="1"/>
  <c r="M6" i="3"/>
  <c r="U6" i="3" s="1"/>
  <c r="L19" i="18" s="1"/>
  <c r="M8" i="3"/>
  <c r="U8" i="3" s="1"/>
  <c r="L90" i="18" s="1"/>
  <c r="M5" i="3"/>
  <c r="U5" i="3" s="1"/>
  <c r="L30" i="18" s="1"/>
  <c r="AG25" i="3"/>
  <c r="AG23" i="3"/>
  <c r="AG22" i="3"/>
  <c r="AG24" i="3"/>
  <c r="AG21" i="3"/>
  <c r="AG19" i="3"/>
  <c r="AG18" i="3"/>
  <c r="AG17" i="3"/>
  <c r="AG20" i="3"/>
  <c r="F6" i="7"/>
  <c r="O41" i="3"/>
  <c r="W41" i="3" s="1"/>
  <c r="N6" i="18" s="1"/>
  <c r="O43" i="3"/>
  <c r="W43" i="3" s="1"/>
  <c r="N53" i="18" s="1"/>
  <c r="O34" i="3"/>
  <c r="W34" i="3" s="1"/>
  <c r="N97" i="18" s="1"/>
  <c r="O35" i="3"/>
  <c r="W35" i="3" s="1"/>
  <c r="N32" i="18" s="1"/>
  <c r="O32" i="3"/>
  <c r="W32" i="3" s="1"/>
  <c r="N95" i="18" s="1"/>
  <c r="O39" i="3"/>
  <c r="W39" i="3" s="1"/>
  <c r="N51" i="18" s="1"/>
  <c r="O38" i="3"/>
  <c r="W38" i="3" s="1"/>
  <c r="N50" i="18" s="1"/>
  <c r="O42" i="3"/>
  <c r="W42" i="3" s="1"/>
  <c r="N7" i="18" s="1"/>
  <c r="O37" i="3"/>
  <c r="W37" i="3" s="1"/>
  <c r="N49" i="18" s="1"/>
  <c r="O40" i="3"/>
  <c r="W40" i="3" s="1"/>
  <c r="N52" i="18" s="1"/>
  <c r="O33" i="3"/>
  <c r="W33" i="3" s="1"/>
  <c r="N96" i="18" s="1"/>
  <c r="O31" i="3"/>
  <c r="W31" i="3" s="1"/>
  <c r="N94" i="18" s="1"/>
  <c r="O36" i="3"/>
  <c r="W36" i="3" s="1"/>
  <c r="N33" i="18" s="1"/>
  <c r="D62" i="3"/>
  <c r="D63" i="3" s="1"/>
  <c r="C7" i="7"/>
  <c r="L53" i="3"/>
  <c r="T53" i="3" s="1"/>
  <c r="K20" i="18" s="1"/>
  <c r="L52" i="3"/>
  <c r="T52" i="3" s="1"/>
  <c r="K73" i="18" s="1"/>
  <c r="L51" i="3"/>
  <c r="T51" i="3" s="1"/>
  <c r="K36" i="18" s="1"/>
  <c r="L60" i="3"/>
  <c r="T60" i="3" s="1"/>
  <c r="K80" i="18" s="1"/>
  <c r="L49" i="3"/>
  <c r="T49" i="3" s="1"/>
  <c r="K34" i="18" s="1"/>
  <c r="L56" i="3"/>
  <c r="T56" i="3" s="1"/>
  <c r="K56" i="18" s="1"/>
  <c r="L50" i="3"/>
  <c r="T50" i="3" s="1"/>
  <c r="K35" i="18" s="1"/>
  <c r="L54" i="3"/>
  <c r="T54" i="3" s="1"/>
  <c r="K54" i="18" s="1"/>
  <c r="L55" i="3"/>
  <c r="T55" i="3" s="1"/>
  <c r="K55" i="18" s="1"/>
  <c r="L58" i="3"/>
  <c r="T58" i="3" s="1"/>
  <c r="K9" i="18" s="1"/>
  <c r="L57" i="3"/>
  <c r="T57" i="3" s="1"/>
  <c r="K8" i="18" s="1"/>
  <c r="L59" i="3"/>
  <c r="T59" i="3" s="1"/>
  <c r="K37" i="18" s="1"/>
  <c r="F10" i="7"/>
  <c r="O88" i="3"/>
  <c r="W88" i="3" s="1"/>
  <c r="N100" i="18" s="1"/>
  <c r="O89" i="3"/>
  <c r="W89" i="3" s="1"/>
  <c r="N101" i="18" s="1"/>
  <c r="O91" i="3"/>
  <c r="W91" i="3" s="1"/>
  <c r="N103" i="18" s="1"/>
  <c r="O90" i="3"/>
  <c r="W90" i="3" s="1"/>
  <c r="N102" i="18" s="1"/>
  <c r="O92" i="3"/>
  <c r="W92" i="3" s="1"/>
  <c r="N39" i="18" s="1"/>
  <c r="F12" i="7"/>
  <c r="O111" i="3"/>
  <c r="W111" i="3" s="1"/>
  <c r="N60" i="18" s="1"/>
  <c r="O113" i="3"/>
  <c r="W113" i="3" s="1"/>
  <c r="N13" i="18" s="1"/>
  <c r="O110" i="3"/>
  <c r="W110" i="3" s="1"/>
  <c r="N25" i="18" s="1"/>
  <c r="O109" i="3"/>
  <c r="W109" i="3" s="1"/>
  <c r="N84" i="18" s="1"/>
  <c r="O112" i="3"/>
  <c r="W112" i="3" s="1"/>
  <c r="N61" i="18" s="1"/>
  <c r="C13" i="7"/>
  <c r="K135" i="3"/>
  <c r="S135" i="3" s="1"/>
  <c r="J63" i="18" s="1"/>
  <c r="B14" i="7"/>
  <c r="S131" i="3"/>
  <c r="J108" i="18" s="1"/>
  <c r="G15" i="7"/>
  <c r="P143" i="3"/>
  <c r="X143" i="3" s="1"/>
  <c r="O76" i="18" s="1"/>
  <c r="P142" i="3"/>
  <c r="X142" i="3" s="1"/>
  <c r="O43" i="18" s="1"/>
  <c r="P141" i="3"/>
  <c r="X141" i="3" s="1"/>
  <c r="O85" i="18" s="1"/>
  <c r="P144" i="3"/>
  <c r="X144" i="3" s="1"/>
  <c r="O15" i="18" s="1"/>
  <c r="E16" i="7"/>
  <c r="N150" i="3"/>
  <c r="V150" i="3" s="1"/>
  <c r="M109" i="18" s="1"/>
  <c r="N151" i="3"/>
  <c r="V151" i="3" s="1"/>
  <c r="M64" i="18" s="1"/>
  <c r="G9" i="7"/>
  <c r="P81" i="3"/>
  <c r="X81" i="3" s="1"/>
  <c r="O23" i="18" s="1"/>
  <c r="P80" i="3"/>
  <c r="X80" i="3" s="1"/>
  <c r="O38" i="18" s="1"/>
  <c r="P78" i="3"/>
  <c r="X78" i="3" s="1"/>
  <c r="O82" i="18" s="1"/>
  <c r="X77" i="3"/>
  <c r="O81" i="18" s="1"/>
  <c r="P79" i="3"/>
  <c r="X79" i="3" s="1"/>
  <c r="O99" i="18" s="1"/>
  <c r="P82" i="3"/>
  <c r="X82" i="3" s="1"/>
  <c r="O12" i="18" s="1"/>
  <c r="K51" i="3"/>
  <c r="S51" i="3" s="1"/>
  <c r="J36" i="18" s="1"/>
  <c r="J89" i="18"/>
  <c r="C13" i="3"/>
  <c r="AA4" i="3" s="1"/>
  <c r="D138" i="3"/>
  <c r="E128" i="3"/>
  <c r="AA16" i="3"/>
  <c r="K58" i="3"/>
  <c r="S58" i="3" s="1"/>
  <c r="J9" i="18" s="1"/>
  <c r="H85" i="3"/>
  <c r="F85" i="3"/>
  <c r="G128" i="3"/>
  <c r="E138" i="3"/>
  <c r="K60" i="3"/>
  <c r="S60" i="3" s="1"/>
  <c r="J80" i="18" s="1"/>
  <c r="G85" i="3"/>
  <c r="E85" i="3"/>
  <c r="F116" i="3"/>
  <c r="K52" i="3"/>
  <c r="S52" i="3" s="1"/>
  <c r="J73" i="18" s="1"/>
  <c r="G138" i="3"/>
  <c r="K59" i="3"/>
  <c r="S59" i="3" s="1"/>
  <c r="J37" i="18" s="1"/>
  <c r="U77" i="3"/>
  <c r="L81" i="18" s="1"/>
  <c r="I85" i="3"/>
  <c r="AG77" i="3" s="1"/>
  <c r="D13" i="3"/>
  <c r="C62" i="3"/>
  <c r="C63" i="3" s="1"/>
  <c r="V16" i="3"/>
  <c r="M91" i="18" s="1"/>
  <c r="K91" i="3"/>
  <c r="S91" i="3" s="1"/>
  <c r="J103" i="18" s="1"/>
  <c r="T16" i="3"/>
  <c r="K91" i="18" s="1"/>
  <c r="K133" i="3"/>
  <c r="S133" i="3" s="1"/>
  <c r="J62" i="18" s="1"/>
  <c r="K151" i="3"/>
  <c r="S151" i="3" s="1"/>
  <c r="J64" i="18" s="1"/>
  <c r="K68" i="3"/>
  <c r="S68" i="3" s="1"/>
  <c r="J22" i="18" s="1"/>
  <c r="F62" i="3"/>
  <c r="F63" i="3" s="1"/>
  <c r="C154" i="3"/>
  <c r="AA151" i="3" s="1"/>
  <c r="F147" i="3"/>
  <c r="H154" i="3"/>
  <c r="S16" i="3"/>
  <c r="J91" i="18" s="1"/>
  <c r="D85" i="3"/>
  <c r="C85" i="3"/>
  <c r="D128" i="3"/>
  <c r="D147" i="3"/>
  <c r="D154" i="3"/>
  <c r="E28" i="3"/>
  <c r="U16" i="3"/>
  <c r="L91" i="18" s="1"/>
  <c r="D116" i="3"/>
  <c r="I128" i="3"/>
  <c r="AG119" i="3" s="1"/>
  <c r="E154" i="3"/>
  <c r="I62" i="3"/>
  <c r="I63" i="3" s="1"/>
  <c r="AG49" i="3" s="1"/>
  <c r="I138" i="3"/>
  <c r="H147" i="3"/>
  <c r="H128" i="3"/>
  <c r="H138" i="3"/>
  <c r="E147" i="3"/>
  <c r="I154" i="3"/>
  <c r="K132" i="3"/>
  <c r="S132" i="3" s="1"/>
  <c r="J26" i="18" s="1"/>
  <c r="F106" i="3"/>
  <c r="F138" i="3"/>
  <c r="G154" i="3"/>
  <c r="Y16" i="3"/>
  <c r="P91" i="18" s="1"/>
  <c r="K100" i="3"/>
  <c r="S100" i="3" s="1"/>
  <c r="J24" i="18" s="1"/>
  <c r="K134" i="3"/>
  <c r="S134" i="3" s="1"/>
  <c r="J75" i="18" s="1"/>
  <c r="D106" i="3"/>
  <c r="H116" i="3"/>
  <c r="C147" i="3"/>
  <c r="F154" i="3"/>
  <c r="X16" i="3"/>
  <c r="O91" i="18" s="1"/>
  <c r="K69" i="3"/>
  <c r="S69" i="3" s="1"/>
  <c r="J57" i="18" s="1"/>
  <c r="K71" i="3"/>
  <c r="S71" i="3" s="1"/>
  <c r="J11" i="18" s="1"/>
  <c r="K101" i="3"/>
  <c r="S101" i="3" s="1"/>
  <c r="J58" i="18" s="1"/>
  <c r="K142" i="3"/>
  <c r="S142" i="3" s="1"/>
  <c r="J43" i="18" s="1"/>
  <c r="F128" i="3"/>
  <c r="I147" i="3"/>
  <c r="W16" i="3"/>
  <c r="N91" i="18" s="1"/>
  <c r="K70" i="3"/>
  <c r="S70" i="3" s="1"/>
  <c r="J10" i="18" s="1"/>
  <c r="K102" i="3"/>
  <c r="S102" i="3" s="1"/>
  <c r="J59" i="18" s="1"/>
  <c r="K143" i="3"/>
  <c r="S143" i="3" s="1"/>
  <c r="J76" i="18" s="1"/>
  <c r="G62" i="3"/>
  <c r="G63" i="3" s="1"/>
  <c r="T77" i="3"/>
  <c r="K81" i="18" s="1"/>
  <c r="K103" i="3"/>
  <c r="S103" i="3" s="1"/>
  <c r="J41" i="18" s="1"/>
  <c r="C128" i="3"/>
  <c r="AA119" i="3" s="1"/>
  <c r="C138" i="3"/>
  <c r="G147" i="3"/>
  <c r="K82" i="3"/>
  <c r="S82" i="3" s="1"/>
  <c r="J12" i="18" s="1"/>
  <c r="K81" i="3"/>
  <c r="S81" i="3" s="1"/>
  <c r="J23" i="18" s="1"/>
  <c r="K56" i="3"/>
  <c r="S56" i="3" s="1"/>
  <c r="J56" i="18" s="1"/>
  <c r="C105" i="3"/>
  <c r="C106" i="3" s="1"/>
  <c r="K90" i="3"/>
  <c r="S90" i="3" s="1"/>
  <c r="J102" i="18" s="1"/>
  <c r="K89" i="3"/>
  <c r="S89" i="3" s="1"/>
  <c r="J101" i="18" s="1"/>
  <c r="C94" i="3"/>
  <c r="C95" i="3" s="1"/>
  <c r="K79" i="3"/>
  <c r="S79" i="3" s="1"/>
  <c r="J99" i="18" s="1"/>
  <c r="K78" i="3"/>
  <c r="S78" i="3" s="1"/>
  <c r="J82" i="18" s="1"/>
  <c r="E116" i="3"/>
  <c r="C46" i="3"/>
  <c r="G74" i="3"/>
  <c r="I116" i="3"/>
  <c r="AG109" i="3" s="1"/>
  <c r="H106" i="3"/>
  <c r="G116" i="3"/>
  <c r="E106" i="3"/>
  <c r="I106" i="3"/>
  <c r="AG98" i="3" s="1"/>
  <c r="G106" i="3"/>
  <c r="G95" i="3"/>
  <c r="I95" i="3"/>
  <c r="AG88" i="3" s="1"/>
  <c r="E95" i="3"/>
  <c r="D74" i="3"/>
  <c r="H95" i="3"/>
  <c r="I74" i="3"/>
  <c r="AG66" i="3" s="1"/>
  <c r="H74" i="3"/>
  <c r="F95" i="3"/>
  <c r="D95" i="3"/>
  <c r="H46" i="3"/>
  <c r="E74" i="3"/>
  <c r="F46" i="3"/>
  <c r="H13" i="3"/>
  <c r="C74" i="3"/>
  <c r="G13" i="3"/>
  <c r="I46" i="3"/>
  <c r="F74" i="3"/>
  <c r="D46" i="3"/>
  <c r="F13" i="3"/>
  <c r="E46" i="3"/>
  <c r="G46" i="3"/>
  <c r="I13" i="3"/>
  <c r="AG4" i="3" s="1"/>
  <c r="E13" i="3"/>
  <c r="AD131" i="3" l="1"/>
  <c r="AD134" i="3"/>
  <c r="AD135" i="3"/>
  <c r="AD132" i="3"/>
  <c r="AD133" i="3"/>
  <c r="AE131" i="3"/>
  <c r="AE133" i="3"/>
  <c r="AE134" i="3"/>
  <c r="AE135" i="3"/>
  <c r="AE132" i="3"/>
  <c r="AB135" i="3"/>
  <c r="AB134" i="3"/>
  <c r="AB131" i="3"/>
  <c r="AB133" i="3"/>
  <c r="AB132" i="3"/>
  <c r="AA141" i="3"/>
  <c r="AA142" i="3"/>
  <c r="AA131" i="3"/>
  <c r="AA134" i="3"/>
  <c r="AA132" i="3"/>
  <c r="AA135" i="3"/>
  <c r="AA133" i="3"/>
  <c r="AF134" i="3"/>
  <c r="AF135" i="3"/>
  <c r="AF133" i="3"/>
  <c r="AF132" i="3"/>
  <c r="AF131" i="3"/>
  <c r="AB123" i="3"/>
  <c r="AB119" i="3"/>
  <c r="AC133" i="3"/>
  <c r="AC131" i="3"/>
  <c r="AC135" i="3"/>
  <c r="AC132" i="3"/>
  <c r="AC134" i="3"/>
  <c r="AG131" i="3"/>
  <c r="AG135" i="3"/>
  <c r="AG132" i="3"/>
  <c r="AG133" i="3"/>
  <c r="AG134" i="3"/>
  <c r="AI150" i="20"/>
  <c r="V109" i="23" s="1"/>
  <c r="AC57" i="3"/>
  <c r="AC51" i="3"/>
  <c r="AC53" i="3"/>
  <c r="AC50" i="3"/>
  <c r="AC49" i="3"/>
  <c r="AC52" i="3"/>
  <c r="AC60" i="3"/>
  <c r="AC58" i="3"/>
  <c r="AC59" i="3"/>
  <c r="AC54" i="3"/>
  <c r="AC56" i="3"/>
  <c r="AC55" i="3"/>
  <c r="AE50" i="3"/>
  <c r="AE60" i="3"/>
  <c r="AE59" i="3"/>
  <c r="AE53" i="3"/>
  <c r="AE58" i="3"/>
  <c r="AE52" i="3"/>
  <c r="AE54" i="3"/>
  <c r="AE57" i="3"/>
  <c r="AE49" i="3"/>
  <c r="AE55" i="3"/>
  <c r="AE51" i="3"/>
  <c r="AE56" i="3"/>
  <c r="AF124" i="3"/>
  <c r="AF125" i="3"/>
  <c r="AF121" i="3"/>
  <c r="AF119" i="3"/>
  <c r="AF123" i="3"/>
  <c r="AF120" i="3"/>
  <c r="AF122" i="3"/>
  <c r="AF59" i="3"/>
  <c r="AF53" i="3"/>
  <c r="AF56" i="3"/>
  <c r="AF52" i="3"/>
  <c r="AF50" i="3"/>
  <c r="AF49" i="3"/>
  <c r="AF51" i="3"/>
  <c r="AF54" i="3"/>
  <c r="AF55" i="3"/>
  <c r="AF60" i="3"/>
  <c r="AF57" i="3"/>
  <c r="AF58" i="3"/>
  <c r="AG150" i="3"/>
  <c r="AG151" i="3"/>
  <c r="AF143" i="3"/>
  <c r="AF142" i="3"/>
  <c r="AF141" i="3"/>
  <c r="AF144" i="3"/>
  <c r="AC150" i="3"/>
  <c r="AC151" i="3"/>
  <c r="AB122" i="3"/>
  <c r="AB121" i="3"/>
  <c r="AB124" i="3"/>
  <c r="AB120" i="3"/>
  <c r="AB125" i="3"/>
  <c r="AD78" i="3"/>
  <c r="AD81" i="3"/>
  <c r="AD82" i="3"/>
  <c r="AD79" i="3"/>
  <c r="AD80" i="3"/>
  <c r="AD77" i="3"/>
  <c r="AD151" i="20"/>
  <c r="Q64" i="23" s="1"/>
  <c r="AG10" i="3"/>
  <c r="AG5" i="3"/>
  <c r="AG9" i="3"/>
  <c r="AG8" i="3"/>
  <c r="AG7" i="3"/>
  <c r="AG6" i="3"/>
  <c r="AB34" i="3"/>
  <c r="AB43" i="3"/>
  <c r="AB39" i="3"/>
  <c r="AB32" i="3"/>
  <c r="AB36" i="3"/>
  <c r="AB41" i="3"/>
  <c r="AB33" i="3"/>
  <c r="AB38" i="3"/>
  <c r="AB40" i="3"/>
  <c r="AB42" i="3"/>
  <c r="AB35" i="3"/>
  <c r="AB37" i="3"/>
  <c r="AB31" i="3"/>
  <c r="AF31" i="3"/>
  <c r="AF42" i="3"/>
  <c r="AF43" i="3"/>
  <c r="AF36" i="3"/>
  <c r="AF32" i="3"/>
  <c r="AF40" i="3"/>
  <c r="AF34" i="3"/>
  <c r="AF38" i="3"/>
  <c r="AF41" i="3"/>
  <c r="AF37" i="3"/>
  <c r="AF35" i="3"/>
  <c r="AF39" i="3"/>
  <c r="AF33" i="3"/>
  <c r="AG92" i="3"/>
  <c r="AG89" i="3"/>
  <c r="AG91" i="3"/>
  <c r="AG90" i="3"/>
  <c r="AB142" i="3"/>
  <c r="AB143" i="3"/>
  <c r="AB144" i="3"/>
  <c r="AB141" i="3"/>
  <c r="AE125" i="3"/>
  <c r="AE122" i="3"/>
  <c r="AE123" i="3"/>
  <c r="AE119" i="3"/>
  <c r="AE124" i="3"/>
  <c r="AE121" i="3"/>
  <c r="AE120" i="3"/>
  <c r="AB88" i="3"/>
  <c r="AB91" i="3"/>
  <c r="AB90" i="3"/>
  <c r="AB89" i="3"/>
  <c r="AB92" i="3"/>
  <c r="AA34" i="3"/>
  <c r="AA35" i="3"/>
  <c r="AA38" i="3"/>
  <c r="AA37" i="3"/>
  <c r="AA42" i="3"/>
  <c r="AA33" i="3"/>
  <c r="AA36" i="3"/>
  <c r="AA39" i="3"/>
  <c r="AA40" i="3"/>
  <c r="AA41" i="3"/>
  <c r="AA32" i="3"/>
  <c r="AA43" i="3"/>
  <c r="AC141" i="3"/>
  <c r="AC142" i="3"/>
  <c r="AC143" i="3"/>
  <c r="AC144" i="3"/>
  <c r="AA82" i="3"/>
  <c r="AA79" i="3"/>
  <c r="AA78" i="3"/>
  <c r="AA80" i="3"/>
  <c r="AA81" i="3"/>
  <c r="AA8" i="3"/>
  <c r="AA10" i="3"/>
  <c r="AA7" i="3"/>
  <c r="AA9" i="3"/>
  <c r="AA6" i="3"/>
  <c r="AA5" i="3"/>
  <c r="AD150" i="3"/>
  <c r="AD151" i="3"/>
  <c r="AG122" i="3"/>
  <c r="AG123" i="3"/>
  <c r="AG121" i="3"/>
  <c r="AG120" i="3"/>
  <c r="AG124" i="3"/>
  <c r="AG125" i="3"/>
  <c r="AC82" i="3"/>
  <c r="AC81" i="3"/>
  <c r="AC80" i="3"/>
  <c r="AC79" i="3"/>
  <c r="AC77" i="3"/>
  <c r="AC78" i="3"/>
  <c r="AE67" i="3"/>
  <c r="AE69" i="3"/>
  <c r="AE66" i="3"/>
  <c r="AE70" i="3"/>
  <c r="AE68" i="3"/>
  <c r="AE71" i="3"/>
  <c r="AB10" i="3"/>
  <c r="AB7" i="3"/>
  <c r="AB6" i="3"/>
  <c r="AB8" i="3"/>
  <c r="AB5" i="3"/>
  <c r="AB4" i="3"/>
  <c r="AB9" i="3"/>
  <c r="AD68" i="3"/>
  <c r="AD70" i="3"/>
  <c r="AD67" i="3"/>
  <c r="AD66" i="3"/>
  <c r="AD71" i="3"/>
  <c r="AD69" i="3"/>
  <c r="AE88" i="3"/>
  <c r="AE89" i="3"/>
  <c r="AE91" i="3"/>
  <c r="AE90" i="3"/>
  <c r="AE92" i="3"/>
  <c r="AG42" i="3"/>
  <c r="AG35" i="3"/>
  <c r="AG43" i="3"/>
  <c r="AG41" i="3"/>
  <c r="AG40" i="3"/>
  <c r="AG38" i="3"/>
  <c r="AG31" i="3"/>
  <c r="AG32" i="3"/>
  <c r="AG34" i="3"/>
  <c r="AG36" i="3"/>
  <c r="AG39" i="3"/>
  <c r="AG37" i="3"/>
  <c r="AG33" i="3"/>
  <c r="AD91" i="3"/>
  <c r="AD88" i="3"/>
  <c r="AD92" i="3"/>
  <c r="AD90" i="3"/>
  <c r="AD89" i="3"/>
  <c r="AE98" i="3"/>
  <c r="AE101" i="3"/>
  <c r="AE103" i="3"/>
  <c r="AE102" i="3"/>
  <c r="AE99" i="3"/>
  <c r="AE100" i="3"/>
  <c r="AC110" i="3"/>
  <c r="AC112" i="3"/>
  <c r="AC109" i="3"/>
  <c r="AC111" i="3"/>
  <c r="AC113" i="3"/>
  <c r="AA99" i="3"/>
  <c r="AA103" i="3"/>
  <c r="AA102" i="3"/>
  <c r="AA101" i="3"/>
  <c r="AA100" i="3"/>
  <c r="AB113" i="3"/>
  <c r="AB111" i="3"/>
  <c r="AB110" i="3"/>
  <c r="AB109" i="3"/>
  <c r="AB112" i="3"/>
  <c r="AC17" i="3"/>
  <c r="AC21" i="3"/>
  <c r="AC25" i="3"/>
  <c r="AC20" i="3"/>
  <c r="AC18" i="3"/>
  <c r="AC23" i="3"/>
  <c r="AC19" i="3"/>
  <c r="AC16" i="3"/>
  <c r="AC22" i="3"/>
  <c r="AC24" i="3"/>
  <c r="AF151" i="3"/>
  <c r="AF150" i="3"/>
  <c r="AC10" i="3"/>
  <c r="AC4" i="3"/>
  <c r="AC7" i="3"/>
  <c r="AC5" i="3"/>
  <c r="AC6" i="3"/>
  <c r="AC8" i="3"/>
  <c r="AC9" i="3"/>
  <c r="AE5" i="3"/>
  <c r="AE6" i="3"/>
  <c r="AE9" i="3"/>
  <c r="AE8" i="3"/>
  <c r="AE4" i="3"/>
  <c r="AE10" i="3"/>
  <c r="AE7" i="3"/>
  <c r="AF67" i="3"/>
  <c r="AF68" i="3"/>
  <c r="AF70" i="3"/>
  <c r="AF66" i="3"/>
  <c r="AF69" i="3"/>
  <c r="AF71" i="3"/>
  <c r="AG100" i="3"/>
  <c r="AG99" i="3"/>
  <c r="AG103" i="3"/>
  <c r="AG102" i="3"/>
  <c r="AG101" i="3"/>
  <c r="AE151" i="3"/>
  <c r="AE150" i="3"/>
  <c r="AB80" i="3"/>
  <c r="AB77" i="3"/>
  <c r="AB78" i="3"/>
  <c r="AB79" i="3"/>
  <c r="AB82" i="3"/>
  <c r="AB81" i="3"/>
  <c r="AD142" i="3"/>
  <c r="AD143" i="3"/>
  <c r="AD141" i="3"/>
  <c r="AD144" i="3"/>
  <c r="AD54" i="3"/>
  <c r="AD50" i="3"/>
  <c r="AD59" i="3"/>
  <c r="AD52" i="3"/>
  <c r="AD49" i="3"/>
  <c r="AD56" i="3"/>
  <c r="AD51" i="3"/>
  <c r="AD55" i="3"/>
  <c r="AD57" i="3"/>
  <c r="AD60" i="3"/>
  <c r="AD53" i="3"/>
  <c r="AD58" i="3"/>
  <c r="AD109" i="3"/>
  <c r="AD112" i="3"/>
  <c r="AD110" i="3"/>
  <c r="AD113" i="3"/>
  <c r="AD111" i="3"/>
  <c r="AF81" i="3"/>
  <c r="AF78" i="3"/>
  <c r="AF77" i="3"/>
  <c r="AF79" i="3"/>
  <c r="AF82" i="3"/>
  <c r="AF80" i="3"/>
  <c r="AA69" i="3"/>
  <c r="AA68" i="3"/>
  <c r="AA70" i="3"/>
  <c r="AA67" i="3"/>
  <c r="AA71" i="3"/>
  <c r="AG69" i="3"/>
  <c r="AG71" i="3"/>
  <c r="AG67" i="3"/>
  <c r="AG68" i="3"/>
  <c r="AG70" i="3"/>
  <c r="AC100" i="3"/>
  <c r="AC101" i="3"/>
  <c r="AC103" i="3"/>
  <c r="AC102" i="3"/>
  <c r="AC98" i="3"/>
  <c r="AC99" i="3"/>
  <c r="AB49" i="3"/>
  <c r="AB56" i="3"/>
  <c r="AB50" i="3"/>
  <c r="AB60" i="3"/>
  <c r="AB54" i="3"/>
  <c r="AB55" i="3"/>
  <c r="AB59" i="3"/>
  <c r="AB58" i="3"/>
  <c r="AB57" i="3"/>
  <c r="AB52" i="3"/>
  <c r="AB51" i="3"/>
  <c r="AB53" i="3"/>
  <c r="AE79" i="3"/>
  <c r="AE80" i="3"/>
  <c r="AE77" i="3"/>
  <c r="AE78" i="3"/>
  <c r="AE82" i="3"/>
  <c r="AE81" i="3"/>
  <c r="AD34" i="3"/>
  <c r="AD38" i="3"/>
  <c r="AD37" i="3"/>
  <c r="AD32" i="3"/>
  <c r="AD41" i="3"/>
  <c r="AD40" i="3"/>
  <c r="AD33" i="3"/>
  <c r="AD31" i="3"/>
  <c r="AD43" i="3"/>
  <c r="AD36" i="3"/>
  <c r="AD42" i="3"/>
  <c r="AD39" i="3"/>
  <c r="AD35" i="3"/>
  <c r="AF103" i="3"/>
  <c r="AF102" i="3"/>
  <c r="AF99" i="3"/>
  <c r="AF98" i="3"/>
  <c r="AF100" i="3"/>
  <c r="AF101" i="3"/>
  <c r="AA90" i="3"/>
  <c r="AA89" i="3"/>
  <c r="AA91" i="3"/>
  <c r="AA92" i="3"/>
  <c r="AE41" i="3"/>
  <c r="AE34" i="3"/>
  <c r="AE32" i="3"/>
  <c r="AE38" i="3"/>
  <c r="AE35" i="3"/>
  <c r="AE43" i="3"/>
  <c r="AE42" i="3"/>
  <c r="AE31" i="3"/>
  <c r="AE37" i="3"/>
  <c r="AE40" i="3"/>
  <c r="AE33" i="3"/>
  <c r="AE36" i="3"/>
  <c r="AE39" i="3"/>
  <c r="AF9" i="3"/>
  <c r="AF5" i="3"/>
  <c r="AF10" i="3"/>
  <c r="AF7" i="3"/>
  <c r="AF8" i="3"/>
  <c r="AF4" i="3"/>
  <c r="AF6" i="3"/>
  <c r="AF90" i="3"/>
  <c r="AF92" i="3"/>
  <c r="AF88" i="3"/>
  <c r="AF91" i="3"/>
  <c r="AF89" i="3"/>
  <c r="AE113" i="3"/>
  <c r="AE110" i="3"/>
  <c r="AE112" i="3"/>
  <c r="AE109" i="3"/>
  <c r="AE111" i="3"/>
  <c r="AE142" i="3"/>
  <c r="AE143" i="3"/>
  <c r="AE144" i="3"/>
  <c r="AE141" i="3"/>
  <c r="AA143" i="3"/>
  <c r="AA144" i="3"/>
  <c r="AC42" i="3"/>
  <c r="AC31" i="3"/>
  <c r="AC32" i="3"/>
  <c r="AC40" i="3"/>
  <c r="AC36" i="3"/>
  <c r="AC34" i="3"/>
  <c r="AC37" i="3"/>
  <c r="AC41" i="3"/>
  <c r="AC33" i="3"/>
  <c r="AC35" i="3"/>
  <c r="AC43" i="3"/>
  <c r="AC39" i="3"/>
  <c r="AC38" i="3"/>
  <c r="AB70" i="3"/>
  <c r="AB66" i="3"/>
  <c r="AB69" i="3"/>
  <c r="AB71" i="3"/>
  <c r="AB68" i="3"/>
  <c r="AB67" i="3"/>
  <c r="AG144" i="3"/>
  <c r="AG142" i="3"/>
  <c r="AG143" i="3"/>
  <c r="AG141" i="3"/>
  <c r="AF113" i="3"/>
  <c r="AF112" i="3"/>
  <c r="AF110" i="3"/>
  <c r="AF109" i="3"/>
  <c r="AF111" i="3"/>
  <c r="AG53" i="3"/>
  <c r="AG58" i="3"/>
  <c r="AG52" i="3"/>
  <c r="AG57" i="3"/>
  <c r="AG50" i="3"/>
  <c r="AG55" i="3"/>
  <c r="AG59" i="3"/>
  <c r="AG54" i="3"/>
  <c r="AG56" i="3"/>
  <c r="AG60" i="3"/>
  <c r="AG51" i="3"/>
  <c r="AA58" i="3"/>
  <c r="AA54" i="3"/>
  <c r="AA55" i="3"/>
  <c r="AA60" i="3"/>
  <c r="AA52" i="3"/>
  <c r="AA56" i="3"/>
  <c r="AA51" i="3"/>
  <c r="AA59" i="3"/>
  <c r="AA50" i="3"/>
  <c r="AA57" i="3"/>
  <c r="AA53" i="3"/>
  <c r="AG78" i="3"/>
  <c r="AG80" i="3"/>
  <c r="AG79" i="3"/>
  <c r="AG82" i="3"/>
  <c r="AG81" i="3"/>
  <c r="AD10" i="3"/>
  <c r="AD6" i="3"/>
  <c r="AD8" i="3"/>
  <c r="AD5" i="3"/>
  <c r="AD4" i="3"/>
  <c r="AD7" i="3"/>
  <c r="AD9" i="3"/>
  <c r="AC67" i="3"/>
  <c r="AC70" i="3"/>
  <c r="AC66" i="3"/>
  <c r="AC68" i="3"/>
  <c r="AC69" i="3"/>
  <c r="AC71" i="3"/>
  <c r="AC89" i="3"/>
  <c r="AC88" i="3"/>
  <c r="AC90" i="3"/>
  <c r="AC92" i="3"/>
  <c r="AC91" i="3"/>
  <c r="AG112" i="3"/>
  <c r="AG111" i="3"/>
  <c r="AG113" i="3"/>
  <c r="AG110" i="3"/>
  <c r="AA120" i="3"/>
  <c r="AA125" i="3"/>
  <c r="AA123" i="3"/>
  <c r="AA122" i="3"/>
  <c r="AA121" i="3"/>
  <c r="AA124" i="3"/>
  <c r="AD125" i="3"/>
  <c r="AD119" i="3"/>
  <c r="AD121" i="3"/>
  <c r="AD123" i="3"/>
  <c r="AD120" i="3"/>
  <c r="AD124" i="3"/>
  <c r="AD122" i="3"/>
  <c r="AB100" i="3"/>
  <c r="AB99" i="3"/>
  <c r="AB101" i="3"/>
  <c r="AB102" i="3"/>
  <c r="AB98" i="3"/>
  <c r="AB103" i="3"/>
  <c r="AD98" i="3"/>
  <c r="AD101" i="3"/>
  <c r="AD100" i="3"/>
  <c r="AD99" i="3"/>
  <c r="AD102" i="3"/>
  <c r="AD103" i="3"/>
  <c r="AB151" i="3"/>
  <c r="AB150" i="3"/>
  <c r="AC119" i="3"/>
  <c r="AC120" i="3"/>
  <c r="AC125" i="3"/>
  <c r="AC121" i="3"/>
  <c r="AC124" i="3"/>
  <c r="AC122" i="3"/>
  <c r="AC123" i="3"/>
  <c r="AA150" i="3"/>
  <c r="AA98" i="3"/>
  <c r="AA88" i="3"/>
  <c r="AA77" i="3"/>
  <c r="AA66" i="3"/>
  <c r="AA49" i="3"/>
  <c r="AA31" i="3"/>
  <c r="C115" i="3"/>
  <c r="C114" i="3"/>
  <c r="B12" i="7" s="1"/>
  <c r="AG151" i="20" l="1"/>
  <c r="T64" i="23" s="1"/>
  <c r="I93" i="20"/>
  <c r="U89" i="20" s="1"/>
  <c r="AG89" i="20" s="1"/>
  <c r="T101" i="23" s="1"/>
  <c r="G115" i="20"/>
  <c r="E145" i="20"/>
  <c r="Q141" i="20" s="1"/>
  <c r="AC141" i="20" s="1"/>
  <c r="P85" i="23" s="1"/>
  <c r="M94" i="20"/>
  <c r="I94" i="20"/>
  <c r="I72" i="20"/>
  <c r="U70" i="20" s="1"/>
  <c r="AG70" i="20" s="1"/>
  <c r="T10" i="23" s="1"/>
  <c r="M104" i="20"/>
  <c r="Y98" i="20" s="1"/>
  <c r="AK98" i="20" s="1"/>
  <c r="X83" i="23" s="1"/>
  <c r="K114" i="20"/>
  <c r="W110" i="20" s="1"/>
  <c r="AI110" i="20" s="1"/>
  <c r="V25" i="23" s="1"/>
  <c r="L93" i="20"/>
  <c r="X89" i="20" s="1"/>
  <c r="AJ89" i="20" s="1"/>
  <c r="W101" i="23" s="1"/>
  <c r="L72" i="20"/>
  <c r="X69" i="20" s="1"/>
  <c r="AJ69" i="20" s="1"/>
  <c r="W57" i="23" s="1"/>
  <c r="J93" i="20"/>
  <c r="G137" i="20"/>
  <c r="E104" i="20"/>
  <c r="Q103" i="20" s="1"/>
  <c r="AC103" i="20" s="1"/>
  <c r="P41" i="23" s="1"/>
  <c r="E84" i="20"/>
  <c r="H12" i="20"/>
  <c r="I61" i="20"/>
  <c r="U58" i="20" s="1"/>
  <c r="AG58" i="20" s="1"/>
  <c r="T9" i="23" s="1"/>
  <c r="K105" i="20"/>
  <c r="AH151" i="20"/>
  <c r="U64" i="23" s="1"/>
  <c r="AK151" i="20"/>
  <c r="X64" i="23" s="1"/>
  <c r="K137" i="20"/>
  <c r="C72" i="20"/>
  <c r="O68" i="20" s="1"/>
  <c r="AA68" i="20" s="1"/>
  <c r="N22" i="23" s="1"/>
  <c r="J145" i="20"/>
  <c r="V144" i="20" s="1"/>
  <c r="AH144" i="20" s="1"/>
  <c r="U15" i="23" s="1"/>
  <c r="AF151" i="20"/>
  <c r="S64" i="23" s="1"/>
  <c r="K145" i="20"/>
  <c r="W143" i="20" s="1"/>
  <c r="AI143" i="20" s="1"/>
  <c r="V76" i="23" s="1"/>
  <c r="G114" i="20"/>
  <c r="S113" i="20" s="1"/>
  <c r="AE113" i="20" s="1"/>
  <c r="R13" i="23" s="1"/>
  <c r="E83" i="20"/>
  <c r="Q82" i="20" s="1"/>
  <c r="AC82" i="20" s="1"/>
  <c r="P12" i="23" s="1"/>
  <c r="D146" i="20"/>
  <c r="K84" i="20"/>
  <c r="G73" i="20"/>
  <c r="F105" i="20"/>
  <c r="J146" i="20"/>
  <c r="I11" i="20"/>
  <c r="U8" i="20" s="1"/>
  <c r="AG8" i="20" s="1"/>
  <c r="T90" i="23" s="1"/>
  <c r="M45" i="20"/>
  <c r="C11" i="20"/>
  <c r="O9" i="20" s="1"/>
  <c r="AA9" i="20" s="1"/>
  <c r="N68" i="23" s="1"/>
  <c r="L94" i="20"/>
  <c r="G136" i="20"/>
  <c r="S133" i="20" s="1"/>
  <c r="AE133" i="20" s="1"/>
  <c r="R62" i="23" s="1"/>
  <c r="AC150" i="20"/>
  <c r="P109" i="23" s="1"/>
  <c r="C12" i="20"/>
  <c r="J94" i="20"/>
  <c r="L84" i="20"/>
  <c r="L136" i="20"/>
  <c r="K14" i="24" s="1"/>
  <c r="D136" i="20"/>
  <c r="P133" i="20" s="1"/>
  <c r="AB133" i="20" s="1"/>
  <c r="O62" i="23" s="1"/>
  <c r="I12" i="20"/>
  <c r="C126" i="20"/>
  <c r="O121" i="20" s="1"/>
  <c r="AA121" i="20" s="1"/>
  <c r="N106" i="23" s="1"/>
  <c r="E27" i="20"/>
  <c r="G104" i="20"/>
  <c r="S98" i="20" s="1"/>
  <c r="AE98" i="20" s="1"/>
  <c r="R83" i="23" s="1"/>
  <c r="H94" i="20"/>
  <c r="K104" i="20"/>
  <c r="W101" i="20" s="1"/>
  <c r="AI101" i="20" s="1"/>
  <c r="V58" i="23" s="1"/>
  <c r="L11" i="20"/>
  <c r="X9" i="20" s="1"/>
  <c r="AJ9" i="20" s="1"/>
  <c r="W68" i="23" s="1"/>
  <c r="C73" i="20"/>
  <c r="G94" i="20"/>
  <c r="M93" i="20"/>
  <c r="Y90" i="20" s="1"/>
  <c r="AK90" i="20" s="1"/>
  <c r="X102" i="23" s="1"/>
  <c r="D94" i="20"/>
  <c r="H146" i="20"/>
  <c r="D93" i="20"/>
  <c r="P88" i="20" s="1"/>
  <c r="AB88" i="20" s="1"/>
  <c r="O100" i="23" s="1"/>
  <c r="K27" i="20"/>
  <c r="C105" i="20"/>
  <c r="H145" i="20"/>
  <c r="T143" i="20" s="1"/>
  <c r="AF143" i="20" s="1"/>
  <c r="S76" i="23" s="1"/>
  <c r="M27" i="20"/>
  <c r="D72" i="20"/>
  <c r="P69" i="20" s="1"/>
  <c r="AB69" i="20" s="1"/>
  <c r="O57" i="23" s="1"/>
  <c r="C136" i="20"/>
  <c r="O133" i="20" s="1"/>
  <c r="AA133" i="20" s="1"/>
  <c r="N62" i="23" s="1"/>
  <c r="D27" i="20"/>
  <c r="G84" i="20"/>
  <c r="I83" i="20"/>
  <c r="U80" i="20" s="1"/>
  <c r="AG80" i="20" s="1"/>
  <c r="T38" i="23" s="1"/>
  <c r="C93" i="20"/>
  <c r="O88" i="20" s="1"/>
  <c r="AA88" i="20" s="1"/>
  <c r="N100" i="23" s="1"/>
  <c r="K94" i="20"/>
  <c r="F73" i="20"/>
  <c r="K11" i="20"/>
  <c r="W8" i="20" s="1"/>
  <c r="AI8" i="20" s="1"/>
  <c r="V90" i="23" s="1"/>
  <c r="C83" i="20"/>
  <c r="O77" i="20" s="1"/>
  <c r="AA77" i="20" s="1"/>
  <c r="N81" i="23" s="1"/>
  <c r="D115" i="20"/>
  <c r="H105" i="20"/>
  <c r="I44" i="20"/>
  <c r="U31" i="20" s="1"/>
  <c r="AG31" i="20" s="1"/>
  <c r="T94" i="23" s="1"/>
  <c r="F146" i="20"/>
  <c r="AE151" i="20"/>
  <c r="R64" i="23" s="1"/>
  <c r="E127" i="20"/>
  <c r="I137" i="20"/>
  <c r="F104" i="20"/>
  <c r="R102" i="20" s="1"/>
  <c r="AD102" i="20" s="1"/>
  <c r="Q59" i="23" s="1"/>
  <c r="M146" i="20"/>
  <c r="H11" i="20"/>
  <c r="T5" i="20" s="1"/>
  <c r="AF5" i="20" s="1"/>
  <c r="S30" i="23" s="1"/>
  <c r="H126" i="20"/>
  <c r="T121" i="20" s="1"/>
  <c r="AF121" i="20" s="1"/>
  <c r="S106" i="23" s="1"/>
  <c r="E137" i="20"/>
  <c r="I146" i="20"/>
  <c r="E126" i="20"/>
  <c r="Q125" i="20" s="1"/>
  <c r="AC125" i="20" s="1"/>
  <c r="P14" i="23" s="1"/>
  <c r="H93" i="20"/>
  <c r="T89" i="20" s="1"/>
  <c r="AF89" i="20" s="1"/>
  <c r="S101" i="23" s="1"/>
  <c r="G93" i="20"/>
  <c r="S91" i="20" s="1"/>
  <c r="AE91" i="20" s="1"/>
  <c r="R103" i="23" s="1"/>
  <c r="H114" i="20"/>
  <c r="T112" i="20" s="1"/>
  <c r="AF112" i="20" s="1"/>
  <c r="S61" i="23" s="1"/>
  <c r="H72" i="20"/>
  <c r="T71" i="20" s="1"/>
  <c r="AF71" i="20" s="1"/>
  <c r="S11" i="23" s="1"/>
  <c r="M145" i="20"/>
  <c r="Y143" i="20" s="1"/>
  <c r="AK143" i="20" s="1"/>
  <c r="X76" i="23" s="1"/>
  <c r="I145" i="20"/>
  <c r="U143" i="20" s="1"/>
  <c r="AG143" i="20" s="1"/>
  <c r="T76" i="23" s="1"/>
  <c r="H73" i="20"/>
  <c r="L137" i="20"/>
  <c r="I126" i="20"/>
  <c r="U120" i="20" s="1"/>
  <c r="AG120" i="20" s="1"/>
  <c r="T105" i="23" s="1"/>
  <c r="M105" i="20"/>
  <c r="L83" i="20"/>
  <c r="X79" i="20" s="1"/>
  <c r="AJ79" i="20" s="1"/>
  <c r="W99" i="23" s="1"/>
  <c r="K93" i="20"/>
  <c r="W88" i="20" s="1"/>
  <c r="AI88" i="20" s="1"/>
  <c r="V100" i="23" s="1"/>
  <c r="D137" i="20"/>
  <c r="H115" i="20"/>
  <c r="F137" i="20"/>
  <c r="F45" i="20"/>
  <c r="K73" i="20"/>
  <c r="M127" i="20"/>
  <c r="L145" i="20"/>
  <c r="K15" i="24" s="1"/>
  <c r="C114" i="20"/>
  <c r="O112" i="20" s="1"/>
  <c r="AA112" i="20" s="1"/>
  <c r="N61" i="23" s="1"/>
  <c r="K126" i="20"/>
  <c r="W125" i="20" s="1"/>
  <c r="AI125" i="20" s="1"/>
  <c r="V14" i="23" s="1"/>
  <c r="J72" i="20"/>
  <c r="V69" i="20" s="1"/>
  <c r="AH69" i="20" s="1"/>
  <c r="U57" i="23" s="1"/>
  <c r="F94" i="20"/>
  <c r="AJ151" i="20"/>
  <c r="W64" i="23" s="1"/>
  <c r="L12" i="20"/>
  <c r="E146" i="20"/>
  <c r="AA151" i="20"/>
  <c r="N64" i="23" s="1"/>
  <c r="H137" i="20"/>
  <c r="L73" i="20"/>
  <c r="C104" i="20"/>
  <c r="O100" i="20" s="1"/>
  <c r="AA100" i="20" s="1"/>
  <c r="N24" i="23" s="1"/>
  <c r="M44" i="20"/>
  <c r="L6" i="24" s="1"/>
  <c r="I136" i="20"/>
  <c r="H14" i="24" s="1"/>
  <c r="D114" i="20"/>
  <c r="C12" i="24" s="1"/>
  <c r="K146" i="20"/>
  <c r="H26" i="20"/>
  <c r="T19" i="20" s="1"/>
  <c r="AF19" i="20" s="1"/>
  <c r="S48" i="23" s="1"/>
  <c r="K83" i="20"/>
  <c r="W82" i="20" s="1"/>
  <c r="AI82" i="20" s="1"/>
  <c r="V12" i="23" s="1"/>
  <c r="I84" i="20"/>
  <c r="J126" i="20"/>
  <c r="V123" i="20" s="1"/>
  <c r="AH123" i="20" s="1"/>
  <c r="U74" i="23" s="1"/>
  <c r="K136" i="20"/>
  <c r="W131" i="20" s="1"/>
  <c r="AI131" i="20" s="1"/>
  <c r="V108" i="23" s="1"/>
  <c r="F145" i="20"/>
  <c r="R142" i="20" s="1"/>
  <c r="AD142" i="20" s="1"/>
  <c r="Q43" i="23" s="1"/>
  <c r="E93" i="20"/>
  <c r="Q89" i="20" s="1"/>
  <c r="AC89" i="20" s="1"/>
  <c r="P101" i="23" s="1"/>
  <c r="I45" i="20"/>
  <c r="J127" i="20"/>
  <c r="M12" i="20"/>
  <c r="F83" i="20"/>
  <c r="R81" i="20" s="1"/>
  <c r="AD81" i="20" s="1"/>
  <c r="Q23" i="23" s="1"/>
  <c r="J61" i="20"/>
  <c r="I7" i="24" s="1"/>
  <c r="H27" i="20"/>
  <c r="I115" i="20"/>
  <c r="E26" i="20"/>
  <c r="Q17" i="20" s="1"/>
  <c r="AC17" i="20" s="1"/>
  <c r="P92" i="23" s="1"/>
  <c r="F84" i="20"/>
  <c r="E94" i="20"/>
  <c r="M11" i="20"/>
  <c r="Y7" i="20" s="1"/>
  <c r="AK7" i="20" s="1"/>
  <c r="X47" i="23" s="1"/>
  <c r="K12" i="20"/>
  <c r="D73" i="20"/>
  <c r="I114" i="20"/>
  <c r="U113" i="20" s="1"/>
  <c r="AG113" i="20" s="1"/>
  <c r="T13" i="23" s="1"/>
  <c r="I26" i="20"/>
  <c r="H5" i="24" s="1"/>
  <c r="D83" i="20"/>
  <c r="P80" i="20" s="1"/>
  <c r="AB80" i="20" s="1"/>
  <c r="O38" i="23" s="1"/>
  <c r="C84" i="20"/>
  <c r="F61" i="20"/>
  <c r="R60" i="20" s="1"/>
  <c r="AD60" i="20" s="1"/>
  <c r="Q80" i="23" s="1"/>
  <c r="F72" i="20"/>
  <c r="R66" i="20" s="1"/>
  <c r="AD66" i="20" s="1"/>
  <c r="Q98" i="23" s="1"/>
  <c r="L105" i="20"/>
  <c r="I105" i="20"/>
  <c r="J84" i="20"/>
  <c r="J114" i="20"/>
  <c r="V113" i="20" s="1"/>
  <c r="AH113" i="20" s="1"/>
  <c r="U13" i="23" s="1"/>
  <c r="K61" i="20"/>
  <c r="W58" i="20" s="1"/>
  <c r="AI58" i="20" s="1"/>
  <c r="V9" i="23" s="1"/>
  <c r="G72" i="20"/>
  <c r="S68" i="20" s="1"/>
  <c r="AE68" i="20" s="1"/>
  <c r="R22" i="23" s="1"/>
  <c r="M61" i="20"/>
  <c r="Y49" i="20" s="1"/>
  <c r="AK49" i="20" s="1"/>
  <c r="X34" i="23" s="1"/>
  <c r="M114" i="20"/>
  <c r="Y111" i="20" s="1"/>
  <c r="AK111" i="20" s="1"/>
  <c r="X60" i="23" s="1"/>
  <c r="C137" i="20"/>
  <c r="F93" i="20"/>
  <c r="R88" i="20" s="1"/>
  <c r="AD88" i="20" s="1"/>
  <c r="Q100" i="23" s="1"/>
  <c r="D145" i="20"/>
  <c r="P143" i="20" s="1"/>
  <c r="AB143" i="20" s="1"/>
  <c r="O76" i="23" s="1"/>
  <c r="C94" i="20"/>
  <c r="E12" i="20"/>
  <c r="E115" i="20"/>
  <c r="M83" i="20"/>
  <c r="Y80" i="20" s="1"/>
  <c r="AK80" i="20" s="1"/>
  <c r="X38" i="23" s="1"/>
  <c r="G12" i="20"/>
  <c r="J105" i="20"/>
  <c r="J12" i="20"/>
  <c r="D45" i="20"/>
  <c r="F12" i="20"/>
  <c r="D26" i="20"/>
  <c r="P20" i="20" s="1"/>
  <c r="AB20" i="20" s="1"/>
  <c r="O5" i="23" s="1"/>
  <c r="D84" i="20"/>
  <c r="G83" i="20"/>
  <c r="S81" i="20" s="1"/>
  <c r="AE81" i="20" s="1"/>
  <c r="R23" i="23" s="1"/>
  <c r="I127" i="20"/>
  <c r="H136" i="20"/>
  <c r="T131" i="20" s="1"/>
  <c r="AF131" i="20" s="1"/>
  <c r="S108" i="23" s="1"/>
  <c r="L146" i="20"/>
  <c r="H127" i="20"/>
  <c r="D44" i="20"/>
  <c r="P34" i="20" s="1"/>
  <c r="AB34" i="20" s="1"/>
  <c r="O97" i="23" s="1"/>
  <c r="M126" i="20"/>
  <c r="L13" i="24" s="1"/>
  <c r="J45" i="20"/>
  <c r="L44" i="20"/>
  <c r="X33" i="20" s="1"/>
  <c r="AJ33" i="20" s="1"/>
  <c r="W96" i="23" s="1"/>
  <c r="G45" i="20"/>
  <c r="F127" i="20"/>
  <c r="D127" i="20"/>
  <c r="C61" i="20"/>
  <c r="O53" i="20" s="1"/>
  <c r="AA53" i="20" s="1"/>
  <c r="N20" i="23" s="1"/>
  <c r="L27" i="20"/>
  <c r="L114" i="20"/>
  <c r="X110" i="20" s="1"/>
  <c r="AJ110" i="20" s="1"/>
  <c r="W25" i="23" s="1"/>
  <c r="K127" i="20"/>
  <c r="K44" i="20"/>
  <c r="W31" i="20" s="1"/>
  <c r="AI31" i="20" s="1"/>
  <c r="V94" i="23" s="1"/>
  <c r="E61" i="20"/>
  <c r="E62" i="20" s="1"/>
  <c r="E63" i="20" s="1"/>
  <c r="G61" i="20"/>
  <c r="S49" i="20" s="1"/>
  <c r="AE49" i="20" s="1"/>
  <c r="R34" i="23" s="1"/>
  <c r="E105" i="20"/>
  <c r="G127" i="20"/>
  <c r="E72" i="20"/>
  <c r="Q71" i="20" s="1"/>
  <c r="AC71" i="20" s="1"/>
  <c r="P11" i="23" s="1"/>
  <c r="L126" i="20"/>
  <c r="X119" i="20" s="1"/>
  <c r="AJ119" i="20" s="1"/>
  <c r="W104" i="23" s="1"/>
  <c r="H44" i="20"/>
  <c r="T35" i="20" s="1"/>
  <c r="AF35" i="20" s="1"/>
  <c r="S32" i="23" s="1"/>
  <c r="E114" i="20"/>
  <c r="Q113" i="20" s="1"/>
  <c r="AC113" i="20" s="1"/>
  <c r="P13" i="23" s="1"/>
  <c r="D104" i="20"/>
  <c r="P101" i="20" s="1"/>
  <c r="AB101" i="20" s="1"/>
  <c r="O58" i="23" s="1"/>
  <c r="E136" i="20"/>
  <c r="Q133" i="20" s="1"/>
  <c r="AC133" i="20" s="1"/>
  <c r="P62" i="23" s="1"/>
  <c r="C44" i="20"/>
  <c r="O32" i="20" s="1"/>
  <c r="AA32" i="20" s="1"/>
  <c r="N95" i="23" s="1"/>
  <c r="I27" i="20"/>
  <c r="I104" i="20"/>
  <c r="U102" i="20" s="1"/>
  <c r="AG102" i="20" s="1"/>
  <c r="T59" i="23" s="1"/>
  <c r="F27" i="20"/>
  <c r="H104" i="20"/>
  <c r="H84" i="20"/>
  <c r="H83" i="20"/>
  <c r="T79" i="20" s="1"/>
  <c r="AF79" i="20" s="1"/>
  <c r="S99" i="23" s="1"/>
  <c r="H45" i="20"/>
  <c r="F136" i="20"/>
  <c r="E14" i="24" s="1"/>
  <c r="M73" i="20"/>
  <c r="D105" i="20"/>
  <c r="G11" i="20"/>
  <c r="S8" i="20" s="1"/>
  <c r="AE8" i="20" s="1"/>
  <c r="R90" i="23" s="1"/>
  <c r="M84" i="20"/>
  <c r="M137" i="20"/>
  <c r="AD150" i="20"/>
  <c r="Q109" i="23" s="1"/>
  <c r="F26" i="20"/>
  <c r="E5" i="24" s="1"/>
  <c r="M72" i="20"/>
  <c r="Y69" i="20" s="1"/>
  <c r="AK69" i="20" s="1"/>
  <c r="X57" i="23" s="1"/>
  <c r="C145" i="20"/>
  <c r="O141" i="20" s="1"/>
  <c r="AA141" i="20" s="1"/>
  <c r="N85" i="23" s="1"/>
  <c r="M136" i="20"/>
  <c r="Y135" i="20" s="1"/>
  <c r="AK135" i="20" s="1"/>
  <c r="X63" i="23" s="1"/>
  <c r="F44" i="20"/>
  <c r="R35" i="20" s="1"/>
  <c r="AD35" i="20" s="1"/>
  <c r="Q32" i="23" s="1"/>
  <c r="J136" i="20"/>
  <c r="V133" i="20" s="1"/>
  <c r="AH133" i="20" s="1"/>
  <c r="U62" i="23" s="1"/>
  <c r="K72" i="20"/>
  <c r="J8" i="24" s="1"/>
  <c r="C146" i="20"/>
  <c r="J73" i="20"/>
  <c r="E11" i="20"/>
  <c r="Q5" i="20" s="1"/>
  <c r="AC5" i="20" s="1"/>
  <c r="P30" i="23" s="1"/>
  <c r="J137" i="20"/>
  <c r="C115" i="20"/>
  <c r="J104" i="20"/>
  <c r="V102" i="20" s="1"/>
  <c r="AH102" i="20" s="1"/>
  <c r="U59" i="23" s="1"/>
  <c r="L61" i="20"/>
  <c r="K7" i="24" s="1"/>
  <c r="G105" i="20"/>
  <c r="J11" i="20"/>
  <c r="V10" i="20" s="1"/>
  <c r="AH10" i="20" s="1"/>
  <c r="U4" i="23" s="1"/>
  <c r="K26" i="20"/>
  <c r="J5" i="24" s="1"/>
  <c r="C45" i="20"/>
  <c r="F126" i="20"/>
  <c r="R120" i="20" s="1"/>
  <c r="AD120" i="20" s="1"/>
  <c r="Q105" i="23" s="1"/>
  <c r="F11" i="20"/>
  <c r="R7" i="20" s="1"/>
  <c r="AD7" i="20" s="1"/>
  <c r="Q47" i="23" s="1"/>
  <c r="L127" i="20"/>
  <c r="I73" i="20"/>
  <c r="M115" i="20"/>
  <c r="C127" i="20"/>
  <c r="F115" i="20"/>
  <c r="C27" i="20"/>
  <c r="M26" i="20"/>
  <c r="Y16" i="20" s="1"/>
  <c r="AK16" i="20" s="1"/>
  <c r="X91" i="23" s="1"/>
  <c r="K115" i="20"/>
  <c r="J115" i="20"/>
  <c r="E45" i="20"/>
  <c r="J83" i="20"/>
  <c r="V78" i="20" s="1"/>
  <c r="AH78" i="20" s="1"/>
  <c r="U82" i="23" s="1"/>
  <c r="H61" i="20"/>
  <c r="T50" i="20" s="1"/>
  <c r="AF50" i="20" s="1"/>
  <c r="S35" i="23" s="1"/>
  <c r="F114" i="20"/>
  <c r="R110" i="20" s="1"/>
  <c r="AD110" i="20" s="1"/>
  <c r="Q25" i="23" s="1"/>
  <c r="K45" i="20"/>
  <c r="C26" i="20"/>
  <c r="O23" i="20" s="1"/>
  <c r="AA23" i="20" s="1"/>
  <c r="N71" i="23" s="1"/>
  <c r="D61" i="20"/>
  <c r="P50" i="20" s="1"/>
  <c r="AB50" i="20" s="1"/>
  <c r="O35" i="23" s="1"/>
  <c r="E44" i="20"/>
  <c r="Q36" i="20" s="1"/>
  <c r="AC36" i="20" s="1"/>
  <c r="P33" i="23" s="1"/>
  <c r="D126" i="20"/>
  <c r="C13" i="24" s="1"/>
  <c r="G146" i="20"/>
  <c r="G44" i="20"/>
  <c r="F6" i="24" s="1"/>
  <c r="L104" i="20"/>
  <c r="X100" i="20" s="1"/>
  <c r="AJ100" i="20" s="1"/>
  <c r="W24" i="23" s="1"/>
  <c r="E73" i="20"/>
  <c r="G126" i="20"/>
  <c r="S121" i="20" s="1"/>
  <c r="AE121" i="20" s="1"/>
  <c r="R106" i="23" s="1"/>
  <c r="L115" i="20"/>
  <c r="J26" i="20"/>
  <c r="I5" i="24" s="1"/>
  <c r="D12" i="20"/>
  <c r="G145" i="20"/>
  <c r="S143" i="20" s="1"/>
  <c r="AE143" i="20" s="1"/>
  <c r="R76" i="23" s="1"/>
  <c r="L26" i="20"/>
  <c r="K5" i="24" s="1"/>
  <c r="J27" i="20"/>
  <c r="G26" i="20"/>
  <c r="S16" i="20" s="1"/>
  <c r="AE16" i="20" s="1"/>
  <c r="R91" i="23" s="1"/>
  <c r="L45" i="20"/>
  <c r="D11" i="20"/>
  <c r="P8" i="20" s="1"/>
  <c r="AB8" i="20" s="1"/>
  <c r="O90" i="23" s="1"/>
  <c r="J44" i="20"/>
  <c r="V40" i="20" s="1"/>
  <c r="AH40" i="20" s="1"/>
  <c r="U52" i="23" s="1"/>
  <c r="G27" i="20"/>
  <c r="C16" i="24"/>
  <c r="AB151" i="20"/>
  <c r="O64" i="23" s="1"/>
  <c r="AB150" i="20"/>
  <c r="O109" i="23" s="1"/>
  <c r="E16" i="24"/>
  <c r="J16" i="24"/>
  <c r="AI151" i="20"/>
  <c r="V64" i="23" s="1"/>
  <c r="K113" i="3"/>
  <c r="S113" i="3" s="1"/>
  <c r="J13" i="18" s="1"/>
  <c r="K112" i="3"/>
  <c r="S112" i="3" s="1"/>
  <c r="J61" i="18" s="1"/>
  <c r="K111" i="3"/>
  <c r="S111" i="3" s="1"/>
  <c r="J60" i="18" s="1"/>
  <c r="K109" i="3"/>
  <c r="S109" i="3" s="1"/>
  <c r="J84" i="18" s="1"/>
  <c r="K110" i="3"/>
  <c r="S110" i="3" s="1"/>
  <c r="J25" i="18" s="1"/>
  <c r="C116" i="3"/>
  <c r="H10" i="24" l="1"/>
  <c r="H16" i="24"/>
  <c r="Q142" i="20"/>
  <c r="AC142" i="20" s="1"/>
  <c r="P43" i="23" s="1"/>
  <c r="AG150" i="20"/>
  <c r="T109" i="23" s="1"/>
  <c r="I95" i="20"/>
  <c r="AS91" i="20" s="1"/>
  <c r="W99" i="20"/>
  <c r="AI99" i="20" s="1"/>
  <c r="V40" i="23" s="1"/>
  <c r="U88" i="20"/>
  <c r="AG88" i="20" s="1"/>
  <c r="T100" i="23" s="1"/>
  <c r="H4" i="24"/>
  <c r="O131" i="20"/>
  <c r="AA131" i="20" s="1"/>
  <c r="N108" i="23" s="1"/>
  <c r="W89" i="20"/>
  <c r="AI89" i="20" s="1"/>
  <c r="V101" i="23" s="1"/>
  <c r="D15" i="24"/>
  <c r="Q143" i="20"/>
  <c r="AC143" i="20" s="1"/>
  <c r="P76" i="23" s="1"/>
  <c r="Q144" i="20"/>
  <c r="AC144" i="20" s="1"/>
  <c r="P15" i="23" s="1"/>
  <c r="T38" i="20"/>
  <c r="AF38" i="20" s="1"/>
  <c r="S50" i="23" s="1"/>
  <c r="B11" i="24"/>
  <c r="O102" i="20"/>
  <c r="AA102" i="20" s="1"/>
  <c r="N59" i="23" s="1"/>
  <c r="U90" i="20"/>
  <c r="AG90" i="20" s="1"/>
  <c r="T102" i="23" s="1"/>
  <c r="AS150" i="20"/>
  <c r="O99" i="20"/>
  <c r="AA99" i="20" s="1"/>
  <c r="N40" i="23" s="1"/>
  <c r="U91" i="20"/>
  <c r="AG91" i="20" s="1"/>
  <c r="T103" i="23" s="1"/>
  <c r="O143" i="20"/>
  <c r="AA143" i="20" s="1"/>
  <c r="N76" i="23" s="1"/>
  <c r="U68" i="20"/>
  <c r="AG68" i="20" s="1"/>
  <c r="T22" i="23" s="1"/>
  <c r="V50" i="20"/>
  <c r="AH50" i="20" s="1"/>
  <c r="U35" i="23" s="1"/>
  <c r="V49" i="20"/>
  <c r="AH49" i="20" s="1"/>
  <c r="U34" i="23" s="1"/>
  <c r="V59" i="20"/>
  <c r="AH59" i="20" s="1"/>
  <c r="U37" i="23" s="1"/>
  <c r="V51" i="20"/>
  <c r="AH51" i="20" s="1"/>
  <c r="U36" i="23" s="1"/>
  <c r="J11" i="24"/>
  <c r="J62" i="20"/>
  <c r="J63" i="20" s="1"/>
  <c r="AT59" i="20" s="1"/>
  <c r="E147" i="20"/>
  <c r="AO143" i="20" s="1"/>
  <c r="O135" i="20"/>
  <c r="AA135" i="20" s="1"/>
  <c r="N63" i="23" s="1"/>
  <c r="P91" i="20"/>
  <c r="AB91" i="20" s="1"/>
  <c r="O103" i="23" s="1"/>
  <c r="G10" i="24"/>
  <c r="U92" i="20"/>
  <c r="AG92" i="20" s="1"/>
  <c r="T39" i="23" s="1"/>
  <c r="O109" i="20"/>
  <c r="AA109" i="20" s="1"/>
  <c r="N84" i="23" s="1"/>
  <c r="J10" i="24"/>
  <c r="B14" i="24"/>
  <c r="V70" i="20"/>
  <c r="AH70" i="20" s="1"/>
  <c r="U10" i="23" s="1"/>
  <c r="O81" i="20"/>
  <c r="AA81" i="20" s="1"/>
  <c r="N23" i="23" s="1"/>
  <c r="M95" i="20"/>
  <c r="AW88" i="20" s="1"/>
  <c r="U49" i="20"/>
  <c r="AG49" i="20" s="1"/>
  <c r="T34" i="23" s="1"/>
  <c r="W98" i="20"/>
  <c r="AI98" i="20" s="1"/>
  <c r="V83" i="23" s="1"/>
  <c r="G95" i="20"/>
  <c r="AQ92" i="20" s="1"/>
  <c r="U4" i="20"/>
  <c r="AG4" i="20" s="1"/>
  <c r="T89" i="23" s="1"/>
  <c r="O78" i="20"/>
  <c r="AA78" i="20" s="1"/>
  <c r="N82" i="23" s="1"/>
  <c r="X88" i="20"/>
  <c r="AJ88" i="20" s="1"/>
  <c r="W100" i="23" s="1"/>
  <c r="P22" i="20"/>
  <c r="AB22" i="20" s="1"/>
  <c r="O93" i="23" s="1"/>
  <c r="L10" i="24"/>
  <c r="V71" i="20"/>
  <c r="AH71" i="20" s="1"/>
  <c r="U11" i="23" s="1"/>
  <c r="Y92" i="20"/>
  <c r="AK92" i="20" s="1"/>
  <c r="X39" i="23" s="1"/>
  <c r="V68" i="20"/>
  <c r="AH68" i="20" s="1"/>
  <c r="U22" i="23" s="1"/>
  <c r="V119" i="20"/>
  <c r="AH119" i="20" s="1"/>
  <c r="U104" i="23" s="1"/>
  <c r="U6" i="20"/>
  <c r="AG6" i="20" s="1"/>
  <c r="T19" i="23" s="1"/>
  <c r="Y91" i="20"/>
  <c r="AK91" i="20" s="1"/>
  <c r="X103" i="23" s="1"/>
  <c r="W112" i="20"/>
  <c r="AI112" i="20" s="1"/>
  <c r="V61" i="23" s="1"/>
  <c r="U10" i="20"/>
  <c r="AG10" i="20" s="1"/>
  <c r="T4" i="23" s="1"/>
  <c r="E11" i="24"/>
  <c r="U7" i="20"/>
  <c r="AG7" i="20" s="1"/>
  <c r="T47" i="23" s="1"/>
  <c r="I62" i="20"/>
  <c r="I63" i="20" s="1"/>
  <c r="AS52" i="20" s="1"/>
  <c r="U9" i="20"/>
  <c r="AG9" i="20" s="1"/>
  <c r="T68" i="23" s="1"/>
  <c r="K116" i="20"/>
  <c r="AU111" i="20" s="1"/>
  <c r="U54" i="20"/>
  <c r="AG54" i="20" s="1"/>
  <c r="T54" i="23" s="1"/>
  <c r="W4" i="20"/>
  <c r="AI4" i="20" s="1"/>
  <c r="V89" i="23" s="1"/>
  <c r="D9" i="24"/>
  <c r="S50" i="20"/>
  <c r="AE50" i="20" s="1"/>
  <c r="R35" i="23" s="1"/>
  <c r="L4" i="24"/>
  <c r="Q78" i="20"/>
  <c r="AC78" i="20" s="1"/>
  <c r="P82" i="23" s="1"/>
  <c r="S101" i="20"/>
  <c r="AE101" i="20" s="1"/>
  <c r="R58" i="23" s="1"/>
  <c r="K128" i="20"/>
  <c r="AU119" i="20" s="1"/>
  <c r="P70" i="20"/>
  <c r="AB70" i="20" s="1"/>
  <c r="O10" i="23" s="1"/>
  <c r="P54" i="20"/>
  <c r="AB54" i="20" s="1"/>
  <c r="O54" i="23" s="1"/>
  <c r="J13" i="24"/>
  <c r="V81" i="20"/>
  <c r="AH81" i="20" s="1"/>
  <c r="U23" i="23" s="1"/>
  <c r="U109" i="20"/>
  <c r="AG109" i="20" s="1"/>
  <c r="T84" i="23" s="1"/>
  <c r="Y102" i="20"/>
  <c r="AK102" i="20" s="1"/>
  <c r="X59" i="23" s="1"/>
  <c r="W120" i="20"/>
  <c r="AI120" i="20" s="1"/>
  <c r="V105" i="23" s="1"/>
  <c r="O111" i="20"/>
  <c r="AA111" i="20" s="1"/>
  <c r="N60" i="23" s="1"/>
  <c r="Y99" i="20"/>
  <c r="AK99" i="20" s="1"/>
  <c r="X40" i="23" s="1"/>
  <c r="W91" i="20"/>
  <c r="AI91" i="20" s="1"/>
  <c r="V103" i="23" s="1"/>
  <c r="Q80" i="20"/>
  <c r="AC80" i="20" s="1"/>
  <c r="P38" i="23" s="1"/>
  <c r="W92" i="20"/>
  <c r="AI92" i="20" s="1"/>
  <c r="V39" i="23" s="1"/>
  <c r="P92" i="20"/>
  <c r="AB92" i="20" s="1"/>
  <c r="O39" i="23" s="1"/>
  <c r="W122" i="20"/>
  <c r="AI122" i="20" s="1"/>
  <c r="V42" i="23" s="1"/>
  <c r="P55" i="20"/>
  <c r="AB55" i="20" s="1"/>
  <c r="O55" i="23" s="1"/>
  <c r="W10" i="20"/>
  <c r="AI10" i="20" s="1"/>
  <c r="V4" i="23" s="1"/>
  <c r="W123" i="20"/>
  <c r="AI123" i="20" s="1"/>
  <c r="V74" i="23" s="1"/>
  <c r="S102" i="20"/>
  <c r="AE102" i="20" s="1"/>
  <c r="R59" i="23" s="1"/>
  <c r="E85" i="20"/>
  <c r="AO81" i="20" s="1"/>
  <c r="O110" i="20"/>
  <c r="AA110" i="20" s="1"/>
  <c r="N25" i="23" s="1"/>
  <c r="W5" i="20"/>
  <c r="AI5" i="20" s="1"/>
  <c r="V30" i="23" s="1"/>
  <c r="G106" i="20"/>
  <c r="AQ100" i="20" s="1"/>
  <c r="H15" i="24"/>
  <c r="P59" i="20"/>
  <c r="AB59" i="20" s="1"/>
  <c r="O37" i="23" s="1"/>
  <c r="L11" i="24"/>
  <c r="Q98" i="20"/>
  <c r="AC98" i="20" s="1"/>
  <c r="P83" i="23" s="1"/>
  <c r="E106" i="20"/>
  <c r="AO101" i="20" s="1"/>
  <c r="S99" i="20"/>
  <c r="AE99" i="20" s="1"/>
  <c r="R40" i="23" s="1"/>
  <c r="W6" i="20"/>
  <c r="AI6" i="20" s="1"/>
  <c r="V19" i="23" s="1"/>
  <c r="P89" i="20"/>
  <c r="AB89" i="20" s="1"/>
  <c r="O101" i="23" s="1"/>
  <c r="Q81" i="20"/>
  <c r="AC81" i="20" s="1"/>
  <c r="P23" i="23" s="1"/>
  <c r="F11" i="24"/>
  <c r="W7" i="20"/>
  <c r="AI7" i="20" s="1"/>
  <c r="V47" i="23" s="1"/>
  <c r="S103" i="20"/>
  <c r="AE103" i="20" s="1"/>
  <c r="R41" i="23" s="1"/>
  <c r="S100" i="20"/>
  <c r="AE100" i="20" s="1"/>
  <c r="R24" i="23" s="1"/>
  <c r="C10" i="24"/>
  <c r="Q79" i="20"/>
  <c r="AC79" i="20" s="1"/>
  <c r="P99" i="23" s="1"/>
  <c r="O113" i="20"/>
  <c r="AA113" i="20" s="1"/>
  <c r="N13" i="23" s="1"/>
  <c r="Y100" i="20"/>
  <c r="AK100" i="20" s="1"/>
  <c r="X24" i="23" s="1"/>
  <c r="C116" i="20"/>
  <c r="AM109" i="20" s="1"/>
  <c r="Y103" i="20"/>
  <c r="AK103" i="20" s="1"/>
  <c r="X41" i="23" s="1"/>
  <c r="AV150" i="20"/>
  <c r="M106" i="20"/>
  <c r="AW98" i="20" s="1"/>
  <c r="G7" i="24"/>
  <c r="Y33" i="20"/>
  <c r="AK33" i="20" s="1"/>
  <c r="X96" i="23" s="1"/>
  <c r="J4" i="24"/>
  <c r="E128" i="20"/>
  <c r="AO124" i="20" s="1"/>
  <c r="P90" i="20"/>
  <c r="AB90" i="20" s="1"/>
  <c r="O102" i="23" s="1"/>
  <c r="Q77" i="20"/>
  <c r="AC77" i="20" s="1"/>
  <c r="P81" i="23" s="1"/>
  <c r="K85" i="20"/>
  <c r="AU82" i="20" s="1"/>
  <c r="J95" i="20"/>
  <c r="AT92" i="20" s="1"/>
  <c r="K13" i="20"/>
  <c r="AU9" i="20" s="1"/>
  <c r="W121" i="20"/>
  <c r="AI121" i="20" s="1"/>
  <c r="V106" i="23" s="1"/>
  <c r="B12" i="24"/>
  <c r="H8" i="24"/>
  <c r="W90" i="20"/>
  <c r="AI90" i="20" s="1"/>
  <c r="V102" i="23" s="1"/>
  <c r="R71" i="20"/>
  <c r="AD71" i="20" s="1"/>
  <c r="Q11" i="23" s="1"/>
  <c r="Y101" i="20"/>
  <c r="AK101" i="20" s="1"/>
  <c r="X58" i="23" s="1"/>
  <c r="D95" i="20"/>
  <c r="AN90" i="20" s="1"/>
  <c r="H95" i="20"/>
  <c r="AR92" i="20" s="1"/>
  <c r="C13" i="20"/>
  <c r="W111" i="20"/>
  <c r="AI111" i="20" s="1"/>
  <c r="V60" i="23" s="1"/>
  <c r="O8" i="20"/>
  <c r="I8" i="24"/>
  <c r="Y88" i="20"/>
  <c r="AK88" i="20" s="1"/>
  <c r="X100" i="23" s="1"/>
  <c r="U5" i="20"/>
  <c r="AG5" i="20" s="1"/>
  <c r="T30" i="23" s="1"/>
  <c r="C138" i="20"/>
  <c r="V67" i="20"/>
  <c r="AH67" i="20" s="1"/>
  <c r="U21" i="23" s="1"/>
  <c r="X133" i="20"/>
  <c r="AJ133" i="20" s="1"/>
  <c r="W62" i="23" s="1"/>
  <c r="J74" i="20"/>
  <c r="AT67" i="20" s="1"/>
  <c r="O132" i="20"/>
  <c r="AA132" i="20" s="1"/>
  <c r="N26" i="23" s="1"/>
  <c r="Y89" i="20"/>
  <c r="AK89" i="20" s="1"/>
  <c r="X101" i="23" s="1"/>
  <c r="X71" i="20"/>
  <c r="AJ71" i="20" s="1"/>
  <c r="W11" i="23" s="1"/>
  <c r="W109" i="20"/>
  <c r="AI109" i="20" s="1"/>
  <c r="V84" i="23" s="1"/>
  <c r="O134" i="20"/>
  <c r="AA134" i="20" s="1"/>
  <c r="N75" i="23" s="1"/>
  <c r="J12" i="24"/>
  <c r="B9" i="24"/>
  <c r="X135" i="20"/>
  <c r="AJ135" i="20" s="1"/>
  <c r="W63" i="23" s="1"/>
  <c r="O6" i="20"/>
  <c r="AA6" i="20" s="1"/>
  <c r="N19" i="23" s="1"/>
  <c r="W35" i="20"/>
  <c r="AI35" i="20" s="1"/>
  <c r="V32" i="23" s="1"/>
  <c r="O5" i="20"/>
  <c r="AA5" i="20" s="1"/>
  <c r="N30" i="23" s="1"/>
  <c r="O80" i="20"/>
  <c r="AA80" i="20" s="1"/>
  <c r="N38" i="23" s="1"/>
  <c r="W113" i="20"/>
  <c r="AI113" i="20" s="1"/>
  <c r="V13" i="23" s="1"/>
  <c r="C85" i="20"/>
  <c r="AM78" i="20" s="1"/>
  <c r="Y70" i="20"/>
  <c r="AK70" i="20" s="1"/>
  <c r="X10" i="23" s="1"/>
  <c r="T135" i="20"/>
  <c r="AF135" i="20" s="1"/>
  <c r="S63" i="23" s="1"/>
  <c r="B4" i="24"/>
  <c r="P19" i="20"/>
  <c r="AB19" i="20" s="1"/>
  <c r="O48" i="23" s="1"/>
  <c r="X68" i="20"/>
  <c r="AJ68" i="20" s="1"/>
  <c r="W22" i="23" s="1"/>
  <c r="X67" i="20"/>
  <c r="AJ67" i="20" s="1"/>
  <c r="W21" i="23" s="1"/>
  <c r="S88" i="20"/>
  <c r="AE88" i="20" s="1"/>
  <c r="R100" i="23" s="1"/>
  <c r="C5" i="24"/>
  <c r="X90" i="20"/>
  <c r="AJ90" i="20" s="1"/>
  <c r="W102" i="23" s="1"/>
  <c r="O67" i="20"/>
  <c r="AA67" i="20" s="1"/>
  <c r="N21" i="23" s="1"/>
  <c r="O7" i="20"/>
  <c r="AA7" i="20" s="1"/>
  <c r="N47" i="23" s="1"/>
  <c r="Y71" i="20"/>
  <c r="AK71" i="20" s="1"/>
  <c r="X11" i="23" s="1"/>
  <c r="U51" i="20"/>
  <c r="AG51" i="20" s="1"/>
  <c r="T36" i="23" s="1"/>
  <c r="G14" i="24"/>
  <c r="C9" i="24"/>
  <c r="I10" i="24"/>
  <c r="P18" i="20"/>
  <c r="AB18" i="20" s="1"/>
  <c r="O69" i="23" s="1"/>
  <c r="P98" i="20"/>
  <c r="AB98" i="20" s="1"/>
  <c r="O83" i="23" s="1"/>
  <c r="Y55" i="20"/>
  <c r="AK55" i="20" s="1"/>
  <c r="X55" i="23" s="1"/>
  <c r="U52" i="20"/>
  <c r="AG52" i="20" s="1"/>
  <c r="T73" i="23" s="1"/>
  <c r="Y66" i="20"/>
  <c r="AK66" i="20" s="1"/>
  <c r="X98" i="23" s="1"/>
  <c r="X6" i="20"/>
  <c r="AJ6" i="20" s="1"/>
  <c r="W19" i="23" s="1"/>
  <c r="V19" i="20"/>
  <c r="AH19" i="20" s="1"/>
  <c r="U48" i="23" s="1"/>
  <c r="X4" i="20"/>
  <c r="AJ4" i="20" s="1"/>
  <c r="W89" i="23" s="1"/>
  <c r="W53" i="20"/>
  <c r="AI53" i="20" s="1"/>
  <c r="V20" i="23" s="1"/>
  <c r="Y67" i="20"/>
  <c r="AK67" i="20" s="1"/>
  <c r="X21" i="23" s="1"/>
  <c r="O144" i="20"/>
  <c r="AA144" i="20" s="1"/>
  <c r="N15" i="23" s="1"/>
  <c r="W55" i="20"/>
  <c r="AI55" i="20" s="1"/>
  <c r="V55" i="23" s="1"/>
  <c r="P23" i="20"/>
  <c r="AB23" i="20" s="1"/>
  <c r="O71" i="23" s="1"/>
  <c r="U56" i="20"/>
  <c r="AG56" i="20" s="1"/>
  <c r="T56" i="23" s="1"/>
  <c r="V142" i="20"/>
  <c r="AH142" i="20" s="1"/>
  <c r="U43" i="23" s="1"/>
  <c r="H7" i="24"/>
  <c r="K8" i="24"/>
  <c r="X132" i="20"/>
  <c r="AJ132" i="20" s="1"/>
  <c r="W26" i="23" s="1"/>
  <c r="L8" i="24"/>
  <c r="X31" i="20"/>
  <c r="AJ31" i="20" s="1"/>
  <c r="W94" i="23" s="1"/>
  <c r="D85" i="20"/>
  <c r="AN80" i="20" s="1"/>
  <c r="V90" i="20"/>
  <c r="AH90" i="20" s="1"/>
  <c r="U102" i="23" s="1"/>
  <c r="W19" i="20"/>
  <c r="AI19" i="20" s="1"/>
  <c r="V48" i="23" s="1"/>
  <c r="X70" i="20"/>
  <c r="AJ70" i="20" s="1"/>
  <c r="W10" i="23" s="1"/>
  <c r="O69" i="20"/>
  <c r="AA69" i="20" s="1"/>
  <c r="N57" i="23" s="1"/>
  <c r="P21" i="20"/>
  <c r="AB21" i="20" s="1"/>
  <c r="O70" i="23" s="1"/>
  <c r="X131" i="20"/>
  <c r="AJ131" i="20" s="1"/>
  <c r="W108" i="23" s="1"/>
  <c r="O70" i="20"/>
  <c r="AA70" i="20" s="1"/>
  <c r="N10" i="23" s="1"/>
  <c r="G74" i="20"/>
  <c r="AQ69" i="20" s="1"/>
  <c r="J147" i="20"/>
  <c r="AT142" i="20" s="1"/>
  <c r="J7" i="24"/>
  <c r="V88" i="20"/>
  <c r="AH88" i="20" s="1"/>
  <c r="U100" i="23" s="1"/>
  <c r="P17" i="20"/>
  <c r="AB17" i="20" s="1"/>
  <c r="O92" i="23" s="1"/>
  <c r="R37" i="20"/>
  <c r="AD37" i="20" s="1"/>
  <c r="Q49" i="23" s="1"/>
  <c r="X113" i="20"/>
  <c r="AJ113" i="20" s="1"/>
  <c r="W13" i="23" s="1"/>
  <c r="W38" i="20"/>
  <c r="AI38" i="20" s="1"/>
  <c r="V50" i="23" s="1"/>
  <c r="K62" i="20"/>
  <c r="K63" i="20" s="1"/>
  <c r="AU53" i="20" s="1"/>
  <c r="V92" i="20"/>
  <c r="AH92" i="20" s="1"/>
  <c r="U39" i="23" s="1"/>
  <c r="W59" i="20"/>
  <c r="AI59" i="20" s="1"/>
  <c r="V37" i="23" s="1"/>
  <c r="Y133" i="20"/>
  <c r="AK133" i="20" s="1"/>
  <c r="X62" i="23" s="1"/>
  <c r="O4" i="20"/>
  <c r="AA4" i="20" s="1"/>
  <c r="N89" i="23" s="1"/>
  <c r="E95" i="20"/>
  <c r="AO88" i="20" s="1"/>
  <c r="W68" i="20"/>
  <c r="AI68" i="20" s="1"/>
  <c r="V22" i="23" s="1"/>
  <c r="O66" i="20"/>
  <c r="AA66" i="20" s="1"/>
  <c r="N98" i="23" s="1"/>
  <c r="W43" i="20"/>
  <c r="AI43" i="20" s="1"/>
  <c r="V53" i="23" s="1"/>
  <c r="T39" i="20"/>
  <c r="AF39" i="20" s="1"/>
  <c r="S51" i="23" s="1"/>
  <c r="O10" i="20"/>
  <c r="AA10" i="20" s="1"/>
  <c r="N4" i="23" s="1"/>
  <c r="F10" i="24"/>
  <c r="W103" i="20"/>
  <c r="AI103" i="20" s="1"/>
  <c r="V41" i="23" s="1"/>
  <c r="W32" i="20"/>
  <c r="AI32" i="20" s="1"/>
  <c r="V95" i="23" s="1"/>
  <c r="Y68" i="20"/>
  <c r="AK68" i="20" s="1"/>
  <c r="X22" i="23" s="1"/>
  <c r="X134" i="20"/>
  <c r="AJ134" i="20" s="1"/>
  <c r="W75" i="23" s="1"/>
  <c r="V91" i="20"/>
  <c r="AH91" i="20" s="1"/>
  <c r="U103" i="23" s="1"/>
  <c r="W49" i="20"/>
  <c r="AI49" i="20" s="1"/>
  <c r="V34" i="23" s="1"/>
  <c r="U50" i="20"/>
  <c r="AG50" i="20" s="1"/>
  <c r="T35" i="23" s="1"/>
  <c r="U59" i="20"/>
  <c r="AG59" i="20" s="1"/>
  <c r="T37" i="23" s="1"/>
  <c r="V143" i="20"/>
  <c r="AH143" i="20" s="1"/>
  <c r="U76" i="23" s="1"/>
  <c r="P16" i="20"/>
  <c r="AB16" i="20" s="1"/>
  <c r="O91" i="23" s="1"/>
  <c r="K4" i="24"/>
  <c r="P53" i="20"/>
  <c r="AB53" i="20" s="1"/>
  <c r="O20" i="23" s="1"/>
  <c r="Q88" i="20"/>
  <c r="AC88" i="20" s="1"/>
  <c r="P100" i="23" s="1"/>
  <c r="T78" i="20"/>
  <c r="AF78" i="20" s="1"/>
  <c r="S82" i="23" s="1"/>
  <c r="J15" i="24"/>
  <c r="L95" i="20"/>
  <c r="AV88" i="20" s="1"/>
  <c r="T34" i="20"/>
  <c r="AF34" i="20" s="1"/>
  <c r="S97" i="23" s="1"/>
  <c r="X92" i="20"/>
  <c r="AJ92" i="20" s="1"/>
  <c r="W39" i="23" s="1"/>
  <c r="W51" i="20"/>
  <c r="AI51" i="20" s="1"/>
  <c r="V36" i="23" s="1"/>
  <c r="X91" i="20"/>
  <c r="AJ91" i="20" s="1"/>
  <c r="W103" i="23" s="1"/>
  <c r="Y10" i="20"/>
  <c r="AK10" i="20" s="1"/>
  <c r="X4" i="23" s="1"/>
  <c r="V89" i="20"/>
  <c r="AH89" i="20" s="1"/>
  <c r="U101" i="23" s="1"/>
  <c r="T40" i="20"/>
  <c r="AF40" i="20" s="1"/>
  <c r="S52" i="23" s="1"/>
  <c r="R101" i="20"/>
  <c r="AD101" i="20" s="1"/>
  <c r="Q58" i="23" s="1"/>
  <c r="O50" i="20"/>
  <c r="AA50" i="20" s="1"/>
  <c r="N35" i="23" s="1"/>
  <c r="S90" i="20"/>
  <c r="AE90" i="20" s="1"/>
  <c r="R102" i="23" s="1"/>
  <c r="U53" i="20"/>
  <c r="AG53" i="20" s="1"/>
  <c r="T20" i="23" s="1"/>
  <c r="P77" i="20"/>
  <c r="AB77" i="20" s="1"/>
  <c r="O81" i="23" s="1"/>
  <c r="U55" i="20"/>
  <c r="AG55" i="20" s="1"/>
  <c r="T55" i="23" s="1"/>
  <c r="L13" i="20"/>
  <c r="AV6" i="20" s="1"/>
  <c r="S70" i="20"/>
  <c r="AE70" i="20" s="1"/>
  <c r="R10" i="23" s="1"/>
  <c r="W67" i="20"/>
  <c r="AI67" i="20" s="1"/>
  <c r="V21" i="23" s="1"/>
  <c r="P79" i="20"/>
  <c r="AB79" i="20" s="1"/>
  <c r="O99" i="23" s="1"/>
  <c r="R33" i="20"/>
  <c r="AD33" i="20" s="1"/>
  <c r="Q96" i="23" s="1"/>
  <c r="P24" i="20"/>
  <c r="AB24" i="20" s="1"/>
  <c r="O72" i="23" s="1"/>
  <c r="X7" i="20"/>
  <c r="AJ7" i="20" s="1"/>
  <c r="W47" i="23" s="1"/>
  <c r="Q90" i="20"/>
  <c r="AC90" i="20" s="1"/>
  <c r="P102" i="23" s="1"/>
  <c r="I15" i="24"/>
  <c r="Y123" i="20"/>
  <c r="AK123" i="20" s="1"/>
  <c r="X74" i="23" s="1"/>
  <c r="U57" i="20"/>
  <c r="AG57" i="20" s="1"/>
  <c r="T8" i="23" s="1"/>
  <c r="W57" i="20"/>
  <c r="AI57" i="20" s="1"/>
  <c r="V8" i="23" s="1"/>
  <c r="W42" i="20"/>
  <c r="AI42" i="20" s="1"/>
  <c r="V7" i="23" s="1"/>
  <c r="W52" i="20"/>
  <c r="AI52" i="20" s="1"/>
  <c r="V73" i="23" s="1"/>
  <c r="K10" i="24"/>
  <c r="U60" i="20"/>
  <c r="AG60" i="20" s="1"/>
  <c r="T80" i="23" s="1"/>
  <c r="D28" i="20"/>
  <c r="AN20" i="20" s="1"/>
  <c r="W54" i="20"/>
  <c r="AI54" i="20" s="1"/>
  <c r="V54" i="23" s="1"/>
  <c r="K106" i="20"/>
  <c r="AU98" i="20" s="1"/>
  <c r="S92" i="20"/>
  <c r="AE92" i="20" s="1"/>
  <c r="R39" i="23" s="1"/>
  <c r="T132" i="20"/>
  <c r="AF132" i="20" s="1"/>
  <c r="S26" i="23" s="1"/>
  <c r="B8" i="24"/>
  <c r="Y8" i="20"/>
  <c r="AK8" i="20" s="1"/>
  <c r="X90" i="23" s="1"/>
  <c r="R98" i="20"/>
  <c r="AD98" i="20" s="1"/>
  <c r="Q83" i="23" s="1"/>
  <c r="X122" i="20"/>
  <c r="AJ122" i="20" s="1"/>
  <c r="W42" i="23" s="1"/>
  <c r="X38" i="20"/>
  <c r="AJ38" i="20" s="1"/>
  <c r="W50" i="23" s="1"/>
  <c r="X19" i="20"/>
  <c r="AJ19" i="20" s="1"/>
  <c r="W48" i="23" s="1"/>
  <c r="X111" i="20"/>
  <c r="AJ111" i="20" s="1"/>
  <c r="W60" i="23" s="1"/>
  <c r="X125" i="20"/>
  <c r="AJ125" i="20" s="1"/>
  <c r="W14" i="23" s="1"/>
  <c r="T32" i="20"/>
  <c r="AF32" i="20" s="1"/>
  <c r="S95" i="23" s="1"/>
  <c r="X120" i="20"/>
  <c r="AJ120" i="20" s="1"/>
  <c r="W105" i="23" s="1"/>
  <c r="H62" i="20"/>
  <c r="H63" i="20" s="1"/>
  <c r="AR54" i="20" s="1"/>
  <c r="W132" i="20"/>
  <c r="AI132" i="20" s="1"/>
  <c r="V26" i="23" s="1"/>
  <c r="X58" i="20"/>
  <c r="AJ58" i="20" s="1"/>
  <c r="W9" i="23" s="1"/>
  <c r="W66" i="20"/>
  <c r="AI66" i="20" s="1"/>
  <c r="V98" i="23" s="1"/>
  <c r="Y132" i="20"/>
  <c r="AK132" i="20" s="1"/>
  <c r="X26" i="23" s="1"/>
  <c r="X124" i="20"/>
  <c r="AJ124" i="20" s="1"/>
  <c r="W107" i="23" s="1"/>
  <c r="W56" i="20"/>
  <c r="AI56" i="20" s="1"/>
  <c r="V56" i="23" s="1"/>
  <c r="O82" i="20"/>
  <c r="AA82" i="20" s="1"/>
  <c r="N12" i="23" s="1"/>
  <c r="K13" i="24"/>
  <c r="X123" i="20"/>
  <c r="AJ123" i="20" s="1"/>
  <c r="W74" i="23" s="1"/>
  <c r="K12" i="24"/>
  <c r="S35" i="20"/>
  <c r="AE35" i="20" s="1"/>
  <c r="R32" i="23" s="1"/>
  <c r="X112" i="20"/>
  <c r="AJ112" i="20" s="1"/>
  <c r="W61" i="23" s="1"/>
  <c r="S41" i="20"/>
  <c r="AE41" i="20" s="1"/>
  <c r="R6" i="23" s="1"/>
  <c r="U25" i="20"/>
  <c r="AG25" i="20" s="1"/>
  <c r="T31" i="23" s="1"/>
  <c r="S39" i="20"/>
  <c r="AE39" i="20" s="1"/>
  <c r="R51" i="23" s="1"/>
  <c r="E138" i="20"/>
  <c r="AO131" i="20" s="1"/>
  <c r="V122" i="20"/>
  <c r="AH122" i="20" s="1"/>
  <c r="U42" i="23" s="1"/>
  <c r="S38" i="20"/>
  <c r="AE38" i="20" s="1"/>
  <c r="R50" i="23" s="1"/>
  <c r="S43" i="20"/>
  <c r="AE43" i="20" s="1"/>
  <c r="R53" i="23" s="1"/>
  <c r="V120" i="20"/>
  <c r="AH120" i="20" s="1"/>
  <c r="U105" i="23" s="1"/>
  <c r="U100" i="20"/>
  <c r="AG100" i="20" s="1"/>
  <c r="T24" i="23" s="1"/>
  <c r="S40" i="20"/>
  <c r="AE40" i="20" s="1"/>
  <c r="R52" i="23" s="1"/>
  <c r="Y142" i="20"/>
  <c r="AK142" i="20" s="1"/>
  <c r="X43" i="23" s="1"/>
  <c r="V124" i="20"/>
  <c r="AH124" i="20" s="1"/>
  <c r="U107" i="23" s="1"/>
  <c r="R42" i="20"/>
  <c r="AD42" i="20" s="1"/>
  <c r="Q7" i="23" s="1"/>
  <c r="H11" i="24"/>
  <c r="P144" i="20"/>
  <c r="AB144" i="20" s="1"/>
  <c r="O15" i="23" s="1"/>
  <c r="V77" i="20"/>
  <c r="AH77" i="20" s="1"/>
  <c r="U81" i="23" s="1"/>
  <c r="O58" i="20"/>
  <c r="AA58" i="20" s="1"/>
  <c r="N9" i="23" s="1"/>
  <c r="J9" i="24"/>
  <c r="F9" i="24"/>
  <c r="Y125" i="20"/>
  <c r="AK125" i="20" s="1"/>
  <c r="X14" i="23" s="1"/>
  <c r="Q69" i="20"/>
  <c r="AC69" i="20" s="1"/>
  <c r="P57" i="23" s="1"/>
  <c r="Q66" i="20"/>
  <c r="AC66" i="20" s="1"/>
  <c r="P98" i="23" s="1"/>
  <c r="S135" i="20"/>
  <c r="AE135" i="20" s="1"/>
  <c r="R63" i="23" s="1"/>
  <c r="L16" i="24"/>
  <c r="U98" i="20"/>
  <c r="AG98" i="20" s="1"/>
  <c r="T83" i="23" s="1"/>
  <c r="R41" i="20"/>
  <c r="AD41" i="20" s="1"/>
  <c r="Q6" i="23" s="1"/>
  <c r="U36" i="20"/>
  <c r="AG36" i="20" s="1"/>
  <c r="T33" i="23" s="1"/>
  <c r="V121" i="20"/>
  <c r="AH121" i="20" s="1"/>
  <c r="U106" i="23" s="1"/>
  <c r="I9" i="24"/>
  <c r="O120" i="20"/>
  <c r="AA120" i="20" s="1"/>
  <c r="N105" i="23" s="1"/>
  <c r="U33" i="20"/>
  <c r="AG33" i="20" s="1"/>
  <c r="T96" i="23" s="1"/>
  <c r="W100" i="20"/>
  <c r="AI100" i="20" s="1"/>
  <c r="V24" i="23" s="1"/>
  <c r="D14" i="24"/>
  <c r="I106" i="20"/>
  <c r="AS103" i="20" s="1"/>
  <c r="Q70" i="20"/>
  <c r="AC70" i="20" s="1"/>
  <c r="P10" i="23" s="1"/>
  <c r="E4" i="24"/>
  <c r="V103" i="20"/>
  <c r="AH103" i="20" s="1"/>
  <c r="U41" i="23" s="1"/>
  <c r="V82" i="20"/>
  <c r="AH82" i="20" s="1"/>
  <c r="U12" i="23" s="1"/>
  <c r="S42" i="20"/>
  <c r="AE42" i="20" s="1"/>
  <c r="R7" i="23" s="1"/>
  <c r="V6" i="20"/>
  <c r="AH6" i="20" s="1"/>
  <c r="U19" i="23" s="1"/>
  <c r="V79" i="20"/>
  <c r="AH79" i="20" s="1"/>
  <c r="U99" i="23" s="1"/>
  <c r="J128" i="20"/>
  <c r="AT124" i="20" s="1"/>
  <c r="W141" i="20"/>
  <c r="AI141" i="20" s="1"/>
  <c r="V85" i="23" s="1"/>
  <c r="U101" i="20"/>
  <c r="AG101" i="20" s="1"/>
  <c r="T58" i="23" s="1"/>
  <c r="B7" i="24"/>
  <c r="F14" i="24"/>
  <c r="U99" i="20"/>
  <c r="AG99" i="20" s="1"/>
  <c r="T40" i="23" s="1"/>
  <c r="V80" i="20"/>
  <c r="AH80" i="20" s="1"/>
  <c r="U38" i="23" s="1"/>
  <c r="I16" i="24"/>
  <c r="D8" i="24"/>
  <c r="AK150" i="20"/>
  <c r="X109" i="23" s="1"/>
  <c r="P142" i="20"/>
  <c r="AB142" i="20" s="1"/>
  <c r="O43" i="23" s="1"/>
  <c r="V125" i="20"/>
  <c r="AH125" i="20" s="1"/>
  <c r="U14" i="23" s="1"/>
  <c r="T80" i="20"/>
  <c r="AF80" i="20" s="1"/>
  <c r="S38" i="23" s="1"/>
  <c r="S132" i="20"/>
  <c r="AE132" i="20" s="1"/>
  <c r="R26" i="23" s="1"/>
  <c r="I13" i="24"/>
  <c r="K147" i="20"/>
  <c r="AU142" i="20" s="1"/>
  <c r="S77" i="20"/>
  <c r="AE77" i="20" s="1"/>
  <c r="R81" i="23" s="1"/>
  <c r="C74" i="20"/>
  <c r="AM70" i="20" s="1"/>
  <c r="AO151" i="20"/>
  <c r="S51" i="20"/>
  <c r="AE51" i="20" s="1"/>
  <c r="R36" i="23" s="1"/>
  <c r="G138" i="20"/>
  <c r="AQ132" i="20" s="1"/>
  <c r="W142" i="20"/>
  <c r="AI142" i="20" s="1"/>
  <c r="V43" i="23" s="1"/>
  <c r="O123" i="20"/>
  <c r="AA123" i="20" s="1"/>
  <c r="N74" i="23" s="1"/>
  <c r="F12" i="24"/>
  <c r="W119" i="20"/>
  <c r="AI119" i="20" s="1"/>
  <c r="V104" i="23" s="1"/>
  <c r="X66" i="20"/>
  <c r="AJ66" i="20" s="1"/>
  <c r="W98" i="23" s="1"/>
  <c r="U66" i="20"/>
  <c r="AG66" i="20" s="1"/>
  <c r="T98" i="23" s="1"/>
  <c r="R91" i="20"/>
  <c r="AD91" i="20" s="1"/>
  <c r="Q103" i="23" s="1"/>
  <c r="D116" i="20"/>
  <c r="AN111" i="20" s="1"/>
  <c r="S134" i="20"/>
  <c r="AE134" i="20" s="1"/>
  <c r="R75" i="23" s="1"/>
  <c r="S58" i="20"/>
  <c r="AE58" i="20" s="1"/>
  <c r="R9" i="23" s="1"/>
  <c r="I11" i="24"/>
  <c r="H12" i="24"/>
  <c r="S32" i="20"/>
  <c r="AE32" i="20" s="1"/>
  <c r="R95" i="23" s="1"/>
  <c r="X56" i="20"/>
  <c r="AJ56" i="20" s="1"/>
  <c r="W56" i="23" s="1"/>
  <c r="S110" i="20"/>
  <c r="AE110" i="20" s="1"/>
  <c r="R25" i="23" s="1"/>
  <c r="R92" i="20"/>
  <c r="AD92" i="20" s="1"/>
  <c r="Q39" i="23" s="1"/>
  <c r="AW151" i="20"/>
  <c r="I74" i="20"/>
  <c r="AS70" i="20" s="1"/>
  <c r="S89" i="20"/>
  <c r="AE89" i="20" s="1"/>
  <c r="R101" i="23" s="1"/>
  <c r="O71" i="20"/>
  <c r="AA71" i="20" s="1"/>
  <c r="N11" i="23" s="1"/>
  <c r="D74" i="20"/>
  <c r="AN67" i="20" s="1"/>
  <c r="K74" i="20"/>
  <c r="AU67" i="20" s="1"/>
  <c r="I13" i="20"/>
  <c r="AS4" i="20" s="1"/>
  <c r="AR151" i="20"/>
  <c r="D11" i="24"/>
  <c r="S112" i="20"/>
  <c r="AE112" i="20" s="1"/>
  <c r="R61" i="23" s="1"/>
  <c r="E10" i="24"/>
  <c r="U67" i="20"/>
  <c r="AG67" i="20" s="1"/>
  <c r="T21" i="23" s="1"/>
  <c r="U69" i="20"/>
  <c r="AG69" i="20" s="1"/>
  <c r="T57" i="23" s="1"/>
  <c r="T122" i="20"/>
  <c r="AF122" i="20" s="1"/>
  <c r="S42" i="23" s="1"/>
  <c r="W9" i="20"/>
  <c r="AI9" i="20" s="1"/>
  <c r="V68" i="23" s="1"/>
  <c r="L138" i="20"/>
  <c r="AV134" i="20" s="1"/>
  <c r="G85" i="20"/>
  <c r="AQ80" i="20" s="1"/>
  <c r="S111" i="20"/>
  <c r="AE111" i="20" s="1"/>
  <c r="R60" i="23" s="1"/>
  <c r="X80" i="20"/>
  <c r="AJ80" i="20" s="1"/>
  <c r="W38" i="23" s="1"/>
  <c r="V98" i="20"/>
  <c r="AH98" i="20" s="1"/>
  <c r="U83" i="23" s="1"/>
  <c r="AQ150" i="20"/>
  <c r="Q99" i="20"/>
  <c r="AC99" i="20" s="1"/>
  <c r="P40" i="23" s="1"/>
  <c r="Q102" i="20"/>
  <c r="AC102" i="20" s="1"/>
  <c r="P59" i="23" s="1"/>
  <c r="B15" i="24"/>
  <c r="U110" i="20"/>
  <c r="AG110" i="20" s="1"/>
  <c r="T25" i="23" s="1"/>
  <c r="Q31" i="20"/>
  <c r="AC31" i="20" s="1"/>
  <c r="P94" i="23" s="1"/>
  <c r="Q101" i="20"/>
  <c r="AC101" i="20" s="1"/>
  <c r="P58" i="23" s="1"/>
  <c r="S31" i="20"/>
  <c r="AE31" i="20" s="1"/>
  <c r="R94" i="23" s="1"/>
  <c r="S56" i="20"/>
  <c r="AE56" i="20" s="1"/>
  <c r="R56" i="23" s="1"/>
  <c r="W144" i="20"/>
  <c r="AI144" i="20" s="1"/>
  <c r="V15" i="23" s="1"/>
  <c r="S109" i="20"/>
  <c r="AE109" i="20" s="1"/>
  <c r="R84" i="23" s="1"/>
  <c r="X77" i="20"/>
  <c r="AJ77" i="20" s="1"/>
  <c r="W81" i="23" s="1"/>
  <c r="Q100" i="20"/>
  <c r="AC100" i="20" s="1"/>
  <c r="P24" i="23" s="1"/>
  <c r="C128" i="20"/>
  <c r="AM124" i="20" s="1"/>
  <c r="U71" i="20"/>
  <c r="AG71" i="20" s="1"/>
  <c r="T11" i="23" s="1"/>
  <c r="C147" i="20"/>
  <c r="AM141" i="20" s="1"/>
  <c r="L74" i="20"/>
  <c r="AV66" i="20" s="1"/>
  <c r="X142" i="20"/>
  <c r="AJ142" i="20" s="1"/>
  <c r="W43" i="23" s="1"/>
  <c r="G116" i="20"/>
  <c r="AQ109" i="20" s="1"/>
  <c r="G46" i="20"/>
  <c r="AQ39" i="20" s="1"/>
  <c r="P135" i="20"/>
  <c r="AB135" i="20" s="1"/>
  <c r="O63" i="23" s="1"/>
  <c r="P134" i="20"/>
  <c r="AB134" i="20" s="1"/>
  <c r="O75" i="23" s="1"/>
  <c r="E116" i="20"/>
  <c r="AO113" i="20" s="1"/>
  <c r="T7" i="20"/>
  <c r="AF7" i="20" s="1"/>
  <c r="S47" i="23" s="1"/>
  <c r="Q111" i="20"/>
  <c r="AC111" i="20" s="1"/>
  <c r="P60" i="23" s="1"/>
  <c r="C106" i="20"/>
  <c r="AM103" i="20" s="1"/>
  <c r="P131" i="20"/>
  <c r="AB131" i="20" s="1"/>
  <c r="O108" i="23" s="1"/>
  <c r="X8" i="20"/>
  <c r="AJ8" i="20" s="1"/>
  <c r="W90" i="23" s="1"/>
  <c r="D12" i="24"/>
  <c r="D138" i="20"/>
  <c r="AN131" i="20" s="1"/>
  <c r="AH150" i="20"/>
  <c r="U109" i="23" s="1"/>
  <c r="T10" i="20"/>
  <c r="AF10" i="20" s="1"/>
  <c r="S4" i="23" s="1"/>
  <c r="G16" i="24"/>
  <c r="G4" i="24"/>
  <c r="U38" i="20"/>
  <c r="AG38" i="20" s="1"/>
  <c r="T50" i="23" s="1"/>
  <c r="X10" i="20"/>
  <c r="AJ10" i="20" s="1"/>
  <c r="W4" i="23" s="1"/>
  <c r="Q109" i="20"/>
  <c r="AC109" i="20" s="1"/>
  <c r="P84" i="23" s="1"/>
  <c r="T33" i="20"/>
  <c r="AF33" i="20" s="1"/>
  <c r="S96" i="23" s="1"/>
  <c r="Y112" i="20"/>
  <c r="AK112" i="20" s="1"/>
  <c r="X61" i="23" s="1"/>
  <c r="X36" i="20"/>
  <c r="AJ36" i="20" s="1"/>
  <c r="W33" i="23" s="1"/>
  <c r="Y38" i="20"/>
  <c r="AK38" i="20" s="1"/>
  <c r="X50" i="23" s="1"/>
  <c r="W33" i="20"/>
  <c r="AI33" i="20" s="1"/>
  <c r="V96" i="23" s="1"/>
  <c r="V34" i="20"/>
  <c r="AH34" i="20" s="1"/>
  <c r="U97" i="23" s="1"/>
  <c r="E13" i="20"/>
  <c r="AO8" i="20" s="1"/>
  <c r="D5" i="24"/>
  <c r="C14" i="24"/>
  <c r="U41" i="20"/>
  <c r="AG41" i="20" s="1"/>
  <c r="T6" i="23" s="1"/>
  <c r="Q112" i="20"/>
  <c r="AC112" i="20" s="1"/>
  <c r="P61" i="23" s="1"/>
  <c r="T133" i="20"/>
  <c r="AF133" i="20" s="1"/>
  <c r="S62" i="23" s="1"/>
  <c r="U111" i="20"/>
  <c r="AG111" i="20" s="1"/>
  <c r="T60" i="23" s="1"/>
  <c r="T41" i="20"/>
  <c r="AF41" i="20" s="1"/>
  <c r="S6" i="23" s="1"/>
  <c r="X43" i="20"/>
  <c r="AJ43" i="20" s="1"/>
  <c r="W53" i="23" s="1"/>
  <c r="X5" i="20"/>
  <c r="AJ5" i="20" s="1"/>
  <c r="W30" i="23" s="1"/>
  <c r="W36" i="20"/>
  <c r="AI36" i="20" s="1"/>
  <c r="V33" i="23" s="1"/>
  <c r="AF150" i="20"/>
  <c r="S109" i="23" s="1"/>
  <c r="J6" i="24"/>
  <c r="H74" i="20"/>
  <c r="AR67" i="20" s="1"/>
  <c r="H46" i="20"/>
  <c r="AR42" i="20" s="1"/>
  <c r="E9" i="24"/>
  <c r="K6" i="24"/>
  <c r="O98" i="20"/>
  <c r="AA98" i="20" s="1"/>
  <c r="N83" i="23" s="1"/>
  <c r="R67" i="20"/>
  <c r="AD67" i="20" s="1"/>
  <c r="Q21" i="23" s="1"/>
  <c r="Q25" i="20"/>
  <c r="AC25" i="20" s="1"/>
  <c r="P31" i="23" s="1"/>
  <c r="U119" i="20"/>
  <c r="AG119" i="20" s="1"/>
  <c r="T104" i="23" s="1"/>
  <c r="L46" i="20"/>
  <c r="AV31" i="20" s="1"/>
  <c r="T31" i="20"/>
  <c r="AF31" i="20" s="1"/>
  <c r="S94" i="23" s="1"/>
  <c r="U112" i="20"/>
  <c r="AG112" i="20" s="1"/>
  <c r="T61" i="23" s="1"/>
  <c r="T43" i="20"/>
  <c r="AF43" i="20" s="1"/>
  <c r="S53" i="23" s="1"/>
  <c r="Q110" i="20"/>
  <c r="AC110" i="20" s="1"/>
  <c r="P25" i="23" s="1"/>
  <c r="X35" i="20"/>
  <c r="AJ35" i="20" s="1"/>
  <c r="W32" i="23" s="1"/>
  <c r="V66" i="20"/>
  <c r="AH66" i="20" s="1"/>
  <c r="U98" i="23" s="1"/>
  <c r="P132" i="20"/>
  <c r="AB132" i="20" s="1"/>
  <c r="O26" i="23" s="1"/>
  <c r="H138" i="20"/>
  <c r="AR133" i="20" s="1"/>
  <c r="H9" i="24"/>
  <c r="Q6" i="20"/>
  <c r="AC6" i="20" s="1"/>
  <c r="P19" i="23" s="1"/>
  <c r="W40" i="20"/>
  <c r="AI40" i="20" s="1"/>
  <c r="V52" i="23" s="1"/>
  <c r="AT150" i="20"/>
  <c r="Q7" i="20"/>
  <c r="AC7" i="20" s="1"/>
  <c r="P47" i="23" s="1"/>
  <c r="G6" i="24"/>
  <c r="T134" i="20"/>
  <c r="AF134" i="20" s="1"/>
  <c r="S75" i="23" s="1"/>
  <c r="W39" i="20"/>
  <c r="AI39" i="20" s="1"/>
  <c r="V51" i="23" s="1"/>
  <c r="W34" i="20"/>
  <c r="AI34" i="20" s="1"/>
  <c r="V97" i="23" s="1"/>
  <c r="R82" i="20"/>
  <c r="AD82" i="20" s="1"/>
  <c r="Q12" i="23" s="1"/>
  <c r="H13" i="24"/>
  <c r="T36" i="20"/>
  <c r="AF36" i="20" s="1"/>
  <c r="S33" i="23" s="1"/>
  <c r="X42" i="20"/>
  <c r="AJ42" i="20" s="1"/>
  <c r="W7" i="23" s="1"/>
  <c r="T91" i="20"/>
  <c r="AF91" i="20" s="1"/>
  <c r="S103" i="23" s="1"/>
  <c r="D4" i="24"/>
  <c r="W41" i="20"/>
  <c r="AI41" i="20" s="1"/>
  <c r="V6" i="23" s="1"/>
  <c r="W37" i="20"/>
  <c r="AI37" i="20" s="1"/>
  <c r="V49" i="23" s="1"/>
  <c r="I116" i="20"/>
  <c r="AS110" i="20" s="1"/>
  <c r="R79" i="20"/>
  <c r="AD79" i="20" s="1"/>
  <c r="Q99" i="23" s="1"/>
  <c r="T42" i="20"/>
  <c r="AF42" i="20" s="1"/>
  <c r="S7" i="23" s="1"/>
  <c r="T37" i="20"/>
  <c r="AF37" i="20" s="1"/>
  <c r="S49" i="23" s="1"/>
  <c r="X37" i="20"/>
  <c r="AJ37" i="20" s="1"/>
  <c r="W49" i="23" s="1"/>
  <c r="J85" i="20"/>
  <c r="AT82" i="20" s="1"/>
  <c r="V141" i="20"/>
  <c r="AH141" i="20" s="1"/>
  <c r="U85" i="23" s="1"/>
  <c r="T109" i="20"/>
  <c r="AF109" i="20" s="1"/>
  <c r="S84" i="23" s="1"/>
  <c r="F106" i="20"/>
  <c r="AP98" i="20" s="1"/>
  <c r="R134" i="20"/>
  <c r="AD134" i="20" s="1"/>
  <c r="Q75" i="23" s="1"/>
  <c r="B10" i="24"/>
  <c r="D16" i="24"/>
  <c r="L7" i="24"/>
  <c r="S60" i="20"/>
  <c r="AE60" i="20" s="1"/>
  <c r="R80" i="23" s="1"/>
  <c r="T70" i="20"/>
  <c r="AF70" i="20" s="1"/>
  <c r="S10" i="23" s="1"/>
  <c r="O40" i="20"/>
  <c r="AA40" i="20" s="1"/>
  <c r="N52" i="23" s="1"/>
  <c r="R54" i="20"/>
  <c r="AD54" i="20" s="1"/>
  <c r="Q54" i="23" s="1"/>
  <c r="W134" i="20"/>
  <c r="AI134" i="20" s="1"/>
  <c r="V75" i="23" s="1"/>
  <c r="U34" i="20"/>
  <c r="AG34" i="20" s="1"/>
  <c r="T97" i="23" s="1"/>
  <c r="O31" i="20"/>
  <c r="AA31" i="20" s="1"/>
  <c r="N94" i="23" s="1"/>
  <c r="L62" i="20"/>
  <c r="L63" i="20" s="1"/>
  <c r="AV60" i="20" s="1"/>
  <c r="R50" i="20"/>
  <c r="AD50" i="20" s="1"/>
  <c r="Q35" i="23" s="1"/>
  <c r="G62" i="20"/>
  <c r="G63" i="20" s="1"/>
  <c r="AQ55" i="20" s="1"/>
  <c r="W133" i="20"/>
  <c r="AI133" i="20" s="1"/>
  <c r="V62" i="23" s="1"/>
  <c r="O125" i="20"/>
  <c r="AA125" i="20" s="1"/>
  <c r="N14" i="23" s="1"/>
  <c r="S67" i="20"/>
  <c r="AE67" i="20" s="1"/>
  <c r="R21" i="23" s="1"/>
  <c r="Q18" i="20"/>
  <c r="AC18" i="20" s="1"/>
  <c r="P69" i="23" s="1"/>
  <c r="T4" i="20"/>
  <c r="AF4" i="20" s="1"/>
  <c r="S89" i="23" s="1"/>
  <c r="T18" i="20"/>
  <c r="AF18" i="20" s="1"/>
  <c r="S69" i="23" s="1"/>
  <c r="O92" i="20"/>
  <c r="AA92" i="20" s="1"/>
  <c r="N39" i="23" s="1"/>
  <c r="R10" i="20"/>
  <c r="AD10" i="20" s="1"/>
  <c r="Q4" i="23" s="1"/>
  <c r="U81" i="20"/>
  <c r="AG81" i="20" s="1"/>
  <c r="T23" i="23" s="1"/>
  <c r="Y42" i="20"/>
  <c r="AK42" i="20" s="1"/>
  <c r="X7" i="23" s="1"/>
  <c r="R59" i="20"/>
  <c r="AD59" i="20" s="1"/>
  <c r="Q37" i="23" s="1"/>
  <c r="W124" i="20"/>
  <c r="AI124" i="20" s="1"/>
  <c r="V107" i="23" s="1"/>
  <c r="R141" i="20"/>
  <c r="AD141" i="20" s="1"/>
  <c r="Q85" i="23" s="1"/>
  <c r="U35" i="20"/>
  <c r="AG35" i="20" s="1"/>
  <c r="T32" i="23" s="1"/>
  <c r="I46" i="20"/>
  <c r="AS35" i="20" s="1"/>
  <c r="Y39" i="20"/>
  <c r="AK39" i="20" s="1"/>
  <c r="X51" i="23" s="1"/>
  <c r="P66" i="20"/>
  <c r="AB66" i="20" s="1"/>
  <c r="O98" i="23" s="1"/>
  <c r="R131" i="20"/>
  <c r="AD131" i="20" s="1"/>
  <c r="Q108" i="23" s="1"/>
  <c r="F147" i="20"/>
  <c r="AP143" i="20" s="1"/>
  <c r="O37" i="20"/>
  <c r="AA37" i="20" s="1"/>
  <c r="N49" i="23" s="1"/>
  <c r="M128" i="20"/>
  <c r="AW125" i="20" s="1"/>
  <c r="O33" i="20"/>
  <c r="AA33" i="20" s="1"/>
  <c r="N96" i="23" s="1"/>
  <c r="C8" i="24"/>
  <c r="S55" i="20"/>
  <c r="AE55" i="20" s="1"/>
  <c r="R55" i="23" s="1"/>
  <c r="F138" i="20"/>
  <c r="AP132" i="20" s="1"/>
  <c r="U78" i="20"/>
  <c r="AG78" i="20" s="1"/>
  <c r="T82" i="23" s="1"/>
  <c r="Q119" i="20"/>
  <c r="AC119" i="20" s="1"/>
  <c r="P104" i="23" s="1"/>
  <c r="Y43" i="20"/>
  <c r="AK43" i="20" s="1"/>
  <c r="X53" i="23" s="1"/>
  <c r="G13" i="24"/>
  <c r="V135" i="20"/>
  <c r="AH135" i="20" s="1"/>
  <c r="U63" i="23" s="1"/>
  <c r="H13" i="20"/>
  <c r="AR5" i="20" s="1"/>
  <c r="O119" i="20"/>
  <c r="AA119" i="20" s="1"/>
  <c r="N104" i="23" s="1"/>
  <c r="S69" i="20"/>
  <c r="AE69" i="20" s="1"/>
  <c r="R57" i="23" s="1"/>
  <c r="R89" i="20"/>
  <c r="AD89" i="20" s="1"/>
  <c r="Q101" i="23" s="1"/>
  <c r="U124" i="20"/>
  <c r="AG124" i="20" s="1"/>
  <c r="T107" i="23" s="1"/>
  <c r="L116" i="20"/>
  <c r="AV111" i="20" s="1"/>
  <c r="Q21" i="20"/>
  <c r="AC21" i="20" s="1"/>
  <c r="P70" i="23" s="1"/>
  <c r="O34" i="20"/>
  <c r="AA34" i="20" s="1"/>
  <c r="N97" i="23" s="1"/>
  <c r="T123" i="20"/>
  <c r="AF123" i="20" s="1"/>
  <c r="S74" i="23" s="1"/>
  <c r="T119" i="20"/>
  <c r="AF119" i="20" s="1"/>
  <c r="S104" i="23" s="1"/>
  <c r="Q67" i="20"/>
  <c r="AC67" i="20" s="1"/>
  <c r="P21" i="23" s="1"/>
  <c r="Y51" i="20"/>
  <c r="AK51" i="20" s="1"/>
  <c r="X36" i="23" s="1"/>
  <c r="W50" i="20"/>
  <c r="AI50" i="20" s="1"/>
  <c r="V35" i="23" s="1"/>
  <c r="X34" i="20"/>
  <c r="AJ34" i="20" s="1"/>
  <c r="W97" i="23" s="1"/>
  <c r="X32" i="20"/>
  <c r="AJ32" i="20" s="1"/>
  <c r="W95" i="23" s="1"/>
  <c r="AC151" i="20"/>
  <c r="P64" i="23" s="1"/>
  <c r="M74" i="20"/>
  <c r="AW69" i="20" s="1"/>
  <c r="O79" i="20"/>
  <c r="AA79" i="20" s="1"/>
  <c r="N99" i="23" s="1"/>
  <c r="W102" i="20"/>
  <c r="AI102" i="20" s="1"/>
  <c r="V59" i="23" s="1"/>
  <c r="F62" i="20"/>
  <c r="F63" i="20" s="1"/>
  <c r="AP53" i="20" s="1"/>
  <c r="W135" i="20"/>
  <c r="AI135" i="20" s="1"/>
  <c r="V63" i="23" s="1"/>
  <c r="Y37" i="20"/>
  <c r="AK37" i="20" s="1"/>
  <c r="X49" i="23" s="1"/>
  <c r="R135" i="20"/>
  <c r="AD135" i="20" s="1"/>
  <c r="Q63" i="23" s="1"/>
  <c r="B16" i="24"/>
  <c r="O39" i="20"/>
  <c r="AA39" i="20" s="1"/>
  <c r="N51" i="23" s="1"/>
  <c r="U122" i="20"/>
  <c r="AG122" i="20" s="1"/>
  <c r="T42" i="23" s="1"/>
  <c r="U125" i="20"/>
  <c r="AG125" i="20" s="1"/>
  <c r="T14" i="23" s="1"/>
  <c r="T21" i="20"/>
  <c r="AF21" i="20" s="1"/>
  <c r="S70" i="23" s="1"/>
  <c r="T20" i="20"/>
  <c r="AF20" i="20" s="1"/>
  <c r="S5" i="23" s="1"/>
  <c r="U43" i="20"/>
  <c r="AG43" i="20" s="1"/>
  <c r="T53" i="23" s="1"/>
  <c r="S122" i="20"/>
  <c r="AE122" i="20" s="1"/>
  <c r="R42" i="23" s="1"/>
  <c r="Q131" i="20"/>
  <c r="AC131" i="20" s="1"/>
  <c r="P108" i="23" s="1"/>
  <c r="R78" i="20"/>
  <c r="AD78" i="20" s="1"/>
  <c r="Q82" i="23" s="1"/>
  <c r="U40" i="20"/>
  <c r="AG40" i="20" s="1"/>
  <c r="T52" i="23" s="1"/>
  <c r="O41" i="20"/>
  <c r="AA41" i="20" s="1"/>
  <c r="N6" i="23" s="1"/>
  <c r="H6" i="24"/>
  <c r="Y119" i="20"/>
  <c r="AK119" i="20" s="1"/>
  <c r="X104" i="23" s="1"/>
  <c r="E74" i="20"/>
  <c r="AO69" i="20" s="1"/>
  <c r="E15" i="24"/>
  <c r="E28" i="20"/>
  <c r="AO20" i="20" s="1"/>
  <c r="Y24" i="20"/>
  <c r="AK24" i="20" s="1"/>
  <c r="X72" i="23" s="1"/>
  <c r="O43" i="20"/>
  <c r="AA43" i="20" s="1"/>
  <c r="N53" i="23" s="1"/>
  <c r="Y77" i="20"/>
  <c r="AK77" i="20" s="1"/>
  <c r="X81" i="23" s="1"/>
  <c r="I147" i="20"/>
  <c r="AS144" i="20" s="1"/>
  <c r="R53" i="20"/>
  <c r="AD53" i="20" s="1"/>
  <c r="Q20" i="23" s="1"/>
  <c r="Q22" i="20"/>
  <c r="AC22" i="20" s="1"/>
  <c r="P93" i="23" s="1"/>
  <c r="V132" i="20"/>
  <c r="AH132" i="20" s="1"/>
  <c r="U26" i="23" s="1"/>
  <c r="Y52" i="20"/>
  <c r="AK52" i="20" s="1"/>
  <c r="X73" i="23" s="1"/>
  <c r="T6" i="20"/>
  <c r="AF6" i="20" s="1"/>
  <c r="S19" i="23" s="1"/>
  <c r="O122" i="20"/>
  <c r="AA122" i="20" s="1"/>
  <c r="N42" i="23" s="1"/>
  <c r="S71" i="20"/>
  <c r="AE71" i="20" s="1"/>
  <c r="R11" i="23" s="1"/>
  <c r="F95" i="20"/>
  <c r="AP92" i="20" s="1"/>
  <c r="I128" i="20"/>
  <c r="AS122" i="20" s="1"/>
  <c r="U142" i="20"/>
  <c r="AG142" i="20" s="1"/>
  <c r="T43" i="23" s="1"/>
  <c r="U144" i="20"/>
  <c r="AG144" i="20" s="1"/>
  <c r="T15" i="23" s="1"/>
  <c r="L128" i="20"/>
  <c r="AV124" i="20" s="1"/>
  <c r="U37" i="20"/>
  <c r="AG37" i="20" s="1"/>
  <c r="T49" i="23" s="1"/>
  <c r="T68" i="20"/>
  <c r="AF68" i="20" s="1"/>
  <c r="S22" i="23" s="1"/>
  <c r="T17" i="20"/>
  <c r="AF17" i="20" s="1"/>
  <c r="S92" i="23" s="1"/>
  <c r="Q68" i="20"/>
  <c r="AC68" i="20" s="1"/>
  <c r="P22" i="23" s="1"/>
  <c r="Y57" i="20"/>
  <c r="AK57" i="20" s="1"/>
  <c r="X8" i="23" s="1"/>
  <c r="W60" i="20"/>
  <c r="AI60" i="20" s="1"/>
  <c r="V80" i="23" s="1"/>
  <c r="X40" i="20"/>
  <c r="AJ40" i="20" s="1"/>
  <c r="W52" i="23" s="1"/>
  <c r="X41" i="20"/>
  <c r="AJ41" i="20" s="1"/>
  <c r="W6" i="23" s="1"/>
  <c r="T69" i="20"/>
  <c r="AF69" i="20" s="1"/>
  <c r="S57" i="23" s="1"/>
  <c r="AM150" i="20"/>
  <c r="T88" i="20"/>
  <c r="AF88" i="20" s="1"/>
  <c r="S100" i="23" s="1"/>
  <c r="F85" i="20"/>
  <c r="AP82" i="20" s="1"/>
  <c r="K95" i="20"/>
  <c r="AU91" i="20" s="1"/>
  <c r="H147" i="20"/>
  <c r="AR143" i="20" s="1"/>
  <c r="Y141" i="20"/>
  <c r="AK141" i="20" s="1"/>
  <c r="X85" i="23" s="1"/>
  <c r="R55" i="20"/>
  <c r="AD55" i="20" s="1"/>
  <c r="Q55" i="23" s="1"/>
  <c r="G128" i="20"/>
  <c r="AQ119" i="20" s="1"/>
  <c r="T120" i="20"/>
  <c r="AF120" i="20" s="1"/>
  <c r="S105" i="23" s="1"/>
  <c r="R57" i="20"/>
  <c r="AD57" i="20" s="1"/>
  <c r="Q8" i="23" s="1"/>
  <c r="Y34" i="20"/>
  <c r="AK34" i="20" s="1"/>
  <c r="X97" i="23" s="1"/>
  <c r="L15" i="24"/>
  <c r="Y31" i="20"/>
  <c r="AK31" i="20" s="1"/>
  <c r="X94" i="23" s="1"/>
  <c r="H28" i="20"/>
  <c r="AR22" i="20" s="1"/>
  <c r="P67" i="20"/>
  <c r="AB67" i="20" s="1"/>
  <c r="O21" i="23" s="1"/>
  <c r="O124" i="20"/>
  <c r="AA124" i="20" s="1"/>
  <c r="N107" i="23" s="1"/>
  <c r="F8" i="24"/>
  <c r="U123" i="20"/>
  <c r="AG123" i="20" s="1"/>
  <c r="T74" i="23" s="1"/>
  <c r="U141" i="20"/>
  <c r="AG141" i="20" s="1"/>
  <c r="T85" i="23" s="1"/>
  <c r="Y58" i="20"/>
  <c r="AK58" i="20" s="1"/>
  <c r="X9" i="23" s="1"/>
  <c r="R51" i="20"/>
  <c r="AD51" i="20" s="1"/>
  <c r="Q36" i="23" s="1"/>
  <c r="M85" i="20"/>
  <c r="AW81" i="20" s="1"/>
  <c r="O89" i="20"/>
  <c r="AA89" i="20" s="1"/>
  <c r="N101" i="23" s="1"/>
  <c r="P71" i="20"/>
  <c r="AB71" i="20" s="1"/>
  <c r="O11" i="23" s="1"/>
  <c r="T144" i="20"/>
  <c r="AF144" i="20" s="1"/>
  <c r="S15" i="23" s="1"/>
  <c r="L9" i="24"/>
  <c r="M147" i="20"/>
  <c r="AW144" i="20" s="1"/>
  <c r="S59" i="20"/>
  <c r="AE59" i="20" s="1"/>
  <c r="R37" i="23" s="1"/>
  <c r="H128" i="20"/>
  <c r="AR125" i="20" s="1"/>
  <c r="O90" i="20"/>
  <c r="AA90" i="20" s="1"/>
  <c r="N102" i="23" s="1"/>
  <c r="B6" i="24"/>
  <c r="Q20" i="20"/>
  <c r="AC20" i="20" s="1"/>
  <c r="P5" i="23" s="1"/>
  <c r="Q23" i="20"/>
  <c r="AC23" i="20" s="1"/>
  <c r="P71" i="23" s="1"/>
  <c r="S131" i="20"/>
  <c r="AE131" i="20" s="1"/>
  <c r="R108" i="23" s="1"/>
  <c r="U42" i="20"/>
  <c r="AG42" i="20" s="1"/>
  <c r="T7" i="23" s="1"/>
  <c r="Y60" i="20"/>
  <c r="AK60" i="20" s="1"/>
  <c r="X80" i="23" s="1"/>
  <c r="T141" i="20"/>
  <c r="AF141" i="20" s="1"/>
  <c r="S85" i="23" s="1"/>
  <c r="Y79" i="20"/>
  <c r="AK79" i="20" s="1"/>
  <c r="X99" i="23" s="1"/>
  <c r="I138" i="20"/>
  <c r="AS132" i="20" s="1"/>
  <c r="F13" i="24"/>
  <c r="R58" i="20"/>
  <c r="AD58" i="20" s="1"/>
  <c r="Q9" i="23" s="1"/>
  <c r="O42" i="20"/>
  <c r="AA42" i="20" s="1"/>
  <c r="N7" i="23" s="1"/>
  <c r="T142" i="20"/>
  <c r="AF142" i="20" s="1"/>
  <c r="S43" i="23" s="1"/>
  <c r="S52" i="20"/>
  <c r="AE52" i="20" s="1"/>
  <c r="R73" i="23" s="1"/>
  <c r="Y78" i="20"/>
  <c r="AK78" i="20" s="1"/>
  <c r="X82" i="23" s="1"/>
  <c r="O38" i="20"/>
  <c r="AA38" i="20" s="1"/>
  <c r="N50" i="23" s="1"/>
  <c r="C4" i="24"/>
  <c r="G5" i="24"/>
  <c r="Y32" i="20"/>
  <c r="AK32" i="20" s="1"/>
  <c r="X95" i="23" s="1"/>
  <c r="S57" i="20"/>
  <c r="AE57" i="20" s="1"/>
  <c r="R8" i="23" s="1"/>
  <c r="D13" i="24"/>
  <c r="M46" i="20"/>
  <c r="AW41" i="20" s="1"/>
  <c r="O36" i="20"/>
  <c r="AA36" i="20" s="1"/>
  <c r="N33" i="23" s="1"/>
  <c r="K138" i="20"/>
  <c r="AU131" i="20" s="1"/>
  <c r="B13" i="24"/>
  <c r="R90" i="20"/>
  <c r="AD90" i="20" s="1"/>
  <c r="Q102" i="23" s="1"/>
  <c r="U121" i="20"/>
  <c r="AG121" i="20" s="1"/>
  <c r="T106" i="23" s="1"/>
  <c r="U103" i="20"/>
  <c r="AG103" i="20" s="1"/>
  <c r="T41" i="23" s="1"/>
  <c r="P25" i="20"/>
  <c r="AB25" i="20" s="1"/>
  <c r="O31" i="23" s="1"/>
  <c r="T16" i="20"/>
  <c r="AF16" i="20" s="1"/>
  <c r="S91" i="23" s="1"/>
  <c r="K46" i="20"/>
  <c r="AU41" i="20" s="1"/>
  <c r="U39" i="20"/>
  <c r="AG39" i="20" s="1"/>
  <c r="T51" i="23" s="1"/>
  <c r="X39" i="20"/>
  <c r="AJ39" i="20" s="1"/>
  <c r="W51" i="23" s="1"/>
  <c r="X121" i="20"/>
  <c r="AJ121" i="20" s="1"/>
  <c r="W106" i="23" s="1"/>
  <c r="Y54" i="20"/>
  <c r="AK54" i="20" s="1"/>
  <c r="X54" i="23" s="1"/>
  <c r="R56" i="20"/>
  <c r="AD56" i="20" s="1"/>
  <c r="Q56" i="23" s="1"/>
  <c r="T67" i="20"/>
  <c r="AF67" i="20" s="1"/>
  <c r="S21" i="23" s="1"/>
  <c r="AA150" i="20"/>
  <c r="N109" i="23" s="1"/>
  <c r="C95" i="20"/>
  <c r="AM88" i="20" s="1"/>
  <c r="O91" i="20"/>
  <c r="AA91" i="20" s="1"/>
  <c r="N103" i="23" s="1"/>
  <c r="P68" i="20"/>
  <c r="AB68" i="20" s="1"/>
  <c r="O22" i="23" s="1"/>
  <c r="Q24" i="20"/>
  <c r="AC24" i="20" s="1"/>
  <c r="P72" i="23" s="1"/>
  <c r="Y56" i="20"/>
  <c r="AK56" i="20" s="1"/>
  <c r="X56" i="23" s="1"/>
  <c r="G8" i="24"/>
  <c r="Q19" i="20"/>
  <c r="AC19" i="20" s="1"/>
  <c r="P48" i="23" s="1"/>
  <c r="U77" i="20"/>
  <c r="AG77" i="20" s="1"/>
  <c r="T81" i="23" s="1"/>
  <c r="T9" i="20"/>
  <c r="AF9" i="20" s="1"/>
  <c r="S68" i="23" s="1"/>
  <c r="E7" i="24"/>
  <c r="Y41" i="20"/>
  <c r="AK41" i="20" s="1"/>
  <c r="X6" i="23" s="1"/>
  <c r="G15" i="24"/>
  <c r="Q16" i="20"/>
  <c r="AC16" i="20" s="1"/>
  <c r="P91" i="23" s="1"/>
  <c r="Y144" i="20"/>
  <c r="AK144" i="20" s="1"/>
  <c r="X15" i="23" s="1"/>
  <c r="U79" i="20"/>
  <c r="AG79" i="20" s="1"/>
  <c r="T99" i="23" s="1"/>
  <c r="U82" i="20"/>
  <c r="AG82" i="20" s="1"/>
  <c r="T12" i="23" s="1"/>
  <c r="T125" i="20"/>
  <c r="AF125" i="20" s="1"/>
  <c r="S14" i="23" s="1"/>
  <c r="U32" i="20"/>
  <c r="AG32" i="20" s="1"/>
  <c r="T95" i="23" s="1"/>
  <c r="Y53" i="20"/>
  <c r="AK53" i="20" s="1"/>
  <c r="X20" i="23" s="1"/>
  <c r="F7" i="24"/>
  <c r="R52" i="20"/>
  <c r="AD52" i="20" s="1"/>
  <c r="Q73" i="23" s="1"/>
  <c r="T8" i="20"/>
  <c r="AF8" i="20" s="1"/>
  <c r="S90" i="23" s="1"/>
  <c r="Y81" i="20"/>
  <c r="AK81" i="20" s="1"/>
  <c r="X23" i="23" s="1"/>
  <c r="J14" i="24"/>
  <c r="S66" i="20"/>
  <c r="AE66" i="20" s="1"/>
  <c r="R98" i="23" s="1"/>
  <c r="T22" i="20"/>
  <c r="AF22" i="20" s="1"/>
  <c r="S93" i="23" s="1"/>
  <c r="T66" i="20"/>
  <c r="AF66" i="20" s="1"/>
  <c r="S98" i="23" s="1"/>
  <c r="T124" i="20"/>
  <c r="AF124" i="20" s="1"/>
  <c r="S107" i="23" s="1"/>
  <c r="M62" i="20"/>
  <c r="M63" i="20" s="1"/>
  <c r="T25" i="20"/>
  <c r="AF25" i="20" s="1"/>
  <c r="S31" i="23" s="1"/>
  <c r="R49" i="20"/>
  <c r="AD49" i="20" s="1"/>
  <c r="Q34" i="23" s="1"/>
  <c r="I85" i="20"/>
  <c r="AS78" i="20" s="1"/>
  <c r="X103" i="20"/>
  <c r="AJ103" i="20" s="1"/>
  <c r="W41" i="23" s="1"/>
  <c r="F16" i="24"/>
  <c r="W23" i="20"/>
  <c r="AI23" i="20" s="1"/>
  <c r="V71" i="23" s="1"/>
  <c r="O51" i="20"/>
  <c r="AA51" i="20" s="1"/>
  <c r="N36" i="23" s="1"/>
  <c r="V134" i="20"/>
  <c r="AH134" i="20" s="1"/>
  <c r="U75" i="23" s="1"/>
  <c r="D10" i="24"/>
  <c r="K16" i="24"/>
  <c r="W24" i="20"/>
  <c r="AI24" i="20" s="1"/>
  <c r="V72" i="23" s="1"/>
  <c r="R68" i="20"/>
  <c r="AD68" i="20" s="1"/>
  <c r="Q22" i="23" s="1"/>
  <c r="X53" i="20"/>
  <c r="AJ53" i="20" s="1"/>
  <c r="W20" i="23" s="1"/>
  <c r="L12" i="24"/>
  <c r="Y4" i="20"/>
  <c r="AK4" i="20" s="1"/>
  <c r="X89" i="23" s="1"/>
  <c r="X78" i="20"/>
  <c r="AJ78" i="20" s="1"/>
  <c r="W82" i="23" s="1"/>
  <c r="AE150" i="20"/>
  <c r="R109" i="23" s="1"/>
  <c r="Y113" i="20"/>
  <c r="AK113" i="20" s="1"/>
  <c r="X13" i="23" s="1"/>
  <c r="O54" i="20"/>
  <c r="AA54" i="20" s="1"/>
  <c r="N54" i="23" s="1"/>
  <c r="X143" i="20"/>
  <c r="AJ143" i="20" s="1"/>
  <c r="W76" i="23" s="1"/>
  <c r="Y9" i="20"/>
  <c r="AK9" i="20" s="1"/>
  <c r="X68" i="23" s="1"/>
  <c r="X81" i="20"/>
  <c r="AJ81" i="20" s="1"/>
  <c r="W23" i="23" s="1"/>
  <c r="T77" i="20"/>
  <c r="AF77" i="20" s="1"/>
  <c r="S81" i="23" s="1"/>
  <c r="P102" i="20"/>
  <c r="AB102" i="20" s="1"/>
  <c r="O59" i="23" s="1"/>
  <c r="X55" i="20"/>
  <c r="AJ55" i="20" s="1"/>
  <c r="W55" i="23" s="1"/>
  <c r="M116" i="20"/>
  <c r="AW111" i="20" s="1"/>
  <c r="Q58" i="20"/>
  <c r="AC58" i="20" s="1"/>
  <c r="P9" i="23" s="1"/>
  <c r="Y110" i="20"/>
  <c r="AK110" i="20" s="1"/>
  <c r="X25" i="23" s="1"/>
  <c r="O57" i="20"/>
  <c r="AA57" i="20" s="1"/>
  <c r="N8" i="23" s="1"/>
  <c r="X144" i="20"/>
  <c r="AJ144" i="20" s="1"/>
  <c r="W15" i="23" s="1"/>
  <c r="V55" i="20"/>
  <c r="AH55" i="20" s="1"/>
  <c r="U55" i="23" s="1"/>
  <c r="X141" i="20"/>
  <c r="AJ141" i="20" s="1"/>
  <c r="W85" i="23" s="1"/>
  <c r="V54" i="20"/>
  <c r="AH54" i="20" s="1"/>
  <c r="U54" i="23" s="1"/>
  <c r="AJ150" i="20"/>
  <c r="W109" i="23" s="1"/>
  <c r="P4" i="20"/>
  <c r="AB4" i="20" s="1"/>
  <c r="O89" i="23" s="1"/>
  <c r="R70" i="20"/>
  <c r="AD70" i="20" s="1"/>
  <c r="Q10" i="23" s="1"/>
  <c r="V60" i="20"/>
  <c r="AH60" i="20" s="1"/>
  <c r="U80" i="23" s="1"/>
  <c r="H85" i="20"/>
  <c r="AR81" i="20" s="1"/>
  <c r="Y5" i="20"/>
  <c r="AK5" i="20" s="1"/>
  <c r="X30" i="23" s="1"/>
  <c r="X82" i="20"/>
  <c r="AJ82" i="20" s="1"/>
  <c r="W12" i="23" s="1"/>
  <c r="S79" i="20"/>
  <c r="AE79" i="20" s="1"/>
  <c r="R99" i="23" s="1"/>
  <c r="C62" i="20"/>
  <c r="C63" i="20" s="1"/>
  <c r="AM55" i="20" s="1"/>
  <c r="O49" i="20"/>
  <c r="AA49" i="20" s="1"/>
  <c r="N34" i="23" s="1"/>
  <c r="H106" i="20"/>
  <c r="AR103" i="20" s="1"/>
  <c r="T113" i="20"/>
  <c r="AF113" i="20" s="1"/>
  <c r="S13" i="23" s="1"/>
  <c r="R100" i="20"/>
  <c r="AD100" i="20" s="1"/>
  <c r="Q24" i="23" s="1"/>
  <c r="R99" i="20"/>
  <c r="AD99" i="20" s="1"/>
  <c r="Q40" i="23" s="1"/>
  <c r="R103" i="20"/>
  <c r="AD103" i="20" s="1"/>
  <c r="Q41" i="23" s="1"/>
  <c r="R6" i="20"/>
  <c r="AD6" i="20" s="1"/>
  <c r="Q19" i="23" s="1"/>
  <c r="I6" i="24"/>
  <c r="W18" i="20"/>
  <c r="AI18" i="20" s="1"/>
  <c r="V69" i="23" s="1"/>
  <c r="Q91" i="20"/>
  <c r="AC91" i="20" s="1"/>
  <c r="P103" i="23" s="1"/>
  <c r="P141" i="20"/>
  <c r="AB141" i="20" s="1"/>
  <c r="O85" i="23" s="1"/>
  <c r="X51" i="20"/>
  <c r="AJ51" i="20" s="1"/>
  <c r="W36" i="23" s="1"/>
  <c r="V56" i="20"/>
  <c r="AH56" i="20" s="1"/>
  <c r="U56" i="23" s="1"/>
  <c r="D147" i="20"/>
  <c r="AN142" i="20" s="1"/>
  <c r="G9" i="24"/>
  <c r="I14" i="24"/>
  <c r="M13" i="20"/>
  <c r="AW7" i="20" s="1"/>
  <c r="L85" i="20"/>
  <c r="AV81" i="20" s="1"/>
  <c r="S80" i="20"/>
  <c r="AE80" i="20" s="1"/>
  <c r="R38" i="23" s="1"/>
  <c r="P103" i="20"/>
  <c r="AB103" i="20" s="1"/>
  <c r="O41" i="23" s="1"/>
  <c r="J28" i="20"/>
  <c r="AT16" i="20" s="1"/>
  <c r="X49" i="20"/>
  <c r="AJ49" i="20" s="1"/>
  <c r="W34" i="23" s="1"/>
  <c r="O60" i="20"/>
  <c r="AA60" i="20" s="1"/>
  <c r="N80" i="23" s="1"/>
  <c r="T110" i="20"/>
  <c r="AF110" i="20" s="1"/>
  <c r="S25" i="23" s="1"/>
  <c r="T90" i="20"/>
  <c r="AF90" i="20" s="1"/>
  <c r="S102" i="23" s="1"/>
  <c r="T92" i="20"/>
  <c r="AF92" i="20" s="1"/>
  <c r="S39" i="23" s="1"/>
  <c r="D106" i="20"/>
  <c r="AN99" i="20" s="1"/>
  <c r="V58" i="20"/>
  <c r="AH58" i="20" s="1"/>
  <c r="U9" i="23" s="1"/>
  <c r="T49" i="20"/>
  <c r="AF49" i="20" s="1"/>
  <c r="S34" i="23" s="1"/>
  <c r="O59" i="20"/>
  <c r="AA59" i="20" s="1"/>
  <c r="N37" i="23" s="1"/>
  <c r="C11" i="24"/>
  <c r="H116" i="20"/>
  <c r="AR111" i="20" s="1"/>
  <c r="V131" i="20"/>
  <c r="AH131" i="20" s="1"/>
  <c r="U108" i="23" s="1"/>
  <c r="F74" i="20"/>
  <c r="AP67" i="20" s="1"/>
  <c r="T82" i="20"/>
  <c r="AF82" i="20" s="1"/>
  <c r="S12" i="23" s="1"/>
  <c r="Q92" i="20"/>
  <c r="AC92" i="20" s="1"/>
  <c r="P39" i="23" s="1"/>
  <c r="L147" i="20"/>
  <c r="AV144" i="20" s="1"/>
  <c r="T81" i="20"/>
  <c r="AF81" i="20" s="1"/>
  <c r="S23" i="23" s="1"/>
  <c r="W21" i="20"/>
  <c r="AI21" i="20" s="1"/>
  <c r="V70" i="23" s="1"/>
  <c r="W16" i="20"/>
  <c r="AI16" i="20" s="1"/>
  <c r="V91" i="23" s="1"/>
  <c r="C15" i="24"/>
  <c r="R69" i="20"/>
  <c r="AD69" i="20" s="1"/>
  <c r="Q57" i="23" s="1"/>
  <c r="Y6" i="20"/>
  <c r="AK6" i="20" s="1"/>
  <c r="X19" i="23" s="1"/>
  <c r="K9" i="24"/>
  <c r="Y109" i="20"/>
  <c r="AK109" i="20" s="1"/>
  <c r="X84" i="23" s="1"/>
  <c r="O55" i="20"/>
  <c r="AA55" i="20" s="1"/>
  <c r="N55" i="23" s="1"/>
  <c r="F28" i="20"/>
  <c r="AP23" i="20" s="1"/>
  <c r="T111" i="20"/>
  <c r="AF111" i="20" s="1"/>
  <c r="S60" i="23" s="1"/>
  <c r="Q120" i="20"/>
  <c r="AC120" i="20" s="1"/>
  <c r="P105" i="23" s="1"/>
  <c r="Q123" i="20"/>
  <c r="AC123" i="20" s="1"/>
  <c r="P74" i="23" s="1"/>
  <c r="Q121" i="20"/>
  <c r="AC121" i="20" s="1"/>
  <c r="P106" i="23" s="1"/>
  <c r="Q122" i="20"/>
  <c r="AC122" i="20" s="1"/>
  <c r="P42" i="23" s="1"/>
  <c r="Q124" i="20"/>
  <c r="AC124" i="20" s="1"/>
  <c r="P107" i="23" s="1"/>
  <c r="V53" i="20"/>
  <c r="AH53" i="20" s="1"/>
  <c r="U20" i="23" s="1"/>
  <c r="G12" i="24"/>
  <c r="E8" i="24"/>
  <c r="X52" i="20"/>
  <c r="AJ52" i="20" s="1"/>
  <c r="W73" i="23" s="1"/>
  <c r="V57" i="20"/>
  <c r="AH57" i="20" s="1"/>
  <c r="U8" i="23" s="1"/>
  <c r="V52" i="20"/>
  <c r="AH52" i="20" s="1"/>
  <c r="U73" i="23" s="1"/>
  <c r="J138" i="20"/>
  <c r="AT132" i="20" s="1"/>
  <c r="F13" i="20"/>
  <c r="AP8" i="20" s="1"/>
  <c r="J13" i="20"/>
  <c r="AT7" i="20" s="1"/>
  <c r="K11" i="24"/>
  <c r="P33" i="20"/>
  <c r="AB33" i="20" s="1"/>
  <c r="O96" i="23" s="1"/>
  <c r="Q38" i="20"/>
  <c r="AC38" i="20" s="1"/>
  <c r="P50" i="23" s="1"/>
  <c r="V5" i="20"/>
  <c r="AH5" i="20" s="1"/>
  <c r="U30" i="23" s="1"/>
  <c r="U19" i="20"/>
  <c r="AG19" i="20" s="1"/>
  <c r="T48" i="23" s="1"/>
  <c r="P56" i="20"/>
  <c r="AB56" i="20" s="1"/>
  <c r="O56" i="23" s="1"/>
  <c r="W20" i="20"/>
  <c r="AI20" i="20" s="1"/>
  <c r="V5" i="23" s="1"/>
  <c r="P32" i="20"/>
  <c r="AB32" i="20" s="1"/>
  <c r="O95" i="23" s="1"/>
  <c r="Y59" i="20"/>
  <c r="AK59" i="20" s="1"/>
  <c r="X37" i="23" s="1"/>
  <c r="P81" i="20"/>
  <c r="AB81" i="20" s="1"/>
  <c r="O23" i="23" s="1"/>
  <c r="P78" i="20"/>
  <c r="AB78" i="20" s="1"/>
  <c r="O82" i="23" s="1"/>
  <c r="P82" i="20"/>
  <c r="AB82" i="20" s="1"/>
  <c r="O12" i="23" s="1"/>
  <c r="O101" i="20"/>
  <c r="AA101" i="20" s="1"/>
  <c r="N58" i="23" s="1"/>
  <c r="O103" i="20"/>
  <c r="AA103" i="20" s="1"/>
  <c r="N41" i="23" s="1"/>
  <c r="P35" i="20"/>
  <c r="AB35" i="20" s="1"/>
  <c r="O32" i="23" s="1"/>
  <c r="P43" i="20"/>
  <c r="AB43" i="20" s="1"/>
  <c r="O53" i="23" s="1"/>
  <c r="R39" i="20"/>
  <c r="AD39" i="20" s="1"/>
  <c r="Q51" i="23" s="1"/>
  <c r="V7" i="20"/>
  <c r="AH7" i="20" s="1"/>
  <c r="U47" i="23" s="1"/>
  <c r="J116" i="20"/>
  <c r="AT113" i="20" s="1"/>
  <c r="R32" i="20"/>
  <c r="AD32" i="20" s="1"/>
  <c r="Q95" i="23" s="1"/>
  <c r="F46" i="20"/>
  <c r="AP33" i="20" s="1"/>
  <c r="U24" i="20"/>
  <c r="AG24" i="20" s="1"/>
  <c r="T72" i="23" s="1"/>
  <c r="I4" i="24"/>
  <c r="D46" i="20"/>
  <c r="AN32" i="20" s="1"/>
  <c r="R38" i="20"/>
  <c r="AD38" i="20" s="1"/>
  <c r="Q50" i="23" s="1"/>
  <c r="I12" i="24"/>
  <c r="E6" i="24"/>
  <c r="D13" i="20"/>
  <c r="AN10" i="20" s="1"/>
  <c r="P38" i="20"/>
  <c r="AB38" i="20" s="1"/>
  <c r="O50" i="23" s="1"/>
  <c r="V110" i="20"/>
  <c r="AH110" i="20" s="1"/>
  <c r="U25" i="23" s="1"/>
  <c r="Y82" i="20"/>
  <c r="AK82" i="20" s="1"/>
  <c r="X12" i="23" s="1"/>
  <c r="P31" i="20"/>
  <c r="AB31" i="20" s="1"/>
  <c r="O94" i="23" s="1"/>
  <c r="R43" i="20"/>
  <c r="AD43" i="20" s="1"/>
  <c r="Q53" i="23" s="1"/>
  <c r="V8" i="20"/>
  <c r="AH8" i="20" s="1"/>
  <c r="U90" i="23" s="1"/>
  <c r="U16" i="20"/>
  <c r="AG16" i="20" s="1"/>
  <c r="T91" i="23" s="1"/>
  <c r="R34" i="20"/>
  <c r="AD34" i="20" s="1"/>
  <c r="Q97" i="23" s="1"/>
  <c r="J106" i="20"/>
  <c r="AT99" i="20" s="1"/>
  <c r="C6" i="24"/>
  <c r="V111" i="20"/>
  <c r="AH111" i="20" s="1"/>
  <c r="U60" i="23" s="1"/>
  <c r="V109" i="20"/>
  <c r="AH109" i="20" s="1"/>
  <c r="U84" i="23" s="1"/>
  <c r="P40" i="20"/>
  <c r="AB40" i="20" s="1"/>
  <c r="O52" i="23" s="1"/>
  <c r="K28" i="20"/>
  <c r="AU22" i="20" s="1"/>
  <c r="U21" i="20"/>
  <c r="AG21" i="20" s="1"/>
  <c r="T70" i="23" s="1"/>
  <c r="U23" i="20"/>
  <c r="AG23" i="20" s="1"/>
  <c r="T71" i="23" s="1"/>
  <c r="P39" i="20"/>
  <c r="AB39" i="20" s="1"/>
  <c r="O51" i="23" s="1"/>
  <c r="S53" i="20"/>
  <c r="AE53" i="20" s="1"/>
  <c r="R20" i="23" s="1"/>
  <c r="Y50" i="20"/>
  <c r="AK50" i="20" s="1"/>
  <c r="X35" i="23" s="1"/>
  <c r="X109" i="20"/>
  <c r="AJ109" i="20" s="1"/>
  <c r="W84" i="23" s="1"/>
  <c r="V112" i="20"/>
  <c r="AH112" i="20" s="1"/>
  <c r="U61" i="23" s="1"/>
  <c r="W77" i="20"/>
  <c r="AI77" i="20" s="1"/>
  <c r="V81" i="23" s="1"/>
  <c r="W79" i="20"/>
  <c r="AI79" i="20" s="1"/>
  <c r="V99" i="23" s="1"/>
  <c r="W80" i="20"/>
  <c r="AI80" i="20" s="1"/>
  <c r="V38" i="23" s="1"/>
  <c r="W81" i="20"/>
  <c r="AI81" i="20" s="1"/>
  <c r="V23" i="23" s="1"/>
  <c r="W78" i="20"/>
  <c r="AI78" i="20" s="1"/>
  <c r="V82" i="23" s="1"/>
  <c r="O35" i="20"/>
  <c r="AA35" i="20" s="1"/>
  <c r="N32" i="23" s="1"/>
  <c r="U17" i="20"/>
  <c r="AG17" i="20" s="1"/>
  <c r="T92" i="23" s="1"/>
  <c r="U20" i="20"/>
  <c r="AG20" i="20" s="1"/>
  <c r="T5" i="23" s="1"/>
  <c r="C46" i="20"/>
  <c r="AM41" i="20" s="1"/>
  <c r="S54" i="20"/>
  <c r="AE54" i="20" s="1"/>
  <c r="R54" i="23" s="1"/>
  <c r="P110" i="20"/>
  <c r="AB110" i="20" s="1"/>
  <c r="O25" i="23" s="1"/>
  <c r="P112" i="20"/>
  <c r="AB112" i="20" s="1"/>
  <c r="O61" i="23" s="1"/>
  <c r="P111" i="20"/>
  <c r="AB111" i="20" s="1"/>
  <c r="O60" i="23" s="1"/>
  <c r="P113" i="20"/>
  <c r="AB113" i="20" s="1"/>
  <c r="O13" i="23" s="1"/>
  <c r="P109" i="20"/>
  <c r="AB109" i="20" s="1"/>
  <c r="O84" i="23" s="1"/>
  <c r="Q32" i="20"/>
  <c r="AC32" i="20" s="1"/>
  <c r="P95" i="23" s="1"/>
  <c r="E46" i="20"/>
  <c r="AO35" i="20" s="1"/>
  <c r="U18" i="20"/>
  <c r="AG18" i="20" s="1"/>
  <c r="T69" i="23" s="1"/>
  <c r="I28" i="20"/>
  <c r="AS25" i="20" s="1"/>
  <c r="V101" i="20"/>
  <c r="AH101" i="20" s="1"/>
  <c r="U58" i="23" s="1"/>
  <c r="X101" i="20"/>
  <c r="AJ101" i="20" s="1"/>
  <c r="W58" i="23" s="1"/>
  <c r="P37" i="20"/>
  <c r="AB37" i="20" s="1"/>
  <c r="O49" i="23" s="1"/>
  <c r="R143" i="20"/>
  <c r="AD143" i="20" s="1"/>
  <c r="Q76" i="23" s="1"/>
  <c r="R144" i="20"/>
  <c r="AD144" i="20" s="1"/>
  <c r="Q15" i="23" s="1"/>
  <c r="T23" i="20"/>
  <c r="AF23" i="20" s="1"/>
  <c r="S71" i="23" s="1"/>
  <c r="T24" i="20"/>
  <c r="AF24" i="20" s="1"/>
  <c r="S72" i="23" s="1"/>
  <c r="U131" i="20"/>
  <c r="AG131" i="20" s="1"/>
  <c r="T108" i="23" s="1"/>
  <c r="U133" i="20"/>
  <c r="AG133" i="20" s="1"/>
  <c r="T62" i="23" s="1"/>
  <c r="U132" i="20"/>
  <c r="AG132" i="20" s="1"/>
  <c r="T26" i="23" s="1"/>
  <c r="U135" i="20"/>
  <c r="AG135" i="20" s="1"/>
  <c r="T63" i="23" s="1"/>
  <c r="U134" i="20"/>
  <c r="AG134" i="20" s="1"/>
  <c r="T75" i="23" s="1"/>
  <c r="V9" i="20"/>
  <c r="AH9" i="20" s="1"/>
  <c r="U68" i="23" s="1"/>
  <c r="J46" i="20"/>
  <c r="AT32" i="20" s="1"/>
  <c r="L106" i="20"/>
  <c r="AV98" i="20" s="1"/>
  <c r="U22" i="20"/>
  <c r="AG22" i="20" s="1"/>
  <c r="T93" i="23" s="1"/>
  <c r="C28" i="20"/>
  <c r="AM20" i="20" s="1"/>
  <c r="R77" i="20"/>
  <c r="AD77" i="20" s="1"/>
  <c r="Q81" i="23" s="1"/>
  <c r="R80" i="20"/>
  <c r="AD80" i="20" s="1"/>
  <c r="Q38" i="23" s="1"/>
  <c r="Y35" i="20"/>
  <c r="AK35" i="20" s="1"/>
  <c r="X32" i="23" s="1"/>
  <c r="Y40" i="20"/>
  <c r="AK40" i="20" s="1"/>
  <c r="X52" i="23" s="1"/>
  <c r="Y36" i="20"/>
  <c r="AK36" i="20" s="1"/>
  <c r="X33" i="23" s="1"/>
  <c r="T103" i="20"/>
  <c r="AF103" i="20" s="1"/>
  <c r="S41" i="23" s="1"/>
  <c r="G11" i="24"/>
  <c r="P49" i="20"/>
  <c r="AB49" i="20" s="1"/>
  <c r="O34" i="23" s="1"/>
  <c r="S5" i="20"/>
  <c r="AE5" i="20" s="1"/>
  <c r="R30" i="23" s="1"/>
  <c r="Q49" i="20"/>
  <c r="AC49" i="20" s="1"/>
  <c r="P34" i="23" s="1"/>
  <c r="P36" i="20"/>
  <c r="AB36" i="20" s="1"/>
  <c r="O33" i="23" s="1"/>
  <c r="P41" i="20"/>
  <c r="AB41" i="20" s="1"/>
  <c r="O6" i="23" s="1"/>
  <c r="P42" i="20"/>
  <c r="AB42" i="20" s="1"/>
  <c r="O7" i="23" s="1"/>
  <c r="G13" i="20"/>
  <c r="AQ6" i="20" s="1"/>
  <c r="T99" i="20"/>
  <c r="AF99" i="20" s="1"/>
  <c r="S40" i="23" s="1"/>
  <c r="Q52" i="20"/>
  <c r="AC52" i="20" s="1"/>
  <c r="P73" i="23" s="1"/>
  <c r="F128" i="20"/>
  <c r="AP122" i="20" s="1"/>
  <c r="Y134" i="20"/>
  <c r="AK134" i="20" s="1"/>
  <c r="X75" i="23" s="1"/>
  <c r="Q57" i="20"/>
  <c r="AC57" i="20" s="1"/>
  <c r="P8" i="23" s="1"/>
  <c r="X50" i="20"/>
  <c r="AJ50" i="20" s="1"/>
  <c r="W35" i="23" s="1"/>
  <c r="X54" i="20"/>
  <c r="AJ54" i="20" s="1"/>
  <c r="W54" i="23" s="1"/>
  <c r="X57" i="20"/>
  <c r="AJ57" i="20" s="1"/>
  <c r="W8" i="23" s="1"/>
  <c r="X60" i="20"/>
  <c r="AJ60" i="20" s="1"/>
  <c r="W80" i="23" s="1"/>
  <c r="R23" i="20"/>
  <c r="AD23" i="20" s="1"/>
  <c r="Q71" i="23" s="1"/>
  <c r="R22" i="20"/>
  <c r="AD22" i="20" s="1"/>
  <c r="Q93" i="23" s="1"/>
  <c r="R19" i="20"/>
  <c r="AD19" i="20" s="1"/>
  <c r="Q48" i="23" s="1"/>
  <c r="R25" i="20"/>
  <c r="AD25" i="20" s="1"/>
  <c r="Q31" i="23" s="1"/>
  <c r="R21" i="20"/>
  <c r="AD21" i="20" s="1"/>
  <c r="Q70" i="23" s="1"/>
  <c r="R24" i="20"/>
  <c r="AD24" i="20" s="1"/>
  <c r="Q72" i="23" s="1"/>
  <c r="R17" i="20"/>
  <c r="AD17" i="20" s="1"/>
  <c r="Q92" i="23" s="1"/>
  <c r="R18" i="20"/>
  <c r="AD18" i="20" s="1"/>
  <c r="Q69" i="23" s="1"/>
  <c r="S4" i="20"/>
  <c r="AE4" i="20" s="1"/>
  <c r="R89" i="23" s="1"/>
  <c r="S9" i="20"/>
  <c r="AE9" i="20" s="1"/>
  <c r="R68" i="23" s="1"/>
  <c r="Q56" i="20"/>
  <c r="AC56" i="20" s="1"/>
  <c r="P56" i="23" s="1"/>
  <c r="R124" i="20"/>
  <c r="AD124" i="20" s="1"/>
  <c r="Q107" i="23" s="1"/>
  <c r="E13" i="24"/>
  <c r="Q59" i="20"/>
  <c r="AC59" i="20" s="1"/>
  <c r="P37" i="23" s="1"/>
  <c r="O56" i="20"/>
  <c r="AA56" i="20" s="1"/>
  <c r="N56" i="23" s="1"/>
  <c r="Q4" i="20"/>
  <c r="AC4" i="20" s="1"/>
  <c r="P89" i="23" s="1"/>
  <c r="Q8" i="20"/>
  <c r="AC8" i="20" s="1"/>
  <c r="P90" i="23" s="1"/>
  <c r="Q9" i="20"/>
  <c r="AC9" i="20" s="1"/>
  <c r="P68" i="23" s="1"/>
  <c r="Q10" i="20"/>
  <c r="AC10" i="20" s="1"/>
  <c r="P4" i="23" s="1"/>
  <c r="S6" i="20"/>
  <c r="AE6" i="20" s="1"/>
  <c r="R19" i="23" s="1"/>
  <c r="T102" i="20"/>
  <c r="AF102" i="20" s="1"/>
  <c r="S59" i="23" s="1"/>
  <c r="S7" i="20"/>
  <c r="AE7" i="20" s="1"/>
  <c r="R47" i="23" s="1"/>
  <c r="D128" i="20"/>
  <c r="AN123" i="20" s="1"/>
  <c r="Q60" i="20"/>
  <c r="AC60" i="20" s="1"/>
  <c r="P80" i="23" s="1"/>
  <c r="V20" i="20"/>
  <c r="AH20" i="20" s="1"/>
  <c r="U5" i="23" s="1"/>
  <c r="Y131" i="20"/>
  <c r="AK131" i="20" s="1"/>
  <c r="X108" i="23" s="1"/>
  <c r="Q55" i="20"/>
  <c r="AC55" i="20" s="1"/>
  <c r="P55" i="23" s="1"/>
  <c r="O52" i="20"/>
  <c r="AA52" i="20" s="1"/>
  <c r="N73" i="23" s="1"/>
  <c r="R20" i="20"/>
  <c r="AD20" i="20" s="1"/>
  <c r="Q5" i="23" s="1"/>
  <c r="S10" i="20"/>
  <c r="AE10" i="20" s="1"/>
  <c r="R4" i="23" s="1"/>
  <c r="F4" i="24"/>
  <c r="T101" i="20"/>
  <c r="AF101" i="20" s="1"/>
  <c r="S58" i="23" s="1"/>
  <c r="Q50" i="20"/>
  <c r="AC50" i="20" s="1"/>
  <c r="P35" i="23" s="1"/>
  <c r="R133" i="20"/>
  <c r="AD133" i="20" s="1"/>
  <c r="Q62" i="23" s="1"/>
  <c r="R132" i="20"/>
  <c r="AD132" i="20" s="1"/>
  <c r="Q26" i="23" s="1"/>
  <c r="Q134" i="20"/>
  <c r="AC134" i="20" s="1"/>
  <c r="P75" i="23" s="1"/>
  <c r="Q132" i="20"/>
  <c r="AC132" i="20" s="1"/>
  <c r="P26" i="23" s="1"/>
  <c r="Q135" i="20"/>
  <c r="AC135" i="20" s="1"/>
  <c r="P63" i="23" s="1"/>
  <c r="M138" i="20"/>
  <c r="AW132" i="20" s="1"/>
  <c r="D7" i="24"/>
  <c r="T100" i="20"/>
  <c r="AF100" i="20" s="1"/>
  <c r="S24" i="23" s="1"/>
  <c r="R122" i="20"/>
  <c r="AD122" i="20" s="1"/>
  <c r="Q42" i="23" s="1"/>
  <c r="T98" i="20"/>
  <c r="AF98" i="20" s="1"/>
  <c r="S83" i="23" s="1"/>
  <c r="Q51" i="20"/>
  <c r="AC51" i="20" s="1"/>
  <c r="P36" i="23" s="1"/>
  <c r="X59" i="20"/>
  <c r="AJ59" i="20" s="1"/>
  <c r="W37" i="23" s="1"/>
  <c r="Q54" i="20"/>
  <c r="AC54" i="20" s="1"/>
  <c r="P54" i="23" s="1"/>
  <c r="V99" i="20"/>
  <c r="AH99" i="20" s="1"/>
  <c r="U40" i="23" s="1"/>
  <c r="V100" i="20"/>
  <c r="AH100" i="20" s="1"/>
  <c r="U24" i="23" s="1"/>
  <c r="R36" i="20"/>
  <c r="AD36" i="20" s="1"/>
  <c r="Q33" i="23" s="1"/>
  <c r="R31" i="20"/>
  <c r="AD31" i="20" s="1"/>
  <c r="Q94" i="23" s="1"/>
  <c r="R40" i="20"/>
  <c r="AD40" i="20" s="1"/>
  <c r="Q52" i="23" s="1"/>
  <c r="P100" i="20"/>
  <c r="AB100" i="20" s="1"/>
  <c r="O24" i="23" s="1"/>
  <c r="P99" i="20"/>
  <c r="AB99" i="20" s="1"/>
  <c r="O40" i="23" s="1"/>
  <c r="Y121" i="20"/>
  <c r="AK121" i="20" s="1"/>
  <c r="X106" i="23" s="1"/>
  <c r="Y120" i="20"/>
  <c r="AK120" i="20" s="1"/>
  <c r="X105" i="23" s="1"/>
  <c r="Y124" i="20"/>
  <c r="AK124" i="20" s="1"/>
  <c r="X107" i="23" s="1"/>
  <c r="Y122" i="20"/>
  <c r="AK122" i="20" s="1"/>
  <c r="X42" i="23" s="1"/>
  <c r="L14" i="24"/>
  <c r="Q53" i="20"/>
  <c r="AC53" i="20" s="1"/>
  <c r="P20" i="23" s="1"/>
  <c r="O142" i="20"/>
  <c r="AA142" i="20" s="1"/>
  <c r="N43" i="23" s="1"/>
  <c r="W70" i="20"/>
  <c r="AI70" i="20" s="1"/>
  <c r="V10" i="23" s="1"/>
  <c r="W71" i="20"/>
  <c r="AI71" i="20" s="1"/>
  <c r="V11" i="23" s="1"/>
  <c r="W69" i="20"/>
  <c r="AI69" i="20" s="1"/>
  <c r="V57" i="23" s="1"/>
  <c r="R16" i="20"/>
  <c r="AD16" i="20" s="1"/>
  <c r="Q91" i="23" s="1"/>
  <c r="S82" i="20"/>
  <c r="AE82" i="20" s="1"/>
  <c r="R12" i="23" s="1"/>
  <c r="S78" i="20"/>
  <c r="AE78" i="20" s="1"/>
  <c r="R82" i="23" s="1"/>
  <c r="S22" i="20"/>
  <c r="AE22" i="20" s="1"/>
  <c r="R93" i="23" s="1"/>
  <c r="S20" i="20"/>
  <c r="AE20" i="20" s="1"/>
  <c r="R5" i="23" s="1"/>
  <c r="S23" i="20"/>
  <c r="AE23" i="20" s="1"/>
  <c r="R71" i="23" s="1"/>
  <c r="S18" i="20"/>
  <c r="AE18" i="20" s="1"/>
  <c r="R69" i="23" s="1"/>
  <c r="S19" i="20"/>
  <c r="AE19" i="20" s="1"/>
  <c r="R48" i="23" s="1"/>
  <c r="S17" i="20"/>
  <c r="AE17" i="20" s="1"/>
  <c r="R92" i="23" s="1"/>
  <c r="O17" i="20"/>
  <c r="AA17" i="20" s="1"/>
  <c r="N92" i="23" s="1"/>
  <c r="X23" i="20"/>
  <c r="AJ23" i="20" s="1"/>
  <c r="W71" i="23" s="1"/>
  <c r="Y25" i="20"/>
  <c r="AK25" i="20" s="1"/>
  <c r="X31" i="23" s="1"/>
  <c r="S34" i="20"/>
  <c r="AE34" i="20" s="1"/>
  <c r="R97" i="23" s="1"/>
  <c r="V24" i="20"/>
  <c r="AH24" i="20" s="1"/>
  <c r="U72" i="23" s="1"/>
  <c r="V4" i="20"/>
  <c r="AH4" i="20" s="1"/>
  <c r="U89" i="23" s="1"/>
  <c r="Y18" i="20"/>
  <c r="AK18" i="20" s="1"/>
  <c r="X69" i="23" s="1"/>
  <c r="M28" i="20"/>
  <c r="AW16" i="20" s="1"/>
  <c r="O22" i="20"/>
  <c r="AA22" i="20" s="1"/>
  <c r="N93" i="23" s="1"/>
  <c r="O16" i="20"/>
  <c r="AA16" i="20" s="1"/>
  <c r="N91" i="23" s="1"/>
  <c r="P119" i="20"/>
  <c r="AB119" i="20" s="1"/>
  <c r="O104" i="23" s="1"/>
  <c r="P121" i="20"/>
  <c r="AB121" i="20" s="1"/>
  <c r="O106" i="23" s="1"/>
  <c r="P122" i="20"/>
  <c r="AB122" i="20" s="1"/>
  <c r="O42" i="23" s="1"/>
  <c r="P120" i="20"/>
  <c r="AB120" i="20" s="1"/>
  <c r="O105" i="23" s="1"/>
  <c r="P123" i="20"/>
  <c r="AB123" i="20" s="1"/>
  <c r="O74" i="23" s="1"/>
  <c r="P124" i="20"/>
  <c r="AB124" i="20" s="1"/>
  <c r="O107" i="23" s="1"/>
  <c r="B5" i="24"/>
  <c r="Y21" i="20"/>
  <c r="AK21" i="20" s="1"/>
  <c r="X70" i="23" s="1"/>
  <c r="L5" i="24"/>
  <c r="O19" i="20"/>
  <c r="AA19" i="20" s="1"/>
  <c r="N48" i="23" s="1"/>
  <c r="O18" i="20"/>
  <c r="AA18" i="20" s="1"/>
  <c r="N69" i="23" s="1"/>
  <c r="R111" i="20"/>
  <c r="AD111" i="20" s="1"/>
  <c r="Q60" i="23" s="1"/>
  <c r="R112" i="20"/>
  <c r="AD112" i="20" s="1"/>
  <c r="Q61" i="23" s="1"/>
  <c r="R109" i="20"/>
  <c r="AD109" i="20" s="1"/>
  <c r="Q84" i="23" s="1"/>
  <c r="R113" i="20"/>
  <c r="AD113" i="20" s="1"/>
  <c r="Q13" i="23" s="1"/>
  <c r="Y17" i="20"/>
  <c r="AK17" i="20" s="1"/>
  <c r="X92" i="23" s="1"/>
  <c r="O21" i="20"/>
  <c r="AA21" i="20" s="1"/>
  <c r="N70" i="23" s="1"/>
  <c r="S124" i="20"/>
  <c r="AE124" i="20" s="1"/>
  <c r="R107" i="23" s="1"/>
  <c r="S119" i="20"/>
  <c r="AE119" i="20" s="1"/>
  <c r="R104" i="23" s="1"/>
  <c r="S123" i="20"/>
  <c r="AE123" i="20" s="1"/>
  <c r="R74" i="23" s="1"/>
  <c r="S120" i="20"/>
  <c r="AE120" i="20" s="1"/>
  <c r="R105" i="23" s="1"/>
  <c r="S125" i="20"/>
  <c r="AE125" i="20" s="1"/>
  <c r="R14" i="23" s="1"/>
  <c r="X102" i="20"/>
  <c r="AJ102" i="20" s="1"/>
  <c r="W59" i="23" s="1"/>
  <c r="X98" i="20"/>
  <c r="AJ98" i="20" s="1"/>
  <c r="W83" i="23" s="1"/>
  <c r="X99" i="20"/>
  <c r="AJ99" i="20" s="1"/>
  <c r="W40" i="23" s="1"/>
  <c r="C7" i="24"/>
  <c r="P58" i="20"/>
  <c r="AB58" i="20" s="1"/>
  <c r="O9" i="23" s="1"/>
  <c r="P57" i="20"/>
  <c r="AB57" i="20" s="1"/>
  <c r="O8" i="23" s="1"/>
  <c r="P51" i="20"/>
  <c r="AB51" i="20" s="1"/>
  <c r="O36" i="23" s="1"/>
  <c r="P52" i="20"/>
  <c r="AB52" i="20" s="1"/>
  <c r="O73" i="23" s="1"/>
  <c r="P60" i="20"/>
  <c r="AB60" i="20" s="1"/>
  <c r="O80" i="23" s="1"/>
  <c r="X18" i="20"/>
  <c r="AJ18" i="20" s="1"/>
  <c r="W69" i="23" s="1"/>
  <c r="X25" i="20"/>
  <c r="AJ25" i="20" s="1"/>
  <c r="W31" i="23" s="1"/>
  <c r="X20" i="20"/>
  <c r="AJ20" i="20" s="1"/>
  <c r="W5" i="23" s="1"/>
  <c r="S141" i="20"/>
  <c r="AE141" i="20" s="1"/>
  <c r="R85" i="23" s="1"/>
  <c r="S142" i="20"/>
  <c r="AE142" i="20" s="1"/>
  <c r="R43" i="23" s="1"/>
  <c r="S144" i="20"/>
  <c r="AE144" i="20" s="1"/>
  <c r="R15" i="23" s="1"/>
  <c r="L28" i="20"/>
  <c r="AV19" i="20" s="1"/>
  <c r="G28" i="20"/>
  <c r="AQ25" i="20" s="1"/>
  <c r="O25" i="20"/>
  <c r="AA25" i="20" s="1"/>
  <c r="N31" i="23" s="1"/>
  <c r="V33" i="20"/>
  <c r="AH33" i="20" s="1"/>
  <c r="U96" i="23" s="1"/>
  <c r="V39" i="20"/>
  <c r="AH39" i="20" s="1"/>
  <c r="U51" i="23" s="1"/>
  <c r="V37" i="20"/>
  <c r="AH37" i="20" s="1"/>
  <c r="U49" i="23" s="1"/>
  <c r="V32" i="20"/>
  <c r="AH32" i="20" s="1"/>
  <c r="U95" i="23" s="1"/>
  <c r="V43" i="20"/>
  <c r="AH43" i="20" s="1"/>
  <c r="U53" i="23" s="1"/>
  <c r="V41" i="20"/>
  <c r="AH41" i="20" s="1"/>
  <c r="U6" i="23" s="1"/>
  <c r="V31" i="20"/>
  <c r="AH31" i="20" s="1"/>
  <c r="U94" i="23" s="1"/>
  <c r="V36" i="20"/>
  <c r="AH36" i="20" s="1"/>
  <c r="U33" i="23" s="1"/>
  <c r="V35" i="20"/>
  <c r="AH35" i="20" s="1"/>
  <c r="U32" i="23" s="1"/>
  <c r="V38" i="20"/>
  <c r="AH38" i="20" s="1"/>
  <c r="U50" i="23" s="1"/>
  <c r="P9" i="20"/>
  <c r="AB9" i="20" s="1"/>
  <c r="O68" i="23" s="1"/>
  <c r="P10" i="20"/>
  <c r="AB10" i="20" s="1"/>
  <c r="O4" i="23" s="1"/>
  <c r="P5" i="20"/>
  <c r="AB5" i="20" s="1"/>
  <c r="O30" i="23" s="1"/>
  <c r="V23" i="20"/>
  <c r="AH23" i="20" s="1"/>
  <c r="U71" i="23" s="1"/>
  <c r="V16" i="20"/>
  <c r="AH16" i="20" s="1"/>
  <c r="U91" i="23" s="1"/>
  <c r="V25" i="20"/>
  <c r="AH25" i="20" s="1"/>
  <c r="U31" i="23" s="1"/>
  <c r="V17" i="20"/>
  <c r="AH17" i="20" s="1"/>
  <c r="U92" i="23" s="1"/>
  <c r="V21" i="20"/>
  <c r="AH21" i="20" s="1"/>
  <c r="U70" i="23" s="1"/>
  <c r="V18" i="20"/>
  <c r="AH18" i="20" s="1"/>
  <c r="U69" i="23" s="1"/>
  <c r="V22" i="20"/>
  <c r="AH22" i="20" s="1"/>
  <c r="U93" i="23" s="1"/>
  <c r="S33" i="20"/>
  <c r="AE33" i="20" s="1"/>
  <c r="R96" i="23" s="1"/>
  <c r="S37" i="20"/>
  <c r="AE37" i="20" s="1"/>
  <c r="R49" i="23" s="1"/>
  <c r="Q43" i="20"/>
  <c r="AC43" i="20" s="1"/>
  <c r="P53" i="23" s="1"/>
  <c r="Q41" i="20"/>
  <c r="AC41" i="20" s="1"/>
  <c r="P6" i="23" s="1"/>
  <c r="Q42" i="20"/>
  <c r="AC42" i="20" s="1"/>
  <c r="P7" i="23" s="1"/>
  <c r="Q40" i="20"/>
  <c r="AC40" i="20" s="1"/>
  <c r="P52" i="23" s="1"/>
  <c r="Q35" i="20"/>
  <c r="AC35" i="20" s="1"/>
  <c r="P32" i="23" s="1"/>
  <c r="Q34" i="20"/>
  <c r="AC34" i="20" s="1"/>
  <c r="P97" i="23" s="1"/>
  <c r="Q33" i="20"/>
  <c r="AC33" i="20" s="1"/>
  <c r="P96" i="23" s="1"/>
  <c r="Q37" i="20"/>
  <c r="AC37" i="20" s="1"/>
  <c r="P49" i="23" s="1"/>
  <c r="Y20" i="20"/>
  <c r="AK20" i="20" s="1"/>
  <c r="X5" i="23" s="1"/>
  <c r="T52" i="20"/>
  <c r="AF52" i="20" s="1"/>
  <c r="S73" i="23" s="1"/>
  <c r="T59" i="20"/>
  <c r="AF59" i="20" s="1"/>
  <c r="S37" i="23" s="1"/>
  <c r="T57" i="20"/>
  <c r="AF57" i="20" s="1"/>
  <c r="S8" i="23" s="1"/>
  <c r="T60" i="20"/>
  <c r="AF60" i="20" s="1"/>
  <c r="S80" i="23" s="1"/>
  <c r="T58" i="20"/>
  <c r="AF58" i="20" s="1"/>
  <c r="S9" i="23" s="1"/>
  <c r="T56" i="20"/>
  <c r="AF56" i="20" s="1"/>
  <c r="S56" i="23" s="1"/>
  <c r="T54" i="20"/>
  <c r="AF54" i="20" s="1"/>
  <c r="S54" i="23" s="1"/>
  <c r="T53" i="20"/>
  <c r="AF53" i="20" s="1"/>
  <c r="S20" i="23" s="1"/>
  <c r="T55" i="20"/>
  <c r="AF55" i="20" s="1"/>
  <c r="S55" i="23" s="1"/>
  <c r="T51" i="20"/>
  <c r="AF51" i="20" s="1"/>
  <c r="S36" i="23" s="1"/>
  <c r="P125" i="20"/>
  <c r="AB125" i="20" s="1"/>
  <c r="O14" i="23" s="1"/>
  <c r="X16" i="20"/>
  <c r="AJ16" i="20" s="1"/>
  <c r="W91" i="23" s="1"/>
  <c r="Y19" i="20"/>
  <c r="AK19" i="20" s="1"/>
  <c r="X48" i="23" s="1"/>
  <c r="F116" i="20"/>
  <c r="AP111" i="20" s="1"/>
  <c r="S24" i="20"/>
  <c r="AE24" i="20" s="1"/>
  <c r="R72" i="23" s="1"/>
  <c r="P6" i="20"/>
  <c r="AB6" i="20" s="1"/>
  <c r="O19" i="23" s="1"/>
  <c r="X24" i="20"/>
  <c r="AJ24" i="20" s="1"/>
  <c r="W72" i="23" s="1"/>
  <c r="G147" i="20"/>
  <c r="AQ142" i="20" s="1"/>
  <c r="F5" i="24"/>
  <c r="S36" i="20"/>
  <c r="AE36" i="20" s="1"/>
  <c r="R33" i="23" s="1"/>
  <c r="O20" i="20"/>
  <c r="AA20" i="20" s="1"/>
  <c r="N5" i="23" s="1"/>
  <c r="V42" i="20"/>
  <c r="AH42" i="20" s="1"/>
  <c r="U7" i="23" s="1"/>
  <c r="Q39" i="20"/>
  <c r="AC39" i="20" s="1"/>
  <c r="P51" i="23" s="1"/>
  <c r="D62" i="20"/>
  <c r="D63" i="20" s="1"/>
  <c r="R9" i="20"/>
  <c r="AD9" i="20" s="1"/>
  <c r="Q68" i="23" s="1"/>
  <c r="R4" i="20"/>
  <c r="AD4" i="20" s="1"/>
  <c r="Q89" i="23" s="1"/>
  <c r="R5" i="20"/>
  <c r="AD5" i="20" s="1"/>
  <c r="Q30" i="23" s="1"/>
  <c r="R8" i="20"/>
  <c r="AD8" i="20" s="1"/>
  <c r="Q90" i="23" s="1"/>
  <c r="W17" i="20"/>
  <c r="AI17" i="20" s="1"/>
  <c r="V92" i="23" s="1"/>
  <c r="W22" i="20"/>
  <c r="AI22" i="20" s="1"/>
  <c r="V93" i="23" s="1"/>
  <c r="W25" i="20"/>
  <c r="AI25" i="20" s="1"/>
  <c r="V31" i="23" s="1"/>
  <c r="Y22" i="20"/>
  <c r="AK22" i="20" s="1"/>
  <c r="X93" i="23" s="1"/>
  <c r="Y23" i="20"/>
  <c r="AK23" i="20" s="1"/>
  <c r="X71" i="23" s="1"/>
  <c r="X17" i="20"/>
  <c r="AJ17" i="20" s="1"/>
  <c r="W92" i="23" s="1"/>
  <c r="E12" i="24"/>
  <c r="X22" i="20"/>
  <c r="AJ22" i="20" s="1"/>
  <c r="W93" i="23" s="1"/>
  <c r="S25" i="20"/>
  <c r="AE25" i="20" s="1"/>
  <c r="R31" i="23" s="1"/>
  <c r="P7" i="20"/>
  <c r="AB7" i="20" s="1"/>
  <c r="O47" i="23" s="1"/>
  <c r="D6" i="24"/>
  <c r="S21" i="20"/>
  <c r="AE21" i="20" s="1"/>
  <c r="R70" i="23" s="1"/>
  <c r="F15" i="24"/>
  <c r="X21" i="20"/>
  <c r="AJ21" i="20" s="1"/>
  <c r="W70" i="23" s="1"/>
  <c r="O24" i="20"/>
  <c r="AA24" i="20" s="1"/>
  <c r="N72" i="23" s="1"/>
  <c r="R125" i="20"/>
  <c r="AD125" i="20" s="1"/>
  <c r="Q14" i="23" s="1"/>
  <c r="R119" i="20"/>
  <c r="AD119" i="20" s="1"/>
  <c r="Q104" i="23" s="1"/>
  <c r="R121" i="20"/>
  <c r="AD121" i="20" s="1"/>
  <c r="Q106" i="23" s="1"/>
  <c r="R123" i="20"/>
  <c r="AD123" i="20" s="1"/>
  <c r="Q74" i="23" s="1"/>
  <c r="AA112" i="3"/>
  <c r="AA110" i="3"/>
  <c r="AA111" i="3"/>
  <c r="AA113" i="3"/>
  <c r="AS88" i="20"/>
  <c r="AN151" i="20"/>
  <c r="AN150" i="20"/>
  <c r="AO49" i="20"/>
  <c r="AO50" i="20"/>
  <c r="AO54" i="20"/>
  <c r="AO56" i="20"/>
  <c r="AO53" i="20"/>
  <c r="AO52" i="20"/>
  <c r="AO58" i="20"/>
  <c r="AO60" i="20"/>
  <c r="AO51" i="20"/>
  <c r="AO57" i="20"/>
  <c r="AO55" i="20"/>
  <c r="AO59" i="20"/>
  <c r="AU151" i="20"/>
  <c r="AU150" i="20"/>
  <c r="AP150" i="20"/>
  <c r="AP151" i="20"/>
  <c r="AA109" i="3"/>
  <c r="AM9" i="20" l="1"/>
  <c r="AM8" i="20"/>
  <c r="AM6" i="20"/>
  <c r="AM5" i="20"/>
  <c r="AM7" i="20"/>
  <c r="AM10" i="20"/>
  <c r="AM4" i="20"/>
  <c r="AO10" i="20"/>
  <c r="AO4" i="20"/>
  <c r="AO141" i="20"/>
  <c r="AS89" i="20"/>
  <c r="AS92" i="20"/>
  <c r="AS90" i="20"/>
  <c r="AA8" i="20"/>
  <c r="N90" i="23" s="1"/>
  <c r="AM133" i="20"/>
  <c r="AM131" i="20"/>
  <c r="AS54" i="20"/>
  <c r="AS51" i="20"/>
  <c r="AS151" i="20"/>
  <c r="AM80" i="20"/>
  <c r="AS57" i="20"/>
  <c r="AU5" i="20"/>
  <c r="AT51" i="20"/>
  <c r="AT60" i="20"/>
  <c r="AS69" i="20"/>
  <c r="AT56" i="20"/>
  <c r="AT50" i="20"/>
  <c r="AT70" i="20"/>
  <c r="AN135" i="20"/>
  <c r="AO91" i="20"/>
  <c r="AV143" i="20"/>
  <c r="AS53" i="20"/>
  <c r="AS59" i="20"/>
  <c r="AO112" i="20"/>
  <c r="AQ88" i="20"/>
  <c r="AS60" i="20"/>
  <c r="AT66" i="20"/>
  <c r="AO120" i="20"/>
  <c r="AM122" i="20"/>
  <c r="AQ103" i="20"/>
  <c r="AR49" i="20"/>
  <c r="AO123" i="20"/>
  <c r="AO125" i="20"/>
  <c r="AU80" i="20"/>
  <c r="AT68" i="20"/>
  <c r="AS49" i="20"/>
  <c r="AQ98" i="20"/>
  <c r="AU143" i="20"/>
  <c r="AS56" i="20"/>
  <c r="AU77" i="20"/>
  <c r="AV151" i="20"/>
  <c r="AO142" i="20"/>
  <c r="AM112" i="20"/>
  <c r="AO144" i="20"/>
  <c r="AU51" i="20"/>
  <c r="AU81" i="20"/>
  <c r="AU110" i="20"/>
  <c r="AU54" i="20"/>
  <c r="AV92" i="20"/>
  <c r="AM82" i="20"/>
  <c r="AU6" i="20"/>
  <c r="AW91" i="20"/>
  <c r="AR91" i="20"/>
  <c r="AM79" i="20"/>
  <c r="AU7" i="20"/>
  <c r="AU10" i="20"/>
  <c r="AR88" i="20"/>
  <c r="AR90" i="20"/>
  <c r="AU4" i="20"/>
  <c r="AM77" i="20"/>
  <c r="AR89" i="20"/>
  <c r="AM81" i="20"/>
  <c r="AU8" i="20"/>
  <c r="AO67" i="20"/>
  <c r="AR122" i="20"/>
  <c r="AN6" i="20"/>
  <c r="AQ33" i="20"/>
  <c r="AW89" i="20"/>
  <c r="AW90" i="20"/>
  <c r="AR24" i="20"/>
  <c r="AS68" i="20"/>
  <c r="AM125" i="20"/>
  <c r="AM123" i="20"/>
  <c r="AS67" i="20"/>
  <c r="AS66" i="20"/>
  <c r="AV52" i="20"/>
  <c r="AW92" i="20"/>
  <c r="AN18" i="20"/>
  <c r="AN21" i="20"/>
  <c r="AV10" i="20"/>
  <c r="AN17" i="20"/>
  <c r="AV7" i="20"/>
  <c r="AT144" i="20"/>
  <c r="AN22" i="20"/>
  <c r="AP101" i="20"/>
  <c r="AV39" i="20"/>
  <c r="AM110" i="20"/>
  <c r="AT52" i="20"/>
  <c r="AT54" i="20"/>
  <c r="AS50" i="20"/>
  <c r="AM91" i="20"/>
  <c r="AT57" i="20"/>
  <c r="AQ90" i="20"/>
  <c r="AV55" i="20"/>
  <c r="AO109" i="20"/>
  <c r="AT58" i="20"/>
  <c r="AO111" i="20"/>
  <c r="AO89" i="20"/>
  <c r="AU113" i="20"/>
  <c r="AT55" i="20"/>
  <c r="AU112" i="20"/>
  <c r="AT49" i="20"/>
  <c r="AT53" i="20"/>
  <c r="AU124" i="20"/>
  <c r="AU109" i="20"/>
  <c r="AU120" i="20"/>
  <c r="AV69" i="20"/>
  <c r="AO119" i="20"/>
  <c r="AW71" i="20"/>
  <c r="AO122" i="20"/>
  <c r="AT120" i="20"/>
  <c r="AW67" i="20"/>
  <c r="AT123" i="20"/>
  <c r="AO121" i="20"/>
  <c r="AW22" i="20"/>
  <c r="AS99" i="20"/>
  <c r="AS100" i="20"/>
  <c r="AR23" i="20"/>
  <c r="AW119" i="20"/>
  <c r="AU133" i="20"/>
  <c r="AR18" i="20"/>
  <c r="AP39" i="20"/>
  <c r="AR25" i="20"/>
  <c r="AW80" i="20"/>
  <c r="AM16" i="20"/>
  <c r="AW120" i="20"/>
  <c r="AQ18" i="20"/>
  <c r="AW122" i="20"/>
  <c r="AW124" i="20"/>
  <c r="AN103" i="20"/>
  <c r="AM120" i="20"/>
  <c r="AU134" i="20"/>
  <c r="AV57" i="20"/>
  <c r="AS58" i="20"/>
  <c r="AQ101" i="20"/>
  <c r="AT134" i="20"/>
  <c r="AS55" i="20"/>
  <c r="AO24" i="20"/>
  <c r="AQ99" i="20"/>
  <c r="AT135" i="20"/>
  <c r="AV125" i="20"/>
  <c r="AT69" i="20"/>
  <c r="AQ89" i="20"/>
  <c r="AQ102" i="20"/>
  <c r="AT71" i="20"/>
  <c r="AR9" i="20"/>
  <c r="AQ91" i="20"/>
  <c r="AO17" i="20"/>
  <c r="AO16" i="20"/>
  <c r="AO110" i="20"/>
  <c r="AO90" i="20"/>
  <c r="AO135" i="20"/>
  <c r="AO7" i="20"/>
  <c r="AR55" i="20"/>
  <c r="AN77" i="20"/>
  <c r="AR38" i="20"/>
  <c r="AQ66" i="20"/>
  <c r="AO100" i="20"/>
  <c r="AP102" i="20"/>
  <c r="AP103" i="20"/>
  <c r="AQ112" i="20"/>
  <c r="AS10" i="20"/>
  <c r="AQ111" i="20"/>
  <c r="AS109" i="20"/>
  <c r="AS5" i="20"/>
  <c r="AS111" i="20"/>
  <c r="AS9" i="20"/>
  <c r="AV38" i="20"/>
  <c r="AU78" i="20"/>
  <c r="AW101" i="20"/>
  <c r="AM113" i="20"/>
  <c r="AP100" i="20"/>
  <c r="AV5" i="20"/>
  <c r="AU122" i="20"/>
  <c r="AS8" i="20"/>
  <c r="AN16" i="20"/>
  <c r="AN25" i="20"/>
  <c r="AO102" i="20"/>
  <c r="AW102" i="20"/>
  <c r="AO79" i="20"/>
  <c r="AN89" i="20"/>
  <c r="AW99" i="20"/>
  <c r="AM111" i="20"/>
  <c r="AV4" i="20"/>
  <c r="AU125" i="20"/>
  <c r="AS6" i="20"/>
  <c r="AN19" i="20"/>
  <c r="AQ41" i="20"/>
  <c r="AV132" i="20"/>
  <c r="AO82" i="20"/>
  <c r="AN91" i="20"/>
  <c r="AQ110" i="20"/>
  <c r="AV8" i="20"/>
  <c r="AU121" i="20"/>
  <c r="AQ133" i="20"/>
  <c r="AS7" i="20"/>
  <c r="AT141" i="20"/>
  <c r="AN24" i="20"/>
  <c r="AT90" i="20"/>
  <c r="AU79" i="20"/>
  <c r="AP99" i="20"/>
  <c r="AQ113" i="20"/>
  <c r="AV9" i="20"/>
  <c r="AU123" i="20"/>
  <c r="AT143" i="20"/>
  <c r="AN23" i="20"/>
  <c r="AS123" i="20"/>
  <c r="AO9" i="20"/>
  <c r="AT91" i="20"/>
  <c r="AQ52" i="20"/>
  <c r="AS112" i="20"/>
  <c r="AO98" i="20"/>
  <c r="AM18" i="20"/>
  <c r="AN102" i="20"/>
  <c r="AQ20" i="20"/>
  <c r="AT88" i="20"/>
  <c r="AT101" i="20"/>
  <c r="AM119" i="20"/>
  <c r="AU132" i="20"/>
  <c r="AM17" i="20"/>
  <c r="AW79" i="20"/>
  <c r="AO78" i="20"/>
  <c r="AN92" i="20"/>
  <c r="AR17" i="20"/>
  <c r="AP36" i="20"/>
  <c r="AN134" i="20"/>
  <c r="AN100" i="20"/>
  <c r="AU135" i="20"/>
  <c r="AM23" i="20"/>
  <c r="AT89" i="20"/>
  <c r="AR21" i="20"/>
  <c r="AW100" i="20"/>
  <c r="AP37" i="20"/>
  <c r="AT100" i="20"/>
  <c r="AN132" i="20"/>
  <c r="AP34" i="20"/>
  <c r="AW103" i="20"/>
  <c r="AU42" i="20"/>
  <c r="AQ23" i="20"/>
  <c r="AP66" i="20"/>
  <c r="AW82" i="20"/>
  <c r="AO80" i="20"/>
  <c r="AN88" i="20"/>
  <c r="AW121" i="20"/>
  <c r="AS71" i="20"/>
  <c r="AO103" i="20"/>
  <c r="AM134" i="20"/>
  <c r="AM19" i="20"/>
  <c r="AW77" i="20"/>
  <c r="AO77" i="20"/>
  <c r="AR16" i="20"/>
  <c r="AP32" i="20"/>
  <c r="AT103" i="20"/>
  <c r="AW123" i="20"/>
  <c r="AN133" i="20"/>
  <c r="AM121" i="20"/>
  <c r="AO99" i="20"/>
  <c r="AM135" i="20"/>
  <c r="AP35" i="20"/>
  <c r="AN101" i="20"/>
  <c r="AT98" i="20"/>
  <c r="AM21" i="20"/>
  <c r="AP38" i="20"/>
  <c r="AP43" i="20"/>
  <c r="AQ22" i="20"/>
  <c r="AP41" i="20"/>
  <c r="AW78" i="20"/>
  <c r="AR19" i="20"/>
  <c r="AM25" i="20"/>
  <c r="AR20" i="20"/>
  <c r="AP31" i="20"/>
  <c r="AN98" i="20"/>
  <c r="AQ37" i="20"/>
  <c r="AO6" i="20"/>
  <c r="AR31" i="20"/>
  <c r="AO134" i="20"/>
  <c r="AR51" i="20"/>
  <c r="AQ70" i="20"/>
  <c r="AU49" i="20"/>
  <c r="AR43" i="20"/>
  <c r="AQ32" i="20"/>
  <c r="AU68" i="20"/>
  <c r="AU59" i="20"/>
  <c r="AN109" i="20"/>
  <c r="AQ34" i="20"/>
  <c r="AQ43" i="20"/>
  <c r="AN78" i="20"/>
  <c r="AR34" i="20"/>
  <c r="AW43" i="20"/>
  <c r="AQ19" i="20"/>
  <c r="AU52" i="20"/>
  <c r="AN110" i="20"/>
  <c r="AW133" i="20"/>
  <c r="AR32" i="20"/>
  <c r="AR57" i="20"/>
  <c r="AM132" i="20"/>
  <c r="AU70" i="20"/>
  <c r="AW40" i="20"/>
  <c r="AU50" i="20"/>
  <c r="AN112" i="20"/>
  <c r="AR150" i="20"/>
  <c r="AQ40" i="20"/>
  <c r="AN81" i="20"/>
  <c r="AR132" i="20"/>
  <c r="AO150" i="20"/>
  <c r="AR68" i="20"/>
  <c r="AM69" i="20"/>
  <c r="AM24" i="20"/>
  <c r="AN82" i="20"/>
  <c r="AS124" i="20"/>
  <c r="AP40" i="20"/>
  <c r="AP42" i="20"/>
  <c r="AT102" i="20"/>
  <c r="AR58" i="20"/>
  <c r="AQ68" i="20"/>
  <c r="AQ17" i="20"/>
  <c r="AP144" i="20"/>
  <c r="AV135" i="20"/>
  <c r="AQ35" i="20"/>
  <c r="AQ42" i="20"/>
  <c r="AN79" i="20"/>
  <c r="AV24" i="20"/>
  <c r="AR39" i="20"/>
  <c r="AS121" i="20"/>
  <c r="AW20" i="20"/>
  <c r="AU71" i="20"/>
  <c r="AR120" i="20"/>
  <c r="AW32" i="20"/>
  <c r="AW135" i="20"/>
  <c r="AR60" i="20"/>
  <c r="AV89" i="20"/>
  <c r="AV113" i="20"/>
  <c r="AQ134" i="20"/>
  <c r="AU60" i="20"/>
  <c r="AU55" i="20"/>
  <c r="AN113" i="20"/>
  <c r="AS17" i="20"/>
  <c r="AR121" i="20"/>
  <c r="AQ38" i="20"/>
  <c r="AU92" i="20"/>
  <c r="AQ77" i="20"/>
  <c r="AO5" i="20"/>
  <c r="AV18" i="20"/>
  <c r="AR36" i="20"/>
  <c r="AR35" i="20"/>
  <c r="AS120" i="20"/>
  <c r="AS16" i="20"/>
  <c r="AO133" i="20"/>
  <c r="AU69" i="20"/>
  <c r="AW38" i="20"/>
  <c r="AW34" i="20"/>
  <c r="AR59" i="20"/>
  <c r="AR52" i="20"/>
  <c r="AU34" i="20"/>
  <c r="AM100" i="20"/>
  <c r="AQ71" i="20"/>
  <c r="AQ131" i="20"/>
  <c r="AU58" i="20"/>
  <c r="AU57" i="20"/>
  <c r="AS82" i="20"/>
  <c r="AT112" i="20"/>
  <c r="AW31" i="20"/>
  <c r="AS81" i="20"/>
  <c r="AQ31" i="20"/>
  <c r="AU88" i="20"/>
  <c r="AQ79" i="20"/>
  <c r="AR37" i="20"/>
  <c r="AR41" i="20"/>
  <c r="AS125" i="20"/>
  <c r="AS23" i="20"/>
  <c r="AO132" i="20"/>
  <c r="AU66" i="20"/>
  <c r="AR98" i="20"/>
  <c r="AW35" i="20"/>
  <c r="AW39" i="20"/>
  <c r="AR56" i="20"/>
  <c r="AR53" i="20"/>
  <c r="AU31" i="20"/>
  <c r="AM102" i="20"/>
  <c r="AQ67" i="20"/>
  <c r="AQ135" i="20"/>
  <c r="AV131" i="20"/>
  <c r="AU56" i="20"/>
  <c r="AS80" i="20"/>
  <c r="AO68" i="20"/>
  <c r="AW19" i="20"/>
  <c r="AR119" i="20"/>
  <c r="AS119" i="20"/>
  <c r="AU32" i="20"/>
  <c r="AR142" i="20"/>
  <c r="AQ36" i="20"/>
  <c r="AU90" i="20"/>
  <c r="AP69" i="20"/>
  <c r="AO71" i="20"/>
  <c r="AR33" i="20"/>
  <c r="AR101" i="20"/>
  <c r="AW36" i="20"/>
  <c r="AW37" i="20"/>
  <c r="AR50" i="20"/>
  <c r="AU102" i="20"/>
  <c r="AU39" i="20"/>
  <c r="AM99" i="20"/>
  <c r="AP141" i="20"/>
  <c r="AV133" i="20"/>
  <c r="AS77" i="20"/>
  <c r="AV80" i="20"/>
  <c r="AV20" i="20"/>
  <c r="AM90" i="20"/>
  <c r="AV90" i="20"/>
  <c r="AW150" i="20"/>
  <c r="AU89" i="20"/>
  <c r="AV22" i="20"/>
  <c r="AW134" i="20"/>
  <c r="AP68" i="20"/>
  <c r="AO66" i="20"/>
  <c r="AR99" i="20"/>
  <c r="AW33" i="20"/>
  <c r="AM92" i="20"/>
  <c r="AU99" i="20"/>
  <c r="AU35" i="20"/>
  <c r="AV91" i="20"/>
  <c r="AP142" i="20"/>
  <c r="AN4" i="20"/>
  <c r="AV77" i="20"/>
  <c r="AV33" i="20"/>
  <c r="AV34" i="20"/>
  <c r="AO25" i="20"/>
  <c r="AQ81" i="20"/>
  <c r="AO70" i="20"/>
  <c r="AV23" i="20"/>
  <c r="AQ125" i="20"/>
  <c r="AR131" i="20"/>
  <c r="AS19" i="20"/>
  <c r="AV119" i="20"/>
  <c r="AW17" i="20"/>
  <c r="AT78" i="20"/>
  <c r="AR100" i="20"/>
  <c r="AO92" i="20"/>
  <c r="AT21" i="20"/>
  <c r="AV67" i="20"/>
  <c r="AU100" i="20"/>
  <c r="AU43" i="20"/>
  <c r="AN42" i="20"/>
  <c r="AS42" i="20"/>
  <c r="AV109" i="20"/>
  <c r="AS98" i="20"/>
  <c r="AU144" i="20"/>
  <c r="AT119" i="20"/>
  <c r="AQ58" i="20"/>
  <c r="AN68" i="20"/>
  <c r="AM71" i="20"/>
  <c r="AN9" i="20"/>
  <c r="AV82" i="20"/>
  <c r="AV56" i="20"/>
  <c r="AR135" i="20"/>
  <c r="AV70" i="20"/>
  <c r="AV43" i="20"/>
  <c r="AV120" i="20"/>
  <c r="AT77" i="20"/>
  <c r="AT125" i="20"/>
  <c r="AN70" i="20"/>
  <c r="AV36" i="20"/>
  <c r="AQ59" i="20"/>
  <c r="AV42" i="20"/>
  <c r="AS32" i="20"/>
  <c r="AQ49" i="20"/>
  <c r="AR71" i="20"/>
  <c r="AO21" i="20"/>
  <c r="AT25" i="20"/>
  <c r="AS38" i="20"/>
  <c r="AM67" i="20"/>
  <c r="AV35" i="20"/>
  <c r="AP71" i="20"/>
  <c r="AO22" i="20"/>
  <c r="AQ82" i="20"/>
  <c r="AV17" i="20"/>
  <c r="AM142" i="20"/>
  <c r="AQ121" i="20"/>
  <c r="AS24" i="20"/>
  <c r="AV123" i="20"/>
  <c r="AW18" i="20"/>
  <c r="AT81" i="20"/>
  <c r="AR123" i="20"/>
  <c r="AQ151" i="20"/>
  <c r="AT19" i="20"/>
  <c r="AU103" i="20"/>
  <c r="AU40" i="20"/>
  <c r="AU37" i="20"/>
  <c r="AR141" i="20"/>
  <c r="AS43" i="20"/>
  <c r="AV110" i="20"/>
  <c r="AP5" i="20"/>
  <c r="AU141" i="20"/>
  <c r="AT122" i="20"/>
  <c r="AQ56" i="20"/>
  <c r="AN66" i="20"/>
  <c r="AM68" i="20"/>
  <c r="AV78" i="20"/>
  <c r="AV59" i="20"/>
  <c r="AR134" i="20"/>
  <c r="AV40" i="20"/>
  <c r="AP4" i="20"/>
  <c r="AV37" i="20"/>
  <c r="AP70" i="20"/>
  <c r="AO18" i="20"/>
  <c r="AQ78" i="20"/>
  <c r="AV21" i="20"/>
  <c r="AM143" i="20"/>
  <c r="AS131" i="20"/>
  <c r="AQ123" i="20"/>
  <c r="AW70" i="20"/>
  <c r="AS20" i="20"/>
  <c r="AV121" i="20"/>
  <c r="AW23" i="20"/>
  <c r="AR102" i="20"/>
  <c r="AR124" i="20"/>
  <c r="AM89" i="20"/>
  <c r="AV68" i="20"/>
  <c r="AU101" i="20"/>
  <c r="AU33" i="20"/>
  <c r="AU36" i="20"/>
  <c r="AR144" i="20"/>
  <c r="AV112" i="20"/>
  <c r="AS101" i="20"/>
  <c r="AR8" i="20"/>
  <c r="AQ54" i="20"/>
  <c r="AN69" i="20"/>
  <c r="AT151" i="20"/>
  <c r="AM66" i="20"/>
  <c r="AV79" i="20"/>
  <c r="AV50" i="20"/>
  <c r="AV41" i="20"/>
  <c r="AV71" i="20"/>
  <c r="AN71" i="20"/>
  <c r="AR70" i="20"/>
  <c r="AT79" i="20"/>
  <c r="AS102" i="20"/>
  <c r="AT121" i="20"/>
  <c r="AQ122" i="20"/>
  <c r="AV32" i="20"/>
  <c r="AO23" i="20"/>
  <c r="AV25" i="20"/>
  <c r="AM144" i="20"/>
  <c r="AS133" i="20"/>
  <c r="AW66" i="20"/>
  <c r="AS22" i="20"/>
  <c r="AV122" i="20"/>
  <c r="AW25" i="20"/>
  <c r="AU38" i="20"/>
  <c r="AR4" i="20"/>
  <c r="AQ57" i="20"/>
  <c r="AV58" i="20"/>
  <c r="AP50" i="20"/>
  <c r="AP81" i="20"/>
  <c r="AT33" i="20"/>
  <c r="AM22" i="20"/>
  <c r="AW131" i="20"/>
  <c r="AT22" i="20"/>
  <c r="AN39" i="20"/>
  <c r="AQ24" i="20"/>
  <c r="AN120" i="20"/>
  <c r="AV16" i="20"/>
  <c r="AS21" i="20"/>
  <c r="AW21" i="20"/>
  <c r="AW42" i="20"/>
  <c r="AN143" i="20"/>
  <c r="AQ16" i="20"/>
  <c r="AS79" i="20"/>
  <c r="AN141" i="20"/>
  <c r="AN37" i="20"/>
  <c r="AN31" i="20"/>
  <c r="AT5" i="20"/>
  <c r="AN40" i="20"/>
  <c r="AT9" i="20"/>
  <c r="AN43" i="20"/>
  <c r="AQ53" i="20"/>
  <c r="AQ50" i="20"/>
  <c r="AR66" i="20"/>
  <c r="AT10" i="20"/>
  <c r="AR79" i="20"/>
  <c r="AV49" i="20"/>
  <c r="AV54" i="20"/>
  <c r="AS135" i="20"/>
  <c r="AT131" i="20"/>
  <c r="AO19" i="20"/>
  <c r="AS134" i="20"/>
  <c r="AT133" i="20"/>
  <c r="AN33" i="20"/>
  <c r="AQ60" i="20"/>
  <c r="AR69" i="20"/>
  <c r="AT4" i="20"/>
  <c r="AR80" i="20"/>
  <c r="AV53" i="20"/>
  <c r="AM151" i="20"/>
  <c r="AN41" i="20"/>
  <c r="AN35" i="20"/>
  <c r="AQ51" i="20"/>
  <c r="AT8" i="20"/>
  <c r="AR82" i="20"/>
  <c r="AV51" i="20"/>
  <c r="AN144" i="20"/>
  <c r="AN38" i="20"/>
  <c r="AN36" i="20"/>
  <c r="AT6" i="20"/>
  <c r="AR78" i="20"/>
  <c r="AN34" i="20"/>
  <c r="AR77" i="20"/>
  <c r="AT17" i="20"/>
  <c r="AT18" i="20"/>
  <c r="AS40" i="20"/>
  <c r="AS41" i="20"/>
  <c r="AP10" i="20"/>
  <c r="AR10" i="20"/>
  <c r="AQ120" i="20"/>
  <c r="AS33" i="20"/>
  <c r="AR6" i="20"/>
  <c r="AQ124" i="20"/>
  <c r="AW68" i="20"/>
  <c r="AT80" i="20"/>
  <c r="AT20" i="20"/>
  <c r="AS37" i="20"/>
  <c r="AS36" i="20"/>
  <c r="AP6" i="20"/>
  <c r="AR7" i="20"/>
  <c r="AV142" i="20"/>
  <c r="AQ7" i="20"/>
  <c r="AT23" i="20"/>
  <c r="AS34" i="20"/>
  <c r="AP9" i="20"/>
  <c r="AV141" i="20"/>
  <c r="AT24" i="20"/>
  <c r="AS39" i="20"/>
  <c r="AS31" i="20"/>
  <c r="AP7" i="20"/>
  <c r="AR40" i="20"/>
  <c r="AS143" i="20"/>
  <c r="AM101" i="20"/>
  <c r="AS113" i="20"/>
  <c r="AP119" i="20"/>
  <c r="AP21" i="20"/>
  <c r="AO42" i="20"/>
  <c r="AP25" i="20"/>
  <c r="AM98" i="20"/>
  <c r="AP54" i="20"/>
  <c r="AP134" i="20"/>
  <c r="AP135" i="20"/>
  <c r="AP59" i="20"/>
  <c r="AP51" i="20"/>
  <c r="AS18" i="20"/>
  <c r="AW142" i="20"/>
  <c r="AP80" i="20"/>
  <c r="AQ21" i="20"/>
  <c r="AO40" i="20"/>
  <c r="AN7" i="20"/>
  <c r="AP60" i="20"/>
  <c r="AP57" i="20"/>
  <c r="AP88" i="20"/>
  <c r="AP20" i="20"/>
  <c r="AP133" i="20"/>
  <c r="AM53" i="20"/>
  <c r="AW56" i="20"/>
  <c r="AW49" i="20"/>
  <c r="AW55" i="20"/>
  <c r="AW51" i="20"/>
  <c r="AW53" i="20"/>
  <c r="AW58" i="20"/>
  <c r="AW50" i="20"/>
  <c r="AW57" i="20"/>
  <c r="AW54" i="20"/>
  <c r="AW59" i="20"/>
  <c r="AW60" i="20"/>
  <c r="AW52" i="20"/>
  <c r="AO38" i="20"/>
  <c r="AR110" i="20"/>
  <c r="AW141" i="20"/>
  <c r="AM39" i="20"/>
  <c r="AP52" i="20"/>
  <c r="AP91" i="20"/>
  <c r="AP22" i="20"/>
  <c r="AP131" i="20"/>
  <c r="AM57" i="20"/>
  <c r="AW143" i="20"/>
  <c r="AU17" i="20"/>
  <c r="AM43" i="20"/>
  <c r="AN5" i="20"/>
  <c r="AP55" i="20"/>
  <c r="AP90" i="20"/>
  <c r="AP18" i="20"/>
  <c r="AP19" i="20"/>
  <c r="AP77" i="20"/>
  <c r="AT42" i="20"/>
  <c r="AU21" i="20"/>
  <c r="AS142" i="20"/>
  <c r="AP79" i="20"/>
  <c r="AM36" i="20"/>
  <c r="AN8" i="20"/>
  <c r="AP56" i="20"/>
  <c r="AP89" i="20"/>
  <c r="AP16" i="20"/>
  <c r="AP24" i="20"/>
  <c r="AP17" i="20"/>
  <c r="AW112" i="20"/>
  <c r="AU18" i="20"/>
  <c r="AS141" i="20"/>
  <c r="AP78" i="20"/>
  <c r="AT41" i="20"/>
  <c r="AP49" i="20"/>
  <c r="AT34" i="20"/>
  <c r="AO34" i="20"/>
  <c r="AP58" i="20"/>
  <c r="AW10" i="20"/>
  <c r="AM50" i="20"/>
  <c r="AM56" i="20"/>
  <c r="AW4" i="20"/>
  <c r="AR112" i="20"/>
  <c r="AU20" i="20"/>
  <c r="AT110" i="20"/>
  <c r="AM31" i="20"/>
  <c r="AM42" i="20"/>
  <c r="AT39" i="20"/>
  <c r="AT38" i="20"/>
  <c r="AO39" i="20"/>
  <c r="AO31" i="20"/>
  <c r="AV99" i="20"/>
  <c r="AQ4" i="20"/>
  <c r="AM60" i="20"/>
  <c r="AR113" i="20"/>
  <c r="AU24" i="20"/>
  <c r="AT111" i="20"/>
  <c r="AM40" i="20"/>
  <c r="AM38" i="20"/>
  <c r="AT43" i="20"/>
  <c r="AO36" i="20"/>
  <c r="AO33" i="20"/>
  <c r="AV103" i="20"/>
  <c r="AQ5" i="20"/>
  <c r="AM54" i="20"/>
  <c r="AW5" i="20"/>
  <c r="AN124" i="20"/>
  <c r="AW9" i="20"/>
  <c r="AN125" i="20"/>
  <c r="AR109" i="20"/>
  <c r="AU25" i="20"/>
  <c r="AT109" i="20"/>
  <c r="AM34" i="20"/>
  <c r="AM37" i="20"/>
  <c r="AT36" i="20"/>
  <c r="AO43" i="20"/>
  <c r="AO32" i="20"/>
  <c r="AV102" i="20"/>
  <c r="AQ8" i="20"/>
  <c r="AW113" i="20"/>
  <c r="AN119" i="20"/>
  <c r="AU23" i="20"/>
  <c r="AM35" i="20"/>
  <c r="AM32" i="20"/>
  <c r="AT31" i="20"/>
  <c r="AO37" i="20"/>
  <c r="AV100" i="20"/>
  <c r="AQ9" i="20"/>
  <c r="AW110" i="20"/>
  <c r="AM52" i="20"/>
  <c r="AM58" i="20"/>
  <c r="AW8" i="20"/>
  <c r="AN122" i="20"/>
  <c r="AW6" i="20"/>
  <c r="AN121" i="20"/>
  <c r="AU16" i="20"/>
  <c r="AM33" i="20"/>
  <c r="AT37" i="20"/>
  <c r="AT40" i="20"/>
  <c r="AO41" i="20"/>
  <c r="AV101" i="20"/>
  <c r="AQ10" i="20"/>
  <c r="AW109" i="20"/>
  <c r="AM51" i="20"/>
  <c r="AU19" i="20"/>
  <c r="AT35" i="20"/>
  <c r="AM59" i="20"/>
  <c r="AM49" i="20"/>
  <c r="AP123" i="20"/>
  <c r="AP121" i="20"/>
  <c r="AP120" i="20"/>
  <c r="AP125" i="20"/>
  <c r="AP124" i="20"/>
  <c r="AW24" i="20"/>
  <c r="AQ144" i="20"/>
  <c r="AQ141" i="20"/>
  <c r="AQ143" i="20"/>
  <c r="AP112" i="20"/>
  <c r="AP113" i="20"/>
  <c r="AP109" i="20"/>
  <c r="AN55" i="20"/>
  <c r="AN54" i="20"/>
  <c r="AN52" i="20"/>
  <c r="AN60" i="20"/>
  <c r="AN51" i="20"/>
  <c r="AN58" i="20"/>
  <c r="AN57" i="20"/>
  <c r="AN53" i="20"/>
  <c r="AN50" i="20"/>
  <c r="AN59" i="20"/>
  <c r="AN56" i="20"/>
  <c r="AN49" i="20"/>
  <c r="AP110" i="20"/>
</calcChain>
</file>

<file path=xl/sharedStrings.xml><?xml version="1.0" encoding="utf-8"?>
<sst xmlns="http://schemas.openxmlformats.org/spreadsheetml/2006/main" count="4823" uniqueCount="1408">
  <si>
    <t>สูตรคำนวนข้อมูลหมวดค่าใช้จ่าย</t>
  </si>
  <si>
    <t>ลำดับ</t>
  </si>
  <si>
    <t>หมวดค่าใช้จ่าย</t>
  </si>
  <si>
    <t>ค่าใช้จ่าย(บาท)/RW</t>
  </si>
  <si>
    <t>%diff ค่าเฉลี่ย/ปชก.</t>
  </si>
  <si>
    <t>บุคลากรรวม</t>
  </si>
  <si>
    <t xml:space="preserve">  = ค่าใช้จ่ายในหมวดบุคลากรรวม หารด้วย Adj.RW รวม(Quick Method)</t>
  </si>
  <si>
    <t xml:space="preserve"> = (ค่าใช้จ่าย(บาท)/RWในหมวดบุคลากรรวมของร.พ. - ค่าเฉลี่ยค่าใช้จ่าย(บาท)/RWในหมวดบุคลากรรวมของกลุ่มร.พ.นั้น) คูณ 100 หารด้วยค่าเฉลี่ยค่าใช้จ่าย(บาท)/RWในหมวดบุคลากรรวมของกลุ่มร.พ.นั้น</t>
  </si>
  <si>
    <t>ค่าฝึกอบรม</t>
  </si>
  <si>
    <t xml:space="preserve">  = ค่าใช้จ่ายในหมวดค่าฝึกอบรม หารด้วย Adj.RW รวม(Quick Method)</t>
  </si>
  <si>
    <t xml:space="preserve"> = (ค่าใช้จ่าย(บาท)/RWในหมวดค่าฝึกอบรมของร.พ. - ค่าเฉลี่ยค่าใช้จ่าย(บาท)/RWในหมวดค่าฝึกอบรมของกลุ่มร.พ.นั้น) คูณ 100 หารด้วยค่าเฉลี่ยค่าใช้จ่าย(บาท)/RWในหมวดค่าฝึกอบรมของกลุ่มร.พ.นั้น</t>
  </si>
  <si>
    <t>ยาใช้ไป</t>
  </si>
  <si>
    <t xml:space="preserve">  = ค่าใช้จ่ายในหมวดยาใช้ไป หารด้วย Adj.RW รวม(Quick Method)</t>
  </si>
  <si>
    <t xml:space="preserve"> = (ค่าใช้จ่าย(บาท)/RWในหมวดยาใช้ไปของร.พ. - ค่าเฉลี่ยค่าใช้จ่าย(บาท)/RWในหมวดยาใช้ไปของกลุ่มร.พ.นั้น) คูณ 100 หารด้วยค่าเฉลี่ยค่าใช้จ่าย(บาท)/RWในหมวดยาใช้ไปของกลุ่มร.พ.นั้น</t>
  </si>
  <si>
    <t>เวชภัณฑ์ที่ไม่ใช่ยา</t>
  </si>
  <si>
    <t xml:space="preserve">  = ค่าใช้จ่ายในหมวดเวชภัณฑ์ที่ไม่ใช่ยา หารด้วย Adj.RW รวม(Quick Method)</t>
  </si>
  <si>
    <t xml:space="preserve"> = (ค่าใช้จ่าย(บาท)/RWในหมวดเวชภัณฑ์ที่ไม่ใช่ยาของร.พ. - ค่าเฉลี่ยค่าใช้จ่าย(บาท)/RWในหมวดเวชภัณฑ์ที่ไม่ใช่ยาของกลุ่มร.พ.นั้น) คูณ 100 หารด้วยค่าเฉลี่ยค่าใช้จ่าย(บาท)/RWในหมวดเวชภัณฑ์ที่ไม่ใช่ยาของกลุ่มร.พ.นั้น</t>
  </si>
  <si>
    <t>วัสดุการแพทย์</t>
  </si>
  <si>
    <t xml:space="preserve">  = ค่าใช้จ่ายในหมวดวัสดุการแพทย์ หารด้วย Adj.RW รวม(Quick Method)</t>
  </si>
  <si>
    <t xml:space="preserve"> = (ค่าใช้จ่าย(บาท)/RWในหมวดวัสดุการแพทย์ของร.พ. - ค่าเฉลี่ยค่าใช้จ่าย(บาท)/RWในหมวดวัสดุการแพทย์ของกลุ่มร.พ.นั้น) คูณ 100 หารด้วยค่าเฉลี่ยค่าใช้จ่าย(บาท)/RWในหมวดวัสดุการแพทย์ของกลุ่มร.พ.นั้น</t>
  </si>
  <si>
    <t xml:space="preserve">วัสดุวิทยาศาสตร์ </t>
  </si>
  <si>
    <t xml:space="preserve">  = ค่าใช้จ่ายในหมวดวัสดุวิทยาศาสตร์  หารด้วย Adj.RW รวม(Quick Method)</t>
  </si>
  <si>
    <t xml:space="preserve"> = (ค่าใช้จ่าย(บาท)/RWในหมวดวัสดุวิทยาศาสตร์ของร.พ. - ค่าเฉลี่ยค่าใช้จ่าย(บาท)/RWในหมวดวัสดุวิทยาศาสตร์ของกลุ่มร.พ.นั้น) คูณ 100 หารด้วยค่าเฉลี่ยค่าใช้จ่าย(บาท)/RWในหมวดวัสดุวิทยาศาสตร์ของกลุ่มร.พ.นั้น</t>
  </si>
  <si>
    <t>วัสดุอื่น</t>
  </si>
  <si>
    <t xml:space="preserve">  = ค่าใช้จ่ายในหมวดวัสดุอื่น หารด้วย Adj.RW รวม(Quick Method)</t>
  </si>
  <si>
    <t xml:space="preserve"> = (ค่าใช้จ่าย(บาท)/RWในหมวดวัสดุอื่นของร.พ. - ค่าเฉลี่ยค่าใช้จ่าย(บาท)/RWในหมวดวัสดุอื่นของกลุ่มร.พ.นั้น) คูณ 100 หารด้วยค่าเฉลี่ยค่าใช้จ่าย(บาท)/RWในหมวดวัสดุอื่นของกลุ่มร.พ.นั้น</t>
  </si>
  <si>
    <t>ซ่อมแซม/จ้างเหมา</t>
  </si>
  <si>
    <t xml:space="preserve">  = ค่าใช้จ่ายในหมวดซ่อมแซม/จ้างเหมา หารด้วย Adj.RW รวม(Quick Method)</t>
  </si>
  <si>
    <t xml:space="preserve"> = (ค่าใช้จ่าย(บาท)/RWในหมวดซ่อมแซม/จ้างเหมาของร.พ. - ค่าเฉลี่ยค่าใช้จ่าย(บาท)/RWในหมวดซ่อมแซม/จ้างเหมาของกลุ่มร.พ.นั้น) คูณ 100 หารด้วยค่าเฉลี่ยค่าใช้จ่าย(บาท)/RWในหมวดซ่อมแซม/จ้างเหมาของกลุ่มร.พ.นั้น</t>
  </si>
  <si>
    <t>จ้างตรวจLAB</t>
  </si>
  <si>
    <t xml:space="preserve">  = ค่าใช้จ่ายในหมวดจ้างตรวจLAB หารด้วย Adj.RW รวม(Quick Method)</t>
  </si>
  <si>
    <t xml:space="preserve"> = (ค่าใช้จ่าย(บาท)/RWในหมวดจ้างตรวจLABของร.พ. - ค่าเฉลี่ยค่าใช้จ่าย(บาท)/RWในหมวดจ้างตรวจLABของกลุ่มร.พ.นั้น) คูณ 100 หารด้วยค่าเฉลี่ยค่าใช้จ่าย(บาท)/RWในหมวดจ้างตรวจLABของกลุ่มร.พ.นั้น</t>
  </si>
  <si>
    <t>ค่าสาธารณูปโภค</t>
  </si>
  <si>
    <t xml:space="preserve">  = ค่าใช้จ่ายในหมวดค่าสาธารณูปโภค หารด้วย Adj.RW รวม(Quick Method)</t>
  </si>
  <si>
    <t xml:space="preserve"> = (ค่าใช้จ่าย(บาท)/RWในหมวดค่าสาธารณูปโภคของร.พ. - ค่าเฉลี่ยค่าใช้จ่าย(บาท)/RWในหมวดค่าสาธารณูปโภคของกลุ่มร.พ.นั้น) คูณ 100 หารด้วยค่าเฉลี่ยค่าใช้จ่าย(บาท)/RWในหมวดค่าสาธารณูปโภคของกลุ่มร.พ.นั้น</t>
  </si>
  <si>
    <t>ค่าใช้สอยอื่นๆ</t>
  </si>
  <si>
    <t xml:space="preserve">  = ค่าใช้จ่ายในหมวดค่าใช้สอยอื่นๆ หารด้วย Adj.RW รวม(Quick Method)</t>
  </si>
  <si>
    <t xml:space="preserve"> = (ค่าใช้จ่าย(บาท)/RWในหมวดค่าใช้สอยอื่นๆของร.พ. - ค่าเฉลี่ยค่าใช้จ่าย(บาท)/RWในหมวดค่าใช้สอยอื่นๆของกลุ่มร.พ.นั้น) คูณ 100 หารด้วยค่าเฉลี่ยค่าใช้จ่าย(บาท)/RWในหมวดค่าใช้สอยอื่นๆของกลุ่มร.พ.นั้น</t>
  </si>
  <si>
    <t>ค่าใช้จ่ายอื่นๆ</t>
  </si>
  <si>
    <t xml:space="preserve">  = ค่าใช้จ่ายในหมวดค่าใช้จ่ายอื่นๆ หารด้วย Adj.RW รวม(Quick Method)</t>
  </si>
  <si>
    <t xml:space="preserve"> = (ค่าใช้จ่าย(บาท)/RWในหมวดค่าใช้จ่ายอื่นๆของร.พ. - ค่าเฉลี่ยค่าใช้จ่าย(บาท)/RWในหมวดค่าใช้จ่ายอื่นๆของกลุ่มร.พ.นั้น) คูณ 100 หารด้วยค่าเฉลี่ยค่าใช้จ่าย(บาท)/RWในหมวดค่าใช้จ่ายอื่นๆของกลุ่มร.พ.นั้น</t>
  </si>
  <si>
    <r>
      <t>หมายเหตุ</t>
    </r>
    <r>
      <rPr>
        <sz val="12"/>
        <color indexed="8"/>
        <rFont val="Tahoma"/>
        <family val="2"/>
        <charset val="222"/>
      </rPr>
      <t xml:space="preserve"> : Factor Quick Method ในการคำนวนหาค่า Adj.RW รวม คือ รพ.ศูนย์/รพ.ทั่วไป = 14, รพช.ขนาดใหญ่ = 17, รพช.ขนาดกลาง/เล็ก = 21</t>
    </r>
  </si>
  <si>
    <t>จังหวัด</t>
  </si>
  <si>
    <t>โรงพยาบาล</t>
  </si>
  <si>
    <t>Factor</t>
  </si>
  <si>
    <t>อุดรธานี</t>
  </si>
  <si>
    <t>ห้วยเกิ้ง</t>
  </si>
  <si>
    <t>หนองคาย</t>
  </si>
  <si>
    <t>โพธิ์ตาก</t>
  </si>
  <si>
    <t>สกลนคร</t>
  </si>
  <si>
    <t>นิคมน้ำอูน</t>
  </si>
  <si>
    <t>นครพนม</t>
  </si>
  <si>
    <t>วังยาง</t>
  </si>
  <si>
    <t>เลย</t>
  </si>
  <si>
    <t>นาแห้ว</t>
  </si>
  <si>
    <t>บึงกาฬ</t>
  </si>
  <si>
    <t>บุ่งคล้า</t>
  </si>
  <si>
    <t>นาทม</t>
  </si>
  <si>
    <t>ประจักษ์ศิลปาคม</t>
  </si>
  <si>
    <t>กู่แก้ว</t>
  </si>
  <si>
    <t>สระใคร</t>
  </si>
  <si>
    <t>เต่างอย</t>
  </si>
  <si>
    <t>หนองหิน</t>
  </si>
  <si>
    <t>หนองแสง</t>
  </si>
  <si>
    <t>รัตนวาปี</t>
  </si>
  <si>
    <t>ภูเรือ</t>
  </si>
  <si>
    <t>เฝ้าไร่</t>
  </si>
  <si>
    <t>นายูง</t>
  </si>
  <si>
    <t>ศรีเชียงใหม่</t>
  </si>
  <si>
    <t>ปลาปาก</t>
  </si>
  <si>
    <t>พิบูลย์รักษ์</t>
  </si>
  <si>
    <t>นาด้วง</t>
  </si>
  <si>
    <t>สร้างคอม</t>
  </si>
  <si>
    <t>ท่าอุเทน</t>
  </si>
  <si>
    <t>บ้านแพง</t>
  </si>
  <si>
    <t>สังคม</t>
  </si>
  <si>
    <t>ไชยวาน</t>
  </si>
  <si>
    <t>ภูหลวง</t>
  </si>
  <si>
    <t>ส่องดาว</t>
  </si>
  <si>
    <t>กุดบาก</t>
  </si>
  <si>
    <t>โพนสวรรค์</t>
  </si>
  <si>
    <t>ทุ่งฝน</t>
  </si>
  <si>
    <t>เจริญศิลป์</t>
  </si>
  <si>
    <t>นาหว้า</t>
  </si>
  <si>
    <t>ศรีวิไล</t>
  </si>
  <si>
    <t>โพนนาแก้ว</t>
  </si>
  <si>
    <t>วาริชภูมิ</t>
  </si>
  <si>
    <t>เอราวัณ</t>
  </si>
  <si>
    <t>หนองบัวลำภู</t>
  </si>
  <si>
    <t>นาวังฯ</t>
  </si>
  <si>
    <t>เรณูนคร</t>
  </si>
  <si>
    <t>กุสุมาลย์</t>
  </si>
  <si>
    <t>ศรีธาตุ</t>
  </si>
  <si>
    <t>ท่าลี่</t>
  </si>
  <si>
    <t>คำตากล้า</t>
  </si>
  <si>
    <t>โคกศรีสุพรรณ</t>
  </si>
  <si>
    <t>ปากชม</t>
  </si>
  <si>
    <t>ภูกระดึง</t>
  </si>
  <si>
    <t>บึงโขงหลง</t>
  </si>
  <si>
    <t>โนนสัง</t>
  </si>
  <si>
    <t>โนนสะอาด</t>
  </si>
  <si>
    <t>ปากคาด</t>
  </si>
  <si>
    <t>ธาตุพนม</t>
  </si>
  <si>
    <t>พรเจริญ</t>
  </si>
  <si>
    <t>ผาขาว</t>
  </si>
  <si>
    <t>วังสามหมอ</t>
  </si>
  <si>
    <t>นาแก</t>
  </si>
  <si>
    <t>โซ่พิสัย</t>
  </si>
  <si>
    <t>หนองวัวซอ</t>
  </si>
  <si>
    <t>สุวรรณคูหา</t>
  </si>
  <si>
    <t>กุดจับ</t>
  </si>
  <si>
    <t>เชียงคาน</t>
  </si>
  <si>
    <t>น้ำโสม</t>
  </si>
  <si>
    <t>ศรีสงคราม</t>
  </si>
  <si>
    <t>บ้านม่วง</t>
  </si>
  <si>
    <t>นากลาง</t>
  </si>
  <si>
    <t>ด่านซ้าย</t>
  </si>
  <si>
    <t>พังโคน</t>
  </si>
  <si>
    <t>เซกา</t>
  </si>
  <si>
    <t>อากาศอำนวย</t>
  </si>
  <si>
    <t>โพนพิสัย</t>
  </si>
  <si>
    <t>ศรีบุญเรือง</t>
  </si>
  <si>
    <t>เพ็ญ</t>
  </si>
  <si>
    <t>วังสะพุง</t>
  </si>
  <si>
    <t>หนองหาน</t>
  </si>
  <si>
    <t>บ้านผือ</t>
  </si>
  <si>
    <t>บ้านดุง</t>
  </si>
  <si>
    <t>วานรนิวาส</t>
  </si>
  <si>
    <t>กุมภวาปี</t>
  </si>
  <si>
    <t>สว่างแดนดิน</t>
  </si>
  <si>
    <t>ท่าบ่อ</t>
  </si>
  <si>
    <t>ประจักษ์</t>
  </si>
  <si>
    <t>พระอาจารย์แบนฯ</t>
  </si>
  <si>
    <t>พระอาจารย์ฝั้น</t>
  </si>
  <si>
    <t>กลุ่ม 1</t>
  </si>
  <si>
    <t>รายได้(บาท)/ปชก.</t>
  </si>
  <si>
    <t>&gt;Mean-1SD</t>
  </si>
  <si>
    <t>เหมาจ่ายรายหัว UC</t>
  </si>
  <si>
    <t>เรียกเก็บUC/กองทุนUC/EMS/Covid</t>
  </si>
  <si>
    <t>ประกันสังคม</t>
  </si>
  <si>
    <t>ข้าราชการ</t>
  </si>
  <si>
    <t>พรบ.</t>
  </si>
  <si>
    <t>ชำระเงินเอง</t>
  </si>
  <si>
    <t>งบบุคลากร</t>
  </si>
  <si>
    <t>ค่าเฉลี่ยของกลุ่ม</t>
  </si>
  <si>
    <t>mean-1SD</t>
  </si>
  <si>
    <t>กลุ่ม 2</t>
  </si>
  <si>
    <t>กลุ่ม 3</t>
  </si>
  <si>
    <t>กลุ่ม 4</t>
  </si>
  <si>
    <t>กลุ่ม 5</t>
  </si>
  <si>
    <t>กลุ่ม 6</t>
  </si>
  <si>
    <t>กลุ่ม 7</t>
  </si>
  <si>
    <t>กลุ่ม 8</t>
  </si>
  <si>
    <t>กลุ่ม 9</t>
  </si>
  <si>
    <t>กลุ่ม 10</t>
  </si>
  <si>
    <t>กลุ่ม 11</t>
  </si>
  <si>
    <t>กลุ่ม 12</t>
  </si>
  <si>
    <t>กลุ่ม 13</t>
  </si>
  <si>
    <t>11050</t>
  </si>
  <si>
    <t>11016</t>
  </si>
  <si>
    <t>11033</t>
  </si>
  <si>
    <t>28778</t>
  </si>
  <si>
    <t>11094</t>
  </si>
  <si>
    <t>40840</t>
  </si>
  <si>
    <t>รหัส</t>
  </si>
  <si>
    <t>25058</t>
  </si>
  <si>
    <t>25059</t>
  </si>
  <si>
    <t>21356</t>
  </si>
  <si>
    <t>11100</t>
  </si>
  <si>
    <t>11107</t>
  </si>
  <si>
    <t>11040</t>
  </si>
  <si>
    <t>11041</t>
  </si>
  <si>
    <t>11043</t>
  </si>
  <si>
    <t>11046</t>
  </si>
  <si>
    <t>11047</t>
  </si>
  <si>
    <t>11048</t>
  </si>
  <si>
    <t>11049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</si>
  <si>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</si>
  <si>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</si>
  <si>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</si>
  <si>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</si>
  <si>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</si>
  <si>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</si>
  <si>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</si>
  <si>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</si>
  <si>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</si>
  <si>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</si>
  <si>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</si>
  <si>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</si>
  <si>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</si>
  <si>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</si>
  <si>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</si>
  <si>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</si>
  <si>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</si>
  <si>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</si>
  <si>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</si>
  <si>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</si>
  <si>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</si>
  <si>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</si>
  <si>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</si>
  <si>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</si>
  <si>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10705</t>
  </si>
  <si>
    <t>11030</t>
  </si>
  <si>
    <t>11031</t>
  </si>
  <si>
    <t>11032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</si>
  <si>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</si>
  <si>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</si>
  <si>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</si>
  <si>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</si>
  <si>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</si>
  <si>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</si>
  <si>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</si>
  <si>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</si>
  <si>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</si>
  <si>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10706</t>
  </si>
  <si>
    <t>11042</t>
  </si>
  <si>
    <t>11044</t>
  </si>
  <si>
    <t>11045</t>
  </si>
  <si>
    <t>11448</t>
  </si>
  <si>
    <t>28811</t>
  </si>
  <si>
    <t>28815</t>
  </si>
  <si>
    <t>10710</t>
  </si>
  <si>
    <t>11089</t>
  </si>
  <si>
    <t>11090</t>
  </si>
  <si>
    <t>11091</t>
  </si>
  <si>
    <t>11092</t>
  </si>
  <si>
    <t>11093</t>
  </si>
  <si>
    <t>11095</t>
  </si>
  <si>
    <t>11096</t>
  </si>
  <si>
    <t>11097</t>
  </si>
  <si>
    <t>11098</t>
  </si>
  <si>
    <t>11099</t>
  </si>
  <si>
    <t>11101</t>
  </si>
  <si>
    <t>11102</t>
  </si>
  <si>
    <t>11103</t>
  </si>
  <si>
    <t>11450</t>
  </si>
  <si>
    <t>21323</t>
  </si>
  <si>
    <t>10711</t>
  </si>
  <si>
    <t>11104</t>
  </si>
  <si>
    <t>11105</t>
  </si>
  <si>
    <t>11106</t>
  </si>
  <si>
    <t>11108</t>
  </si>
  <si>
    <t>11109</t>
  </si>
  <si>
    <t>11110</t>
  </si>
  <si>
    <t>11111</t>
  </si>
  <si>
    <t>11112</t>
  </si>
  <si>
    <t>11451</t>
  </si>
  <si>
    <t>กลุ่มที่</t>
  </si>
  <si>
    <t>รวมค่าใช้จ่าย/RW</t>
  </si>
  <si>
    <t>สูตรคำนวนข้อมูลหมวดรายได้</t>
  </si>
  <si>
    <t>หมวดรายได้</t>
  </si>
  <si>
    <t xml:space="preserve">  = รายได้ในหมวดเหมาจ่ายรายหัว UC หารด้วยประชากร UC ในพื้นที่รับผิดชอบ</t>
  </si>
  <si>
    <t xml:space="preserve"> = (รายได้(บาท)/ปชก.ในหมวดเหมาจ่ายรายหัว UC ของร.พ. - ค่าเฉลี่ยรายได้(บาท)/ปชก.ในหมวดเหมาจ่ายรายหัว UC ของกลุ่มร.พ.นั้น) คูณ 100 หารด้วยค่าเฉลี่ยรายได้(บาท)/ปชก.ในหมวดเหมาจ่ายรายหัว UC ของกลุ่มร.พ.นั้น</t>
  </si>
  <si>
    <t>เรียกเก็บUC/กองทุนUC/EMS</t>
  </si>
  <si>
    <t xml:space="preserve">  = รายได้ในหมวดเรียกเก็บUC/กองทุนUC/EMS หารด้วยประชากร UC ในพื้นที่รับผิดชอบ</t>
  </si>
  <si>
    <t xml:space="preserve"> = (รายได้(บาท)/ปชก.ในหมวดเรียกเก็บUC/กองทุนUC/EMS ของร.พ. - ค่าเฉลี่ยรายได้(บาท)/ปชก.ในหมวดเรียกเก็บUC/กองทุนUC/EMS ของกลุ่มร.พ.นั้น) คูณ 100 หารด้วยค่าเฉลี่ยรายได้(บาท)/ปชก.ในหมวดเรียกเก็บUC/กองทุนUC/EMS ของกลุ่มร.พ.นั้น</t>
  </si>
  <si>
    <t xml:space="preserve">  = รายได้ในหมวดประกันสังคม หารด้วยประชากรประกันสังคมในพื้นที่รับผิดชอบ</t>
  </si>
  <si>
    <t xml:space="preserve"> = (รายได้(บาท)/ปชก.ในหมวดประกันสังคมของร.พ. - ค่าเฉลี่ยรายได้(บาท)/ปชก.ในหมวดประกันสังคมของกลุ่มร.พ.นั้น) คูณ 100 หารด้วยค่าเฉลี่ยรายได้(บาท)/ปชก.ในหมวดประกันสังคมของกลุ่มร.พ.นั้น</t>
  </si>
  <si>
    <t xml:space="preserve">  = รายได้ในหมวดข้าราชการ หารด้วยประชากรข้าราชการในพื้นที่รับผิดชอบ</t>
  </si>
  <si>
    <t xml:space="preserve"> = (รายได้(บาท)/ปชก.ในหมวดข้าราชการของร.พ. - ค่าเฉลี่ยรายได้(บาท)/ปชก.ในหมวดข้าราชการของกลุ่มร.พ.นั้น) คูณ 100 หารด้วยค่าเฉลี่ยรายได้(บาท)/ปชก.ในหมวดข้าราชการของกลุ่มร.พ.นั้น</t>
  </si>
  <si>
    <t xml:space="preserve">  = รายได้ในหมวดพรบ. หารด้วยประชากรทุกสิทธิ์ในพื้นที่รับผิดชอบ</t>
  </si>
  <si>
    <t xml:space="preserve"> = (รายได้(บาท)/ปชก.ในหมวดพรบ.ของร.พ. - ค่าเฉลี่ยรายได้(บาท)/ปชก.ในหมวดพรบ.ของกลุ่มร.พ.นั้น) คูณ 100 หารด้วยค่าเฉลี่ยรายได้(บาท)/ปชก.ในหมวดพรบ.ของกลุ่มร.พ.นั้น</t>
  </si>
  <si>
    <t xml:space="preserve">  = รายได้ในหมวดชำระเงินเอง หารด้วยประชากรทุกสิทธิ์ในพื้นที่รับผิดชอบ</t>
  </si>
  <si>
    <t xml:space="preserve"> = (รายได้(บาท)/ปชก.ในหมวดชำระเงินเองของร.พ. - ค่าเฉลี่ยรายได้(บาท)/ปชก.ในหมวดชำระเงินเองของกลุ่มร.พ.นั้น) คูณ 100 หารด้วยค่าเฉลี่ยรายได้(บาท)/ปชก.ในหมวดชำระเงินเองของกลุ่มร.พ.นั้น</t>
  </si>
  <si>
    <t xml:space="preserve">  = รายได้ในหมวดงบบุคลากร หารด้วยประชากร UC ในพื้นที่รับผิดชอบ</t>
  </si>
  <si>
    <t xml:space="preserve"> = (รายได้(บาท)/ปชก.ในหมวดงบบุคลากรของร.พ. - ค่าเฉลี่ยรายได้(บาท)/ปชก.ในหมวดงบบุคลากรของกลุ่มร.พ.นั้น) คูณ 100 หารด้วยค่าเฉลี่ยรายได้(บาท)/ปชก.ในหมวดงบบุคลากรของกลุ่มร.พ.นั้น</t>
  </si>
  <si>
    <t>Rw รวมคิดแบบ quick method = (จำนวน visit ผู้ป่วยนอก/ค่า factor) + rw ผู้ป่วยใน</t>
  </si>
  <si>
    <t>สูตรหา:</t>
  </si>
  <si>
    <t>1SD</t>
  </si>
  <si>
    <t>mean+1SD</t>
  </si>
  <si>
    <t>สิทธิ UC</t>
  </si>
  <si>
    <t>OP Visit รวม</t>
  </si>
  <si>
    <t>สิทธิอื่นๆ</t>
  </si>
  <si>
    <t>สิทธิข้าราชการ</t>
  </si>
  <si>
    <t>สิทธิประกันสังคม</t>
  </si>
  <si>
    <t>IPD</t>
  </si>
  <si>
    <t>OPD (จำนวนครั้ง)</t>
  </si>
  <si>
    <t xml:space="preserve">จำนวนประชากรแยกตามสิทธิ (คน) </t>
  </si>
  <si>
    <t xml:space="preserve">ประชากรทั้งหมด </t>
  </si>
  <si>
    <t>กลุ่ม</t>
  </si>
  <si>
    <t>จ.หนองคาย</t>
  </si>
  <si>
    <t>จ.นครพนม</t>
  </si>
  <si>
    <t>จ.เลย</t>
  </si>
  <si>
    <t>จ.หนองบัวลำภู</t>
  </si>
  <si>
    <t>จ.บึงกาฬ</t>
  </si>
  <si>
    <t>จ.อุดรธานี</t>
  </si>
  <si>
    <t>จ.สกลนคร</t>
  </si>
  <si>
    <t xml:space="preserve">เลย </t>
  </si>
  <si>
    <t>นาวัง</t>
  </si>
  <si>
    <t>ด่านซาย</t>
  </si>
  <si>
    <t>งบทดลองเบื้องต้น</t>
  </si>
  <si>
    <t xml:space="preserve">นายูง </t>
  </si>
  <si>
    <t>พระอาจารย์แบน</t>
  </si>
  <si>
    <t>CodeL1</t>
  </si>
  <si>
    <t>Account1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</si>
  <si>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</si>
  <si>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</si>
  <si>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</si>
  <si>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</si>
  <si>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</si>
  <si>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</si>
  <si>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</si>
  <si>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</si>
  <si>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</si>
  <si>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</si>
  <si>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</si>
  <si>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</si>
  <si>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</si>
  <si>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</si>
  <si>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</si>
  <si>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</si>
  <si>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</si>
  <si>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</si>
  <si>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</si>
  <si>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</si>
  <si>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</si>
  <si>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</si>
  <si>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</si>
  <si>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</si>
  <si>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</si>
  <si>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</si>
  <si>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</si>
  <si>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</si>
  <si>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</si>
  <si>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</si>
  <si>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</si>
  <si>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</si>
  <si>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</si>
  <si>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</si>
  <si>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</si>
  <si>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</si>
  <si>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</si>
  <si>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</si>
  <si>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</si>
  <si>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</si>
  <si>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</si>
  <si>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</si>
  <si>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</si>
  <si>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</si>
  <si>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</si>
  <si>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</si>
  <si>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</si>
  <si>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</si>
  <si>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</si>
  <si>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</si>
  <si>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</si>
  <si>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</si>
  <si>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</si>
  <si>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สมเด็จพระยุพราชท่าบ่อ,รพท.</t>
  </si>
  <si>
    <t>สระใคร,รพช.</t>
  </si>
  <si>
    <t>โพธิ์ตาก,รพช.</t>
  </si>
  <si>
    <t>เฝ้าไร่,รพช.</t>
  </si>
  <si>
    <t>รัตนวาปี,รพช.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</si>
  <si>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</si>
  <si>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</si>
  <si>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</si>
  <si>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</si>
  <si>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</si>
  <si>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</si>
  <si>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</si>
  <si>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วานรนิวาส,รพท.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</si>
  <si>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</si>
  <si>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</si>
  <si>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</si>
  <si>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</si>
  <si>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</si>
  <si>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</si>
  <si>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</si>
  <si>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</si>
  <si>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</si>
  <si>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</si>
  <si>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</si>
  <si>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</si>
  <si>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</si>
  <si>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</si>
  <si>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</si>
  <si>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</si>
  <si>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</si>
  <si>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</si>
  <si>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</si>
  <si>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</si>
  <si>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</si>
  <si>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</si>
  <si>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รายได้ค่าธรรมเนียมการบริการอื่น</t>
  </si>
  <si>
    <t>รายได้ค่าเช่าอสังหาริมทรัพย์จากบุคคลภายนอก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</si>
  <si>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</si>
  <si>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</si>
  <si>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</si>
  <si>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</si>
  <si>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รายได้เงินเหลือจ่ายปีเก่า/รายที่ไม่ใช่ภาษีอื่น</t>
  </si>
  <si>
    <t>บัญชีรายได้ที่ไม่ใช่ภาษีอื่น</t>
  </si>
  <si>
    <t>รายได้แผ่นดิน-ค่าปรับอื่นจ่ายคืน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</si>
  <si>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</si>
  <si>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</si>
  <si>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</si>
  <si>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รายได้ค่าตรวจสุขภาพ-หน่วยงานภาครัฐ</t>
  </si>
  <si>
    <t>รายได้จากระบบปฏิบัติการฉุกเฉิน (EMS)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</si>
  <si>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</si>
  <si>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</si>
  <si>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</si>
  <si>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</si>
  <si>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</si>
  <si>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</si>
  <si>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</si>
  <si>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</si>
  <si>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 - อปท.รูปแบบพิเศษ OP</t>
  </si>
  <si>
    <t>รายได้ค่ารักษา UC - OP นอก CUP ในจังหวัด</t>
  </si>
  <si>
    <t>รายได้กองทุน UC (งบลงทุน)</t>
  </si>
  <si>
    <t>รายได้กองทุน UC - OP แบบเหมาจ่ายต่อผู้มีสิทธิ</t>
  </si>
  <si>
    <t>รายได้กองทุน UC - P&amp;P แบบเหมาจ่ายต่อผู้มีสิทธิ</t>
  </si>
  <si>
    <t>รายได้กองทุน UC เฉพาะโรคอื่น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</si>
  <si>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</si>
  <si>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</si>
  <si>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</si>
  <si>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รายได้กองทุน UC (CF)</t>
  </si>
  <si>
    <t>รายได้ค่ารักษา UC - IP  บริการกรณีเฉพาะ (CR)</t>
  </si>
  <si>
    <t>รายได้จากการยกหนี้กรณีส่งต่อผู้ป่วยระหว่างรพ.</t>
  </si>
  <si>
    <t>ส่วนต่างค่ารักษาที่สูงกว่าเหมาจ่ายรายหัว - กองทุน UC P&amp;P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</si>
  <si>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</si>
  <si>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</si>
  <si>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</si>
  <si>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</si>
  <si>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รายได้กองทุนประกันสังคม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</si>
  <si>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</si>
  <si>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</si>
  <si>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</si>
  <si>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</si>
  <si>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</si>
  <si>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</si>
  <si>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กองทุนประกันสังคม</t>
  </si>
  <si>
    <t>รายได้ค่าบริหารจัดการประกันสังคม</t>
  </si>
  <si>
    <t>รายได้ค่าตอบแทนและพัฒนากิจการ</t>
  </si>
  <si>
    <t>รายได้กองทุนแรงงานต่างด้าว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</si>
  <si>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</si>
  <si>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</si>
  <si>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</si>
  <si>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</si>
  <si>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</si>
  <si>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</si>
  <si>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</si>
  <si>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</si>
  <si>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</si>
  <si>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</si>
  <si>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</si>
  <si>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</si>
  <si>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</si>
  <si>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</si>
  <si>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</si>
  <si>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</si>
  <si>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</si>
  <si>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</si>
  <si>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</si>
  <si>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</si>
  <si>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</si>
  <si>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</si>
  <si>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</si>
  <si>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</si>
  <si>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</si>
  <si>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</si>
  <si>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</si>
  <si>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</si>
  <si>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</si>
  <si>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</si>
  <si>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</si>
  <si>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</si>
  <si>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</si>
  <si>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</si>
  <si>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</si>
  <si>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</si>
  <si>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</si>
  <si>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</si>
  <si>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</si>
  <si>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หนี้สูญได้รับคืน</t>
  </si>
  <si>
    <t>รายได้ค่าปรับ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</si>
  <si>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</si>
  <si>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</si>
  <si>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</si>
  <si>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</si>
  <si>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</si>
  <si>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</si>
  <si>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</si>
  <si>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 - เงินงบประมาณงบเงินกู้จากรัฐบาลรับโอนจาก สสจ./รพศ./รพช./รพ.สต.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</si>
  <si>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</si>
  <si>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</si>
  <si>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</si>
  <si>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เงินประจำตำแหน่งวิชาชีพเฉพาะ(บริการ)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</si>
  <si>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</si>
  <si>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</si>
  <si>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</si>
  <si>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</si>
  <si>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</si>
  <si>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</si>
  <si>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</si>
  <si>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</si>
  <si>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</si>
  <si>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</si>
  <si>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</si>
  <si>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</si>
  <si>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</si>
  <si>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</si>
  <si>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</si>
  <si>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</si>
  <si>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</si>
  <si>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</si>
  <si>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</si>
  <si>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</si>
  <si>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</si>
  <si>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</si>
  <si>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</si>
  <si>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</si>
  <si>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</si>
  <si>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</si>
  <si>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</si>
  <si>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</si>
  <si>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</si>
  <si>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</si>
  <si>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</si>
  <si>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ค่าเช่าบ้าน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</si>
  <si>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</si>
  <si>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</si>
  <si>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ค่าตอบแทนพิเศษชายแดนภาคใต้ (บริการ)</t>
  </si>
  <si>
    <t>เงินสมทบกองทุนทดแทน - เงินงบประมาณ</t>
  </si>
  <si>
    <t>เงินช่วยการศึกษาบุตร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</si>
  <si>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</si>
  <si>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</si>
  <si>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</si>
  <si>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</si>
  <si>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</si>
  <si>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</si>
  <si>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ค่าใช้จ่ายด้านการฝึกอบรม - ในประเทศ (เงินนอกงบประมาณ)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</si>
  <si>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</si>
  <si>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</si>
  <si>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</si>
  <si>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</si>
  <si>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</si>
  <si>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</si>
  <si>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</si>
  <si>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</si>
  <si>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</si>
  <si>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</si>
  <si>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</si>
  <si>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</si>
  <si>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</si>
  <si>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</si>
  <si>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</si>
  <si>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</si>
  <si>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</si>
  <si>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</si>
  <si>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</si>
  <si>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</si>
  <si>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</si>
  <si>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</si>
  <si>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</si>
  <si>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</si>
  <si>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</si>
  <si>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</si>
  <si>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</si>
  <si>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</si>
  <si>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</si>
  <si>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</si>
  <si>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</si>
  <si>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</si>
  <si>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</si>
  <si>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</si>
  <si>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</si>
  <si>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</si>
  <si>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</si>
  <si>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</si>
  <si>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</si>
  <si>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</si>
  <si>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</si>
  <si>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</si>
  <si>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</si>
  <si>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</si>
  <si>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</si>
  <si>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</si>
  <si>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</si>
  <si>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</si>
  <si>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</si>
  <si>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</si>
  <si>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</si>
  <si>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</si>
  <si>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</si>
  <si>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</si>
  <si>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</si>
  <si>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</si>
  <si>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ค่าใช้จ่ายตามโครงการ (UC) (PP)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</si>
  <si>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</si>
  <si>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</si>
  <si>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ในสังกัด สป. สธ.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</si>
  <si>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</si>
  <si>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</si>
  <si>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</si>
  <si>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</si>
  <si>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</si>
  <si>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ค่ารักษาตามจ่ายบุคคลที่มีปัญหาสถานะและสิทธิ</t>
  </si>
  <si>
    <t>ค่าตอบแทนเงินเพิ่มพิเศษแพทย์ไม่ทำเวชปฏิบัติฯลฯ 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</si>
  <si>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</si>
  <si>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</si>
  <si>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</si>
  <si>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</si>
  <si>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</si>
  <si>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</si>
  <si>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</si>
  <si>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</si>
  <si>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</si>
  <si>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</si>
  <si>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</si>
  <si>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</si>
  <si>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</si>
  <si>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</si>
  <si>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</si>
  <si>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</si>
  <si>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</si>
  <si>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</si>
  <si>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</si>
  <si>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</si>
  <si>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</si>
  <si>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 - ระบบโทรศัพท์</t>
  </si>
  <si>
    <t>ค่าเสื่อมราคา - ครุภัณฑ์การศึกษา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</si>
  <si>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</si>
  <si>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</si>
  <si>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</si>
  <si>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ค่าเสื่อมราคาระบบบำบัดน้ำเสีย - 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</si>
  <si>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</si>
  <si>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</si>
  <si>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</si>
  <si>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</si>
  <si>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</si>
  <si>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ค่าเสื่อมราคาอุปกรณ์คอมพิวเตอร์ -  Interface</t>
  </si>
  <si>
    <t>ค่าเสื่อมราคาครุภัณฑ์งานบ้านงานครัว -Interface</t>
  </si>
  <si>
    <t>ค่าเสื่อมราคาครุภัณฑ์อื่น - 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</si>
  <si>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</si>
  <si>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</si>
  <si>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</si>
  <si>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</si>
  <si>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</si>
  <si>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</si>
  <si>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</si>
  <si>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</si>
  <si>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(ในจังหวัด)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</si>
  <si>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</si>
  <si>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</si>
  <si>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</si>
  <si>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</si>
  <si>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</si>
  <si>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IP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</si>
  <si>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</si>
  <si>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</si>
  <si>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</si>
  <si>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</si>
  <si>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</si>
  <si>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</si>
  <si>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</si>
  <si>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</si>
  <si>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</si>
  <si>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</si>
  <si>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</si>
  <si>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</si>
  <si>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</si>
  <si>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</si>
  <si>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</si>
  <si>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</si>
  <si>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</si>
  <si>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</si>
  <si>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</si>
  <si>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</si>
  <si>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</si>
  <si>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</si>
  <si>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- รายได้แผ่นดินรอนำส่งคลัง</t>
  </si>
  <si>
    <t>โอนสินทรัพย์ให้หน่วยงานของรัฐ</t>
  </si>
  <si>
    <t>ค่าใช้จ่ายโครงการผลิตแพทย์</t>
  </si>
  <si>
    <t>ค่าใช้จ่ายโครงการผลิตบุคลากรทาง   การแพทย์</t>
  </si>
  <si>
    <t>ค่าใช้จ่ายที่ดิน</t>
  </si>
  <si>
    <t>ค่าใช้จ่ายลักษณะอื่น</t>
  </si>
  <si>
    <t>ค่าใช้จ่ายรายการพิเศษนอกเหนือการดำเนินงานปกติ</t>
  </si>
  <si>
    <t>รายได้</t>
  </si>
  <si>
    <t>ค่าใช้จ่าย</t>
  </si>
  <si>
    <t>รายได้จากการขายสินค้าและบริการของหน่วยบริการ</t>
  </si>
  <si>
    <t>สรุปรับ</t>
  </si>
  <si>
    <t>สิทธิ พรบ.</t>
  </si>
  <si>
    <t>สิทธิ ต้นสังกัด</t>
  </si>
  <si>
    <t>สิทธิ อปท.</t>
  </si>
  <si>
    <t>สิทธิ แรงงานต่างด้าว</t>
  </si>
  <si>
    <t>ผู้มีปัญหาสถานะและสิทธิ</t>
  </si>
  <si>
    <t>รายได้ งบลงทุน</t>
  </si>
  <si>
    <t>รายได้จาก CF</t>
  </si>
  <si>
    <t>รายได้จากการขายสินทรัพย์และบริการอื่น</t>
  </si>
  <si>
    <t>รายได้จากการประมาณบุคลากร</t>
  </si>
  <si>
    <t>รายได้จากเงินงบประมาณอื่น</t>
  </si>
  <si>
    <t>รายได้ระหว่างหน่วยงานอื่น</t>
  </si>
  <si>
    <t>รายได้อื่น</t>
  </si>
  <si>
    <t>เหมาจ่ายรายหัว 1</t>
  </si>
  <si>
    <t>เรียกเก็บ UC 2</t>
  </si>
  <si>
    <t>กองทุน UC 3</t>
  </si>
  <si>
    <t>EMS 4</t>
  </si>
  <si>
    <t>เงินเดือนและค่าจ้างประจำ (L1)[1]</t>
  </si>
  <si>
    <t>ค่าจ้างลูกจ้างชั่วคราว (L2.1)[2]</t>
  </si>
  <si>
    <t>ค่าตอบแทน(L2.2)[3]</t>
  </si>
  <si>
    <t>ค่าใช้จ่ายบุคลากรอื่น (L3)[4]</t>
  </si>
  <si>
    <t>ค่าใช้จ่ายด้านการฝึกอบรม/เดินทาง[6]</t>
  </si>
  <si>
    <t>ยาใช้ไป(M4.1)[7]</t>
  </si>
  <si>
    <t>เวชภัณฑ์ที่ไม่ใช่ยาใช้ไป (M4.2)[8]</t>
  </si>
  <si>
    <t>วัสดุการแพทย์ใช้ไป (M4.3)[9]</t>
  </si>
  <si>
    <t>วัสดุวิทยาศาสตร์ ใช้ไป (M4.4)[10]</t>
  </si>
  <si>
    <t>รวมจ่าย M4non-drug[11]=[8+9+10]</t>
  </si>
  <si>
    <t>วัสดุอื่นใช้ไป (M5)[12]</t>
  </si>
  <si>
    <t>ค่าซ่อมแซม/บำรุงรักษาค่าจ้างเหมาบริการ [13]</t>
  </si>
  <si>
    <t>ค่าจ้างตรวจทางห้องปฏฺบัติการ[14]</t>
  </si>
  <si>
    <t>ค่าสาธารณูปโภค[15]</t>
  </si>
  <si>
    <t>ค่าใช้สอยอื่นๆ[16]</t>
  </si>
  <si>
    <t>ค่าใช้จ่ายจากการดำเนินงานอื่น[17]</t>
  </si>
  <si>
    <t>ค่าใช้จ่ายเงินอุดหนุน[18]</t>
  </si>
  <si>
    <t>ค่าใช้จ่ายอื่น[19]</t>
  </si>
  <si>
    <t>ค่าใช้จ่ายระหว่างหน่วยงาน[20]</t>
  </si>
  <si>
    <t>ค่าเผื่อหนี้สูญ/หนี่สงสัยจะสูญ[21]</t>
  </si>
  <si>
    <t>ค่าเสื่อมราคา/ตัดจำหน่าย[22]</t>
  </si>
  <si>
    <t>รวมค่าใช้จ่าย[23] =[1+5+6+7+11+12+13+14+15+16+17+18+19+20+21+22</t>
  </si>
  <si>
    <t>AdjRWรวม</t>
  </si>
  <si>
    <t>%diff ค่าเฉลี่ย/RW</t>
  </si>
  <si>
    <t>&gt;Mean+1SD</t>
  </si>
  <si>
    <r>
      <t>หมายเหตุ</t>
    </r>
    <r>
      <rPr>
        <b/>
        <sz val="12"/>
        <color indexed="10"/>
        <rFont val="Tahoma"/>
        <family val="2"/>
      </rPr>
      <t xml:space="preserve"> : ผังบัญชีปีงบประมาณ 2560 กำหนดให้เวชภัณฑ์ที่ไม่ใช่ยารวมอยู่ในหมวดวัสดุการแพทย์</t>
    </r>
  </si>
  <si>
    <t>4201020106.101</t>
  </si>
  <si>
    <t>4201020199.101</t>
  </si>
  <si>
    <t>4202010199.101</t>
  </si>
  <si>
    <t>4202020102.101</t>
  </si>
  <si>
    <t>4202030105.101</t>
  </si>
  <si>
    <t>4203010101.101</t>
  </si>
  <si>
    <t>4205010104.101</t>
  </si>
  <si>
    <t>4205010110.101</t>
  </si>
  <si>
    <t>4206010102.101</t>
  </si>
  <si>
    <t>4206010199.101</t>
  </si>
  <si>
    <t>4207010102.102</t>
  </si>
  <si>
    <t>4301010102.101</t>
  </si>
  <si>
    <t>4301010102.102</t>
  </si>
  <si>
    <t>4301010102.103</t>
  </si>
  <si>
    <t>4301010102.104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</si>
  <si>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</si>
  <si>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</si>
  <si>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</si>
  <si>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</si>
  <si>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</si>
  <si>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</si>
  <si>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</si>
  <si>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</si>
  <si>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</si>
  <si>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</si>
  <si>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4301020104.108</t>
  </si>
  <si>
    <t>4301020104.109</t>
  </si>
  <si>
    <t>4301020104.110</t>
  </si>
  <si>
    <t>4301020104.111</t>
  </si>
  <si>
    <t>4301020104.401</t>
  </si>
  <si>
    <t>4301020104.402</t>
  </si>
  <si>
    <t>4301020104.405</t>
  </si>
  <si>
    <t>4301020104.406</t>
  </si>
  <si>
    <t>4301020104.602</t>
  </si>
  <si>
    <t>4301020104.603</t>
  </si>
  <si>
    <t>4301020104.801</t>
  </si>
  <si>
    <t>4301020104.802</t>
  </si>
  <si>
    <t>4301020104.803</t>
  </si>
  <si>
    <t>4301020104.804</t>
  </si>
  <si>
    <t>4301020104.805</t>
  </si>
  <si>
    <t>4301020104.806</t>
  </si>
  <si>
    <t>4301020104.807</t>
  </si>
  <si>
    <t>4301020104.808</t>
  </si>
  <si>
    <t>4301020105.201</t>
  </si>
  <si>
    <t>4301020105.202</t>
  </si>
  <si>
    <t>4301020105.203</t>
  </si>
  <si>
    <t>4301020105.205</t>
  </si>
  <si>
    <t>4301020105.207</t>
  </si>
  <si>
    <t>4301020105.211</t>
  </si>
  <si>
    <t>4301020105.214</t>
  </si>
  <si>
    <t>4301020105.217</t>
  </si>
  <si>
    <t>4301020105.222</t>
  </si>
  <si>
    <t>4301020105.223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</si>
  <si>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</si>
  <si>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</si>
  <si>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</si>
  <si>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</si>
  <si>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</si>
  <si>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</si>
  <si>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</si>
  <si>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</si>
  <si>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</si>
  <si>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</si>
  <si>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4301020105.245</t>
  </si>
  <si>
    <t>4301020105.251</t>
  </si>
  <si>
    <t>4301020105.252</t>
  </si>
  <si>
    <t>4301020105.255</t>
  </si>
  <si>
    <t>4301020105.256</t>
  </si>
  <si>
    <t>4301020105.257</t>
  </si>
  <si>
    <t>4301020105.258</t>
  </si>
  <si>
    <t>4301020105.260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</si>
  <si>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</si>
  <si>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</si>
  <si>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</si>
  <si>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</si>
  <si>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</si>
  <si>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</si>
  <si>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</si>
  <si>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</si>
  <si>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</si>
  <si>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4301020106.309</t>
  </si>
  <si>
    <t>4301020106.310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</si>
  <si>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</si>
  <si>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</si>
  <si>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</si>
  <si>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</si>
  <si>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</si>
  <si>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</si>
  <si>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</si>
  <si>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4301020106.320</t>
  </si>
  <si>
    <t>4301020106.321</t>
  </si>
  <si>
    <t>4301020106.322</t>
  </si>
  <si>
    <t>4301020106.502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</si>
  <si>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</si>
  <si>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</si>
  <si>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</si>
  <si>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</si>
  <si>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</si>
  <si>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</si>
  <si>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</si>
  <si>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</si>
  <si>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</si>
  <si>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</si>
  <si>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</si>
  <si>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</si>
  <si>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</si>
  <si>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</si>
  <si>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</si>
  <si>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4301020106.701</t>
  </si>
  <si>
    <t>4301020106.703</t>
  </si>
  <si>
    <t>4301020106.704</t>
  </si>
  <si>
    <t>4301020106.705</t>
  </si>
  <si>
    <t>4301020106.706</t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</si>
  <si>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</si>
  <si>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</si>
  <si>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</si>
  <si>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</si>
  <si>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</si>
  <si>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</si>
  <si>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</si>
  <si>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</si>
  <si>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</si>
  <si>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</si>
  <si>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</si>
  <si>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</si>
  <si>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</si>
  <si>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</si>
  <si>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</si>
  <si>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</si>
  <si>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</si>
  <si>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</si>
  <si>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</si>
  <si>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</si>
  <si>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</si>
  <si>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</si>
  <si>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</si>
  <si>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</si>
  <si>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</si>
  <si>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4307010112.101</t>
  </si>
  <si>
    <t>4308010101.101</t>
  </si>
  <si>
    <t>4308010105.101</t>
  </si>
  <si>
    <t>4308010106.101</t>
  </si>
  <si>
    <t>4308010111.101</t>
  </si>
  <si>
    <t>4308010117.101</t>
  </si>
  <si>
    <t>4308010118.101</t>
  </si>
  <si>
    <t>4308010121.101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</si>
  <si>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</si>
  <si>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</si>
  <si>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</si>
  <si>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</si>
  <si>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</si>
  <si>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</si>
  <si>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</si>
  <si>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</si>
  <si>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</si>
  <si>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</si>
  <si>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4313010199.115</t>
  </si>
  <si>
    <t>4313010199.116</t>
  </si>
  <si>
    <t>4313010199.117</t>
  </si>
  <si>
    <t>4313010199.118</t>
  </si>
  <si>
    <t>4313010199.119</t>
  </si>
  <si>
    <t>4313010199.120</t>
  </si>
  <si>
    <t>4313010199.121</t>
  </si>
  <si>
    <t>4313010199.122</t>
  </si>
  <si>
    <t>4313010199.123</t>
  </si>
  <si>
    <t>4313010199.202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</si>
  <si>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</si>
  <si>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</si>
  <si>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</si>
  <si>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</si>
  <si>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</si>
  <si>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</si>
  <si>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</si>
  <si>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</si>
  <si>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</si>
  <si>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</si>
  <si>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</si>
  <si>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</si>
  <si>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</si>
  <si>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</si>
  <si>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</si>
  <si>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</si>
  <si>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</si>
  <si>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</si>
  <si>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</si>
  <si>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</si>
  <si>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</si>
  <si>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</si>
  <si>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</si>
  <si>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</si>
  <si>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</si>
  <si>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</si>
  <si>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</si>
  <si>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</si>
  <si>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</si>
  <si>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</si>
  <si>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</si>
  <si>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</si>
  <si>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</si>
  <si>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</si>
  <si>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</si>
  <si>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</si>
  <si>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</si>
  <si>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</si>
  <si>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</si>
  <si>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</si>
  <si>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</si>
  <si>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</si>
  <si>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</si>
  <si>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5101020115.101</t>
  </si>
  <si>
    <t>5101020116.101</t>
  </si>
  <si>
    <t>5101020116.102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</si>
  <si>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</si>
  <si>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</si>
  <si>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</si>
  <si>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</si>
  <si>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</si>
  <si>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</si>
  <si>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</si>
  <si>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</si>
  <si>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</si>
  <si>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</si>
  <si>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</si>
  <si>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</si>
  <si>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</si>
  <si>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</si>
  <si>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</si>
  <si>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</si>
  <si>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</si>
  <si>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</si>
  <si>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</si>
  <si>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</si>
  <si>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</si>
  <si>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</si>
  <si>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</si>
  <si>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</si>
  <si>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</si>
  <si>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</si>
  <si>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</si>
  <si>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</si>
  <si>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</si>
  <si>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</si>
  <si>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</si>
  <si>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</si>
  <si>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</si>
  <si>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</si>
  <si>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</si>
  <si>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</si>
  <si>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</si>
  <si>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</si>
  <si>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</si>
  <si>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</si>
  <si>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</si>
  <si>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</si>
  <si>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</si>
  <si>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</si>
  <si>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</si>
  <si>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</si>
  <si>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</si>
  <si>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</si>
  <si>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</si>
  <si>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</si>
  <si>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</si>
  <si>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</si>
  <si>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</si>
  <si>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</si>
  <si>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</si>
  <si>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</si>
  <si>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</si>
  <si>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</si>
  <si>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</si>
  <si>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</si>
  <si>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</si>
  <si>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</si>
  <si>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</si>
  <si>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</si>
  <si>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</si>
  <si>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</si>
  <si>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</si>
  <si>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</si>
  <si>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</si>
  <si>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</si>
  <si>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</si>
  <si>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</si>
  <si>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</si>
  <si>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</si>
  <si>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</si>
  <si>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</si>
  <si>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</si>
  <si>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</si>
  <si>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</si>
  <si>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</si>
  <si>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</si>
  <si>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</si>
  <si>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</si>
  <si>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</si>
  <si>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</si>
  <si>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</si>
  <si>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</si>
  <si>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</si>
  <si>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</si>
  <si>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</si>
  <si>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5104030299.204</t>
  </si>
  <si>
    <t>5104030299.501</t>
  </si>
  <si>
    <t>5104030299.502</t>
  </si>
  <si>
    <t>5104030299.701</t>
  </si>
  <si>
    <t>5104030299.702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</si>
  <si>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</si>
  <si>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</si>
  <si>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</si>
  <si>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</si>
  <si>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</si>
  <si>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</si>
  <si>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</si>
  <si>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</si>
  <si>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</si>
  <si>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</si>
  <si>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</si>
  <si>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</si>
  <si>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</si>
  <si>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</si>
  <si>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</si>
  <si>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</si>
  <si>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</si>
  <si>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</si>
  <si>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</si>
  <si>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5104040102.120</t>
  </si>
  <si>
    <t>5105010101.101</t>
  </si>
  <si>
    <t>5105010103.101</t>
  </si>
  <si>
    <t>5105010105.101</t>
  </si>
  <si>
    <t>5105010107.101</t>
  </si>
  <si>
    <t>5105010107.102</t>
  </si>
  <si>
    <t>5105010107.103</t>
  </si>
  <si>
    <t>5105010107.104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</si>
  <si>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</si>
  <si>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</si>
  <si>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</si>
  <si>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</si>
  <si>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</si>
  <si>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</si>
  <si>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</si>
  <si>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5105010119.101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</si>
  <si>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</si>
  <si>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</si>
  <si>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</si>
  <si>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</si>
  <si>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</si>
  <si>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</si>
  <si>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</si>
  <si>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</si>
  <si>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</si>
  <si>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</si>
  <si>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</si>
  <si>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</si>
  <si>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</si>
  <si>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</si>
  <si>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</si>
  <si>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</si>
  <si>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</si>
  <si>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</si>
  <si>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</si>
  <si>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</si>
  <si>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</si>
  <si>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</si>
  <si>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</si>
  <si>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</si>
  <si>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</si>
  <si>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</si>
  <si>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</si>
  <si>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</si>
  <si>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</si>
  <si>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</si>
  <si>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</si>
  <si>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</si>
  <si>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</si>
  <si>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</si>
  <si>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</si>
  <si>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</si>
  <si>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</si>
  <si>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</si>
  <si>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</si>
  <si>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</si>
  <si>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</si>
  <si>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</si>
  <si>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</si>
  <si>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</si>
  <si>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</si>
  <si>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</si>
  <si>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</si>
  <si>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</si>
  <si>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</si>
  <si>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</si>
  <si>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</si>
  <si>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</si>
  <si>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</si>
  <si>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</si>
  <si>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</si>
  <si>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</si>
  <si>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</si>
  <si>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</si>
  <si>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</si>
  <si>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</si>
  <si>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</si>
  <si>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</si>
  <si>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</si>
  <si>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</si>
  <si>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</si>
  <si>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</si>
  <si>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</si>
  <si>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</si>
  <si>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</si>
  <si>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</si>
  <si>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</si>
  <si>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</si>
  <si>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</si>
  <si>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</si>
  <si>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</si>
  <si>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</si>
  <si>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5210010103.101</t>
  </si>
  <si>
    <t>5210010105.101</t>
  </si>
  <si>
    <t>5210010112.101</t>
  </si>
  <si>
    <t>5210010118.101</t>
  </si>
  <si>
    <t>5210010121.101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</si>
  <si>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</si>
  <si>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</si>
  <si>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</si>
  <si>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</si>
  <si>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</si>
  <si>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</si>
  <si>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</si>
  <si>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</si>
  <si>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</si>
  <si>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</si>
  <si>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</si>
  <si>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</si>
  <si>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</si>
  <si>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</si>
  <si>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</si>
  <si>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</si>
  <si>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พระอาจารย์มั่นฯ</t>
  </si>
  <si>
    <t>รวมเขต 8</t>
  </si>
  <si>
    <t>การจัดกลุ่ม Benchmarking รายได้ ค่าใช้จ่าย ปี 2567</t>
  </si>
  <si>
    <t>Province</t>
  </si>
  <si>
    <t>OrgID</t>
  </si>
  <si>
    <t>Org</t>
  </si>
  <si>
    <t>ประเภท</t>
  </si>
  <si>
    <t>ServBed</t>
  </si>
  <si>
    <t>CapacityGroup</t>
  </si>
  <si>
    <t>pop</t>
  </si>
  <si>
    <t xml:space="preserve">จำนวนเตียงจริง </t>
  </si>
  <si>
    <t>รพช.</t>
  </si>
  <si>
    <t>รพช.F3 P&lt;=15,000</t>
  </si>
  <si>
    <t>รพช.F3 P15,000-25,000</t>
  </si>
  <si>
    <t>รพช.F2 P&lt;=30,000</t>
  </si>
  <si>
    <t>รพช.F2 P30,000-60,000</t>
  </si>
  <si>
    <t>รพช.F1 P50,000-100,000</t>
  </si>
  <si>
    <t>รพช.M2 B&lt;=100</t>
  </si>
  <si>
    <t>รพช.M2 B&gt;100</t>
  </si>
  <si>
    <t>รพท.</t>
  </si>
  <si>
    <t>รพท.M1 B&gt;200</t>
  </si>
  <si>
    <t>รพท.S B&lt;=400</t>
  </si>
  <si>
    <t>รพท.S B&gt;400</t>
  </si>
  <si>
    <t>รพศ.</t>
  </si>
  <si>
    <t>รพศ.A B&gt;700to1000</t>
  </si>
  <si>
    <t>รพศ.A B&gt;1000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</si>
  <si>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</si>
  <si>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</si>
  <si>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</si>
  <si>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</si>
  <si>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</si>
  <si>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</si>
  <si>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รายได้ค่ารักษาเบิกจ่ายตรงหน่วยงานอื่น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</si>
  <si>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</si>
  <si>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เบิกจ่ายตรงหน่วยงานอื่น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</si>
  <si>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</si>
  <si>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</si>
  <si>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</si>
  <si>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</si>
  <si>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</si>
  <si>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</si>
  <si>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</si>
  <si>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</si>
  <si>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</si>
  <si>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</si>
  <si>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</si>
  <si>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</si>
  <si>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</si>
  <si>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</si>
  <si>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</si>
  <si>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</si>
  <si>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</si>
  <si>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</si>
  <si>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</si>
  <si>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</si>
  <si>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</si>
  <si>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</si>
  <si>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</si>
  <si>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</si>
  <si>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4301020105.271</t>
  </si>
  <si>
    <t>ส่วนต่างค่ารักษาที่ต่ำกว่าข้อตกลงในการตามจ่าย UC OP (หน่วยบริการที่ตามจ่าย)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</si>
  <si>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</si>
  <si>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</si>
  <si>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</si>
  <si>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</si>
  <si>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รายได้ค่ารักษาประกันสังคม OP - นอกเครือข่าย ต่างสังกัด สป.สธ.</t>
  </si>
  <si>
    <t>รายได้ค่ารักษาประกันสังคม IP - นอกเครือข่าย ต่างสังกัด สป.สธ.</t>
  </si>
  <si>
    <t>ส่วนต่างค่ารักษาที่สูงกว่าข้อตกลงในการจ่ายตาม DRG - แรงงานต่างด้าว - IP</t>
  </si>
  <si>
    <t>รายได้ค่ารักษาบุคคลที่มีปัญหาสถานะและสิทธิ - เบิกจากส่วนกลาง IP</t>
  </si>
  <si>
    <t>รายได้จากการช่วยเหลือเพื่อการดำเนินงานอื่น</t>
  </si>
  <si>
    <t>บัญชีรายได้ระหว่างหน่วยงาน - กรมบัญชี กลางรับเงินเบิกเกินส่งคืนจากหน่วยงาน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</si>
  <si>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</si>
  <si>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</si>
  <si>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</si>
  <si>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</si>
  <si>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</si>
  <si>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</si>
  <si>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</si>
  <si>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</si>
  <si>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</si>
  <si>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</si>
  <si>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</si>
  <si>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</si>
  <si>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</si>
  <si>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</si>
  <si>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</si>
  <si>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เงินประจำตำแหน่งระดับสูง/ระดับกลาง(สนับสนุน)</t>
  </si>
  <si>
    <t>เงินประจำตำแหน่งผู้เชี่ยวชาญ(บริการ)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</si>
  <si>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</si>
  <si>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เงินเพิ่มสำหรับตำแหน่งที่มีเหตุพิเศษ (บริการ)</t>
  </si>
  <si>
    <t>เงินเพิ่มสำหรับตำแหน่งที่มีเหตุพิเศษ (สนับสนุน)</t>
  </si>
  <si>
    <t>เงินสมทบกองทุนทดแทน - เงินนอกงบประมาณ</t>
  </si>
  <si>
    <t>5101020199.105</t>
  </si>
  <si>
    <t>ค่าใช้จ่ายบุคลากรอื่น (เงินงบประมาณ)</t>
  </si>
  <si>
    <t>5101020199.106</t>
  </si>
  <si>
    <t>ค่าใช้จ่ายบุคลากรอื่น (เงินนอกงบประมาณ)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</si>
  <si>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</si>
  <si>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</si>
  <si>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</si>
  <si>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</si>
  <si>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</si>
  <si>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</si>
  <si>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</si>
  <si>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</si>
  <si>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บุคคล ภายนอก (เงินงบประมาณ)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</si>
  <si>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</si>
  <si>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</si>
  <si>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</si>
  <si>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</si>
  <si>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</si>
  <si>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</si>
  <si>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ค่าใช้จ่ายเดินทางอื่น - ในประเทศ (เงินนอกงบประมาณ)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</si>
  <si>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</si>
  <si>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ค่าตอบแทนการปฏิบัติงานอื่น - เงินงบประมาณ</t>
  </si>
  <si>
    <t>ค่าตอบแทนการปฏิบัติงานอื่น - เงินนอกงบประมาณ</t>
  </si>
  <si>
    <t>ค่าเสื่อมราคา - อาคารเพื่อการพักอาศัย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</si>
  <si>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</si>
  <si>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</si>
  <si>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</si>
  <si>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</si>
  <si>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</si>
  <si>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</si>
  <si>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</si>
  <si>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ครุภัณฑ์โรงงาน</t>
  </si>
  <si>
    <t>ค่าเสื่อมราคา - ครุภัณฑ์ก่อสร้าง</t>
  </si>
  <si>
    <t>ค่าเสื่อมราคา - ครุภัณฑ์วิทยาศาสตร์และการแพทย์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</si>
  <si>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</si>
  <si>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</si>
  <si>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</si>
  <si>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</si>
  <si>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</si>
  <si>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</si>
  <si>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</si>
  <si>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</si>
  <si>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</si>
  <si>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</si>
  <si>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</si>
  <si>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</si>
  <si>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</si>
  <si>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</si>
  <si>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</si>
  <si>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</si>
  <si>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</si>
  <si>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</si>
  <si>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</si>
  <si>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</si>
  <si>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</si>
  <si>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</si>
  <si>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</si>
  <si>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</si>
  <si>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</si>
  <si>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</si>
  <si>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ค่าใช้จ่ายระหว่างกัน - ภายในกรมเดียวกัน (Manual)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</si>
  <si>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</si>
  <si>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</si>
  <si>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</si>
  <si>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</si>
  <si>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</si>
  <si>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</si>
  <si>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</si>
  <si>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</si>
  <si>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</si>
  <si>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>สรุปจ่าย L2[5]=[2+3+4]</t>
  </si>
  <si>
    <t>ไม่ลิ้งสูตร</t>
  </si>
  <si>
    <t>1+2+3+4+5+6+7+8+9+10+11+12+13+14+15+16+17+18+19</t>
  </si>
  <si>
    <t>รวมค่าใช้จ่าย[23] =[1+5+6+7+11+12+13+14+15+16+17+18+19+20+21+22]</t>
  </si>
  <si>
    <t>ค่า Adj.RW รวม quick method</t>
  </si>
  <si>
    <t>HDC</t>
  </si>
  <si>
    <t xml:space="preserve"> New Factor</t>
  </si>
  <si>
    <t>หน่วยบริการ</t>
  </si>
  <si>
    <t>ลำดับเรียงตามจัดกลุ่ม</t>
  </si>
  <si>
    <t>ลำดับเรียงตามงบทดลอง</t>
  </si>
  <si>
    <t>CMI@MOPH</t>
  </si>
  <si>
    <t>(1) โรงพยาบาลที่มีรายได้ต่ำกว่าค่าเฉลี่ยกลุ่ม (Mean - 1SD)</t>
  </si>
  <si>
    <t>โรงพยาบาลที่มีรายได้ต่ำกว่าค่าเฉลี่ยกลุ่ม</t>
  </si>
  <si>
    <t>(2) โรงพยาบาลที่มีค่าใช้จ่ายสูงกว่าค่าเฉลี่ยกลุ่ม (Mean + 1SD)</t>
  </si>
  <si>
    <t>โรงพยาบาลที่มีค่าใช้จ่ายสูงกว่าค่าเฉลี่ยกลุ่ม</t>
  </si>
  <si>
    <t>ตารางที่ 9 ค่าใช้จ่าย (บาท/RW) เทียบกับค่า Mean+1SD ของกลุ่ม ที่สูงต่ำกว่าค่าเฉลี่ย ของโรงพยาบาลในเขตสุขภาพที่ 8 ณ ไตรมาส 1 ปี 2568</t>
  </si>
  <si>
    <t>ตารางที่ 8 ร้อยละ ของค่าใช้จ่าย (บาท/RW) ที่สูง-ต่ำกว่าค่าเฉลี่ยกลุ่ม ของโรงพยาบาลในเขตสุขภาพที่ 8 ณ ไตรมาส 1 ปี 2568</t>
  </si>
  <si>
    <t>4302010101.101</t>
  </si>
  <si>
    <t>5107010101.101</t>
  </si>
  <si>
    <t>รายได้จากการอุดหนุน-หน่วยงานภาครัฐ</t>
  </si>
  <si>
    <t>ค่าใช้จ่ายอุดหนุน -หน่วยงานภาครัฐ</t>
  </si>
  <si>
    <t>รายได้สนับสนุนยาและอื่น ๆ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</si>
  <si>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</si>
  <si>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</si>
  <si>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ส่วนต่างค่ารักษาที่ต่ำกว่าข้อตกลงในการจ่ายตาม กองทุนประกันสังคม</t>
  </si>
  <si>
    <t>รายได้ค่ารักษาแรงงานต่างด้าว OP  นอก CUP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</si>
  <si>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</si>
  <si>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ค่าตอบแทนในการปฏิบัติงานเวรหรือผลัดบ่ายและหรือผลัดดึกของพยาบาล</t>
  </si>
  <si>
    <t>ค่าเช่าอสังหาริมทรัพย์</t>
  </si>
  <si>
    <t>ค่าเช่าเบ็ดเตล็ด</t>
  </si>
  <si>
    <t>ค่าใช้จ่ายระหว่างหน่วยงาน - กรมบัญชีกลางโอนเงินนอกงบประมาณให้หน่วยงาน</t>
  </si>
  <si>
    <t>2. ค่าฝึกอบรม (15 แห่ง)</t>
  </si>
  <si>
    <t>พระอาจารย์วันฯ,รพช.</t>
  </si>
  <si>
    <t>พระอาจารย์มั่นฯ,รพช.</t>
  </si>
  <si>
    <t>AdjRW รวม</t>
  </si>
  <si>
    <t>หมายเหตุ  ข้อมูลบริการ ณ 25 เมษายน 2568</t>
  </si>
  <si>
    <t>ตารางที่ 10 ค่าใช้จ่าย (บาท/RW) ของโรงพยาบาลในเขตสุขภาพที่ 8 แยกรายจังหวัด ณ ไตรมาส 2 ปีงบประมาณ 2568</t>
  </si>
  <si>
    <t>ตารางที่ 11 ร้อยละ ค่าใช้จ่าย (บาท/ประชากร) ที่สูง-ต่ำกว่าค่าเฉลี่ยกลุ่ม ของโรงพยาบาลในเขตสุขภาพที่ 8 แยกรายจังหวัด ณ ไตรมาส 2 ปี 2568</t>
  </si>
  <si>
    <t>ตารางที่ 6 สรุปค่าเฉลี่ย รายได้ (บาท/ประชากร) ของโรงพยาบาลในเขตสุขภาพที่ 8 แยกตามกลุ่ม ณ ไตรมาส 2 ปีงบประมาณ 2568</t>
  </si>
  <si>
    <t>ตารางที่ 12 สรุปค่าเฉลี่ย ค่าใช้จ่าย (บาท/RW) ของโรงพยาบาลในเขตสุขภาพที่ 8 แยกตามกลุ่ม ณ ไตรมาส 2 ปีงบประมาณ 2568</t>
  </si>
  <si>
    <t>รายงานข้อมูล Benchmarking การเงินการคลัง ณ สิ้นไตรมาสที่ 2/2568</t>
  </si>
  <si>
    <t>ตารางที่ 4 รายได้ (บาท/ประชากร) ของโรงพยาบาลในเขตสุขภาพที่ 8 แยกรายจังหวัด ณ ไตรมาส 2 ปีงบประมาณ 2568</t>
  </si>
  <si>
    <t>ตารางที่ 5 ร้อยละ ของรายได้ (บาท/ประชากร) ที่สูง-ต่ำกว่าค่าเฉลี่ยกลุ่ม ของโรงพยาบาลในเขตสุขภาพที่ 8 แยกรายจังหวัด ณ ไตรมาส 2 ปี 2568</t>
  </si>
  <si>
    <t>ตารางที่ 7 เปรียบเทียบ ค่าใช้จ่าย (บาท/RW) ของโรงพยาบาลในเขตสุขภาพที่ 8 แยกตามกลุ่ม ณ ไตรมาส 2 ปี 2568</t>
  </si>
  <si>
    <t>ตารางที่ 8 ร้อยละ ของค่าใช้จ่าย (บาท/RW) ที่สูง-ต่ำกว่าค่าเฉลี่ยกลุ่ม ของโรงพยาบาลในเขตสุขภาพที่ 8 ณ ไตรมาส 2 ปี 2568</t>
  </si>
  <si>
    <t>ตารางที่ 1 เปรียบเทียบ รายได้ (บาท/ประชากร) ของโรงพยาบาลในเขตสุขภาพที่ 8 แยกตามกลุ่ม ณ ไตรมาส 2 ปี 2568</t>
  </si>
  <si>
    <t>ตารางที่ 2 ร้อยละ ของรายได้ (บาท/ประชากร) ที่สูง-ต่ำกว่าค่าเฉลี่ยกลุ่ม ของโรงพยาบาลในเขตสุขภาพที่ 8 ณ ไตรมาส  2 ปี 2568</t>
  </si>
  <si>
    <t>ตารางที่ 3 รายได้ (บาท/ประชากร)เทียบกับค่า Mean-1SD ของกลุ่ม ของโรงพยาบาลในเขตสุขภาพที่ 8 ณ ไตรมาส 2 ปี 2568</t>
  </si>
  <si>
    <t>สิทธิ UC
1 เม.ย.67</t>
  </si>
  <si>
    <t xml:space="preserve">พระอาจารย์ฝั้นฯ วังสะพุง  สว่างแดนดิน  นาแห้ว  นิคมน้ำอูน ปลาปาก ท่าอุเทน  ท่าลี่  
บ้านแพง  เรณูนคร  นาแก </t>
  </si>
  <si>
    <t xml:space="preserve">รัตนวาปี  นาด้วง  โพนนาแก้ว  ท่าอุเทน  ศรีธาตุ  นาแก  หนองวัวซอ  นากลาง  เชียงคาน  
เพ็ญ  สว่างแดนดิน  นครพนม  </t>
  </si>
  <si>
    <t xml:space="preserve">บุ่งคล้า  เจริญศิลป์  ท่าอุเทน  นาแก  พระอาจารย์ฝั้น  โพนพิสัย  </t>
  </si>
  <si>
    <t>เฝ้าไร่  ไชยวาน  ท่าอุเทน  นาหว้า  ศรีธาตุ  นาแก  หนองวัวซอ  นากลาง  เชียงคาน  ศรีบุญเรือง
วังสะพุง  หนองบัวลำภู</t>
  </si>
  <si>
    <t xml:space="preserve">วังยาง  หนองแสง  นาทม  ปลาปาก  ท่าอุเทน  บ้านแพง  นาหว้า  ศรีธาตุ  โนนสัง  หนองวัวซอ
นากลาง  เพ็ญ  ท่าบ่อ  </t>
  </si>
  <si>
    <t xml:space="preserve">วังยาง นาทม  ปลาปาก  เพ็ญ  หนองบัวลำภู  </t>
  </si>
  <si>
    <t xml:space="preserve">บุ่งคล้า  นาทม  โพนนาแก้ว  ศรีวิไล  บึงโขงหลง  สุวรรณคูหา  หนองวัวซอ  นากลาง  เซกา
โพนพิสัย  บึงกาฬ  ท่าบ่อ  หนองบัวลำภู  </t>
  </si>
  <si>
    <t xml:space="preserve">นาแห้ว  หนองหิน  ท่าอุเทน  นาวัง  โพนสวรรค์  สุวรรณคูหา  ผาขาว  วังสะพุง  บึงกาฬ  </t>
  </si>
  <si>
    <t xml:space="preserve">โพธิ์ตาก  นายูง  หนองหิน  โพนนาแก้ว  กุสุมาลย์  บึงโขงหลง  สุวรรณคูหา  วังสามหมอ  
พระอาจารย์มั่นฯ  เซกา  วังสะพุง  บึงกาฬ  </t>
  </si>
  <si>
    <t xml:space="preserve">ห้วยเกิ้ง  ศรีเชียงใหม่  ปลาปาก  ท่าอุเทน  คำตากล้า  นาหว้า  โคกศรีสุพรรณ  ปากชม  
วังสามหมอ  พระอาจารย์ฝั้นฯ  ศรีสงคราม  เพ็ญ  วานรนิวาส  </t>
  </si>
  <si>
    <t>นาแห้ว  กู่แก้ว  หนองหิน  ทุ่งฝน  ไชยวาน  กุสุมาลย์  นาวัง  ปากคาด  โคกศรีสุพรรณ  
สุวรรณคูหา  ผาขาว  ด่านซ้าย  ศรีบุญเรือง  โพนพิสัย  บึงกาฬ  เลย</t>
  </si>
  <si>
    <t>วังยาง  กู่แก้ว   ปลาปาก  ท่าอุเทน  สังคม  เรณูนคร  นาแก  วังสามหมอ  พระอาจารย์ฝั้น  
เซกา  วังสะพุง  บึงกาฬ  เลย</t>
  </si>
  <si>
    <t>ข้อมูลประชากรและผลงานบริการไตรมาสที่ 2 /2568</t>
  </si>
  <si>
    <t>ห้วยเกิ้ง  นายูง  เฝ้าไร่   ปลาปาก  ท่าอุเทน  ท่าลี่  ภูกระดึง  โคกศรีสุพรรณ  
สุวรรณคูหา  นากลาง  ศรีสงคราม  เพ็ญ  โพนพิสัย  นครพนม</t>
  </si>
  <si>
    <t xml:space="preserve">บุ่งคล้า  ศรีเชียงใหม่  เฝ้าไร่  ปลาปาก  ท่าอุเทน  คำตากล้า  นาหว้า  เอราวัณ  บึงโขงหลง  
สุวรรณคูหา  วังสามหมอ  พระอาจารย์มั่นฯ  บ้านผือ  บึงกาฬ  </t>
  </si>
  <si>
    <t xml:space="preserve">ประจักษ์ศิลปาคม  เฝ้าไร่  ปลาปาก  ท่าอุเทน  โพนสวรรค์  สุวรรณคูหา  กุดจับ  ศรีบุญเรือง
เพ็ญ  วานรนิวาส </t>
  </si>
  <si>
    <t>1. เหมาจ่ายรายหัว UC
 (11 แห่ง)</t>
  </si>
  <si>
    <t>2. เรียกเก็บUC/กองทุน UC /EMS (12 แห่ง)</t>
  </si>
  <si>
    <t>3. ประกันสังคม (6 แห่ง)</t>
  </si>
  <si>
    <t>4. ข้าราชการ (12 แห่ง)</t>
  </si>
  <si>
    <t>5. พรบ. (13 แห่ง)</t>
  </si>
  <si>
    <t>6. ชำระเงินเอง (5 แห่ง)</t>
  </si>
  <si>
    <t>7. งบบุคลากร (10 แห่ง)</t>
  </si>
  <si>
    <t>1. บุคลากรรวม (13 แห่ง)</t>
  </si>
  <si>
    <t>3. ยาใช้ไป (15 แห่ง)</t>
  </si>
  <si>
    <t>4. ค่าวัสดุการแพทย์
         (12 แห่ง)</t>
  </si>
  <si>
    <t>5. วัสดุวิทยาศาสตร์
        (9 แห่ง)</t>
  </si>
  <si>
    <t>6. วัสดุอื่น (12 แห่ง)</t>
  </si>
  <si>
    <t>7. ซ่อมแซม/จ้างเหมา 
         (13 แห่ง)</t>
  </si>
  <si>
    <t>8. ค่าจ้างตรวจ LAB 
        (14 แห่ง)</t>
  </si>
  <si>
    <t>9. ค่าสาธารณูปโภค 
       (14 แห่ง)</t>
  </si>
  <si>
    <t>10. ค่าใช้สอยอื่นๆ
      (16 แห่ง)</t>
  </si>
  <si>
    <t>11. ค่าใช้จ่ายอื่นๆ 
      (13 แห่ง)</t>
  </si>
  <si>
    <t xml:space="preserve">นาแห้ว  บุ่งคล้า  นายูง  กู่แก้ว  รัตนวาปี  ปลาปาก  นาวัง  โพนสวรรค์  ปากชม  ผาขาว  โซ่พิสัย  ศรีสงคราม  ธาตุพนม  วานรนิวาส  เลย </t>
  </si>
  <si>
    <t>ห้วยเกิ้ง  เฝ้าไร่  รัตนวาปี  โพนนาแก้ว  ปลาปาก  พระอาจารย์แบนฯ  วาริชภูมิ  บึงโขงหลง
สุวรรณคูหา  หนองวัวซอ  นากลาง  เซกา  เพ็ญ  โพนพิสัย  หนองคาย</t>
  </si>
  <si>
    <t xml:space="preserve">ประจักษ์ศิลปาคม  วังยาง  นาทม  รัตนวาปี  โพนนาแก้ว  ปลากปาก  กุสุมาลย์  เรณูนคร 
 สุวรรณคูหา  หนองวัวซอ  พระอาจารย์ฝั้น  ท่าบ่อ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</si>
</sst>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_-* #,##0_-;\-* #,##0_-;_-* &quot;-&quot;??_-;_-@_-"/>
    <numFmt numFmtId="167" formatCode="0.00_ ;[Red]\-0.00\ "/>
  </numFmts>
  <fonts count="8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2"/>
      <color indexed="8"/>
      <name val="Tahoma"/>
      <family val="2"/>
      <charset val="222"/>
    </font>
    <font>
      <b/>
      <sz val="16"/>
      <color indexed="8"/>
      <name val="Tahoma"/>
      <family val="2"/>
    </font>
    <font>
      <b/>
      <sz val="12"/>
      <color indexed="8"/>
      <name val="Tahoma"/>
      <family val="2"/>
    </font>
    <font>
      <b/>
      <u/>
      <sz val="12"/>
      <color indexed="8"/>
      <name val="Tahoma"/>
      <family val="2"/>
    </font>
    <font>
      <sz val="11"/>
      <color indexed="8"/>
      <name val="Tahoma"/>
      <family val="2"/>
    </font>
    <font>
      <b/>
      <sz val="10"/>
      <name val="Tahoma"/>
      <family val="2"/>
    </font>
    <font>
      <sz val="11"/>
      <color indexed="8"/>
      <name val="Tahoma"/>
      <family val="2"/>
      <charset val="222"/>
    </font>
    <font>
      <sz val="10"/>
      <color indexed="8"/>
      <name val="Tahoma"/>
      <family val="2"/>
    </font>
    <font>
      <sz val="11"/>
      <color rgb="FF000000"/>
      <name val="Tahoma"/>
      <family val="2"/>
    </font>
    <font>
      <b/>
      <sz val="11"/>
      <color indexed="8"/>
      <name val="Tahoma"/>
      <family val="2"/>
    </font>
    <font>
      <b/>
      <sz val="10"/>
      <color indexed="8"/>
      <name val="Tahoma"/>
      <family val="2"/>
    </font>
    <font>
      <b/>
      <sz val="6"/>
      <color indexed="8"/>
      <name val="Tahoma"/>
      <family val="2"/>
    </font>
    <font>
      <b/>
      <sz val="10"/>
      <color indexed="10"/>
      <name val="Tahoma"/>
      <family val="2"/>
    </font>
    <font>
      <sz val="12"/>
      <color indexed="8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rgb="FFFF0000"/>
      <name val="Calibri"/>
      <family val="2"/>
      <charset val="222"/>
      <scheme val="minor"/>
    </font>
    <font>
      <sz val="12"/>
      <color rgb="FFFF0000"/>
      <name val="Tahoma"/>
      <family val="2"/>
      <charset val="222"/>
    </font>
    <font>
      <b/>
      <sz val="16"/>
      <color rgb="FF000000"/>
      <name val="TH SarabunPSK"/>
      <family val="2"/>
    </font>
    <font>
      <sz val="16"/>
      <name val="TH SarabunPSK"/>
      <family val="2"/>
    </font>
    <font>
      <sz val="11"/>
      <color theme="1"/>
      <name val="Calibri"/>
      <family val="2"/>
      <scheme val="minor"/>
    </font>
    <font>
      <sz val="16"/>
      <name val="TH SarabunPSK"/>
      <family val="2"/>
      <charset val="22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0"/>
      <name val="Arial"/>
      <family val="2"/>
    </font>
    <font>
      <sz val="14"/>
      <color indexed="36"/>
      <name val="TH SarabunPSK"/>
      <family val="2"/>
    </font>
    <font>
      <sz val="14"/>
      <color indexed="56"/>
      <name val="TH SarabunPSK"/>
      <family val="2"/>
    </font>
    <font>
      <sz val="14"/>
      <color indexed="30"/>
      <name val="TH SarabunPSK"/>
      <family val="2"/>
    </font>
    <font>
      <sz val="14"/>
      <color indexed="17"/>
      <name val="TH SarabunPSK"/>
      <family val="2"/>
    </font>
    <font>
      <sz val="14"/>
      <color indexed="51"/>
      <name val="TH SarabunPSK"/>
      <family val="2"/>
    </font>
    <font>
      <sz val="14"/>
      <color indexed="53"/>
      <name val="TH SarabunPSK"/>
      <family val="2"/>
    </font>
    <font>
      <sz val="14"/>
      <color indexed="10"/>
      <name val="TH SarabunPSK"/>
      <family val="2"/>
    </font>
    <font>
      <sz val="14"/>
      <color indexed="8"/>
      <name val="TH SarabunPSK"/>
      <family val="2"/>
    </font>
    <font>
      <sz val="16"/>
      <color theme="1"/>
      <name val="Calibri"/>
      <family val="2"/>
      <charset val="222"/>
      <scheme val="minor"/>
    </font>
    <font>
      <sz val="16"/>
      <color rgb="FFFF0000"/>
      <name val="TH SarabunPSK"/>
      <family val="2"/>
      <charset val="222"/>
    </font>
    <font>
      <sz val="16"/>
      <color rgb="FFFF0000"/>
      <name val="Calibri"/>
      <family val="2"/>
      <charset val="222"/>
      <scheme val="minor"/>
    </font>
    <font>
      <sz val="16"/>
      <color indexed="10"/>
      <name val="TH SarabunPSK"/>
      <family val="2"/>
      <charset val="222"/>
    </font>
    <font>
      <sz val="16"/>
      <color indexed="10"/>
      <name val="Calibri"/>
      <family val="2"/>
      <charset val="222"/>
    </font>
    <font>
      <sz val="11"/>
      <name val="Calibri"/>
      <family val="2"/>
      <charset val="222"/>
      <scheme val="minor"/>
    </font>
    <font>
      <sz val="14"/>
      <color theme="1"/>
      <name val="TH SarabunPSK"/>
      <family val="2"/>
    </font>
    <font>
      <sz val="12"/>
      <color rgb="FF000000"/>
      <name val="Tahoma"/>
      <family val="2"/>
    </font>
    <font>
      <b/>
      <sz val="12"/>
      <color rgb="FF0000FF"/>
      <name val="Tahoma"/>
      <family val="2"/>
    </font>
    <font>
      <b/>
      <sz val="12"/>
      <color rgb="FF000000"/>
      <name val="Tahoma"/>
      <family val="2"/>
    </font>
    <font>
      <sz val="14"/>
      <color indexed="8"/>
      <name val="Tahoma"/>
      <family val="2"/>
    </font>
    <font>
      <b/>
      <u/>
      <sz val="12"/>
      <color indexed="10"/>
      <name val="Tahoma"/>
      <family val="2"/>
    </font>
    <font>
      <b/>
      <sz val="12"/>
      <color indexed="10"/>
      <name val="Tahoma"/>
      <family val="2"/>
    </font>
    <font>
      <b/>
      <sz val="16"/>
      <color rgb="FFFF0000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4"/>
      <name val="TH SarabunPSK"/>
      <family val="2"/>
      <charset val="222"/>
    </font>
    <font>
      <sz val="8"/>
      <name val="Calibri"/>
      <family val="2"/>
      <charset val="222"/>
      <scheme val="minor"/>
    </font>
    <font>
      <sz val="14"/>
      <color theme="1"/>
      <name val="Calibri"/>
      <family val="2"/>
      <charset val="222"/>
      <scheme val="minor"/>
    </font>
    <font>
      <b/>
      <sz val="26"/>
      <color theme="0"/>
      <name val="TH SarabunPSK"/>
      <family val="2"/>
    </font>
    <font>
      <sz val="10"/>
      <color rgb="FFFF0000"/>
      <name val="Tahoma"/>
      <family val="2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0"/>
      <name val="Tahoma"/>
      <family val="2"/>
    </font>
    <font>
      <b/>
      <sz val="16"/>
      <name val="TH SarabunIT๙"/>
      <family val="2"/>
    </font>
    <font>
      <sz val="16"/>
      <name val="TH SarabunIT๙"/>
      <family val="2"/>
    </font>
    <font>
      <sz val="14"/>
      <color rgb="FFFF0000"/>
      <name val="TH SarabunPSK"/>
      <family val="2"/>
    </font>
    <font>
      <sz val="12"/>
      <color theme="1"/>
      <name val="Calibri"/>
      <family val="2"/>
      <charset val="222"/>
      <scheme val="minor"/>
    </font>
    <font>
      <b/>
      <sz val="10"/>
      <color rgb="FFFF0000"/>
      <name val="Tahoma"/>
      <family val="2"/>
    </font>
    <font>
      <sz val="11"/>
      <color theme="1"/>
      <name val="TH SarabunPSK"/>
      <family val="2"/>
    </font>
    <font>
      <sz val="16"/>
      <color theme="1"/>
      <name val="TH SarabunIT๙"/>
      <family val="2"/>
    </font>
  </fonts>
  <fills count="65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CCCC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64">
    <xf numFmtId="0" fontId="0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8" fillId="0" borderId="0"/>
    <xf numFmtId="0" fontId="10" fillId="0" borderId="0"/>
    <xf numFmtId="43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7" fillId="0" borderId="0"/>
    <xf numFmtId="0" fontId="16" fillId="0" borderId="0"/>
    <xf numFmtId="0" fontId="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2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63" fillId="34" borderId="0" applyNumberFormat="0" applyBorder="0" applyAlignment="0" applyProtection="0"/>
    <xf numFmtId="0" fontId="64" fillId="35" borderId="0" applyNumberFormat="0" applyBorder="0" applyAlignment="0" applyProtection="0"/>
    <xf numFmtId="0" fontId="65" fillId="36" borderId="0" applyNumberFormat="0" applyBorder="0" applyAlignment="0" applyProtection="0"/>
    <xf numFmtId="0" fontId="66" fillId="37" borderId="21" applyNumberFormat="0" applyAlignment="0" applyProtection="0"/>
    <xf numFmtId="0" fontId="67" fillId="38" borderId="22" applyNumberFormat="0" applyAlignment="0" applyProtection="0"/>
    <xf numFmtId="0" fontId="68" fillId="38" borderId="21" applyNumberFormat="0" applyAlignment="0" applyProtection="0"/>
    <xf numFmtId="0" fontId="69" fillId="0" borderId="23" applyNumberFormat="0" applyFill="0" applyAlignment="0" applyProtection="0"/>
    <xf numFmtId="0" fontId="70" fillId="39" borderId="24" applyNumberFormat="0" applyAlignment="0" applyProtection="0"/>
    <xf numFmtId="0" fontId="18" fillId="0" borderId="0" applyNumberFormat="0" applyFill="0" applyBorder="0" applyAlignment="0" applyProtection="0"/>
    <xf numFmtId="0" fontId="1" fillId="40" borderId="25" applyNumberFormat="0" applyFont="0" applyAlignment="0" applyProtection="0"/>
    <xf numFmtId="0" fontId="71" fillId="0" borderId="0" applyNumberFormat="0" applyFill="0" applyBorder="0" applyAlignment="0" applyProtection="0"/>
    <xf numFmtId="0" fontId="72" fillId="0" borderId="26" applyNumberFormat="0" applyFill="0" applyAlignment="0" applyProtection="0"/>
    <xf numFmtId="0" fontId="73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73" fillId="64" borderId="0" applyNumberFormat="0" applyBorder="0" applyAlignment="0" applyProtection="0"/>
  </cellStyleXfs>
  <cellXfs count="42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4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/>
    <xf numFmtId="0" fontId="5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/>
    <xf numFmtId="0" fontId="12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10" fontId="9" fillId="4" borderId="2" xfId="1" applyNumberFormat="1" applyFont="1" applyFill="1" applyBorder="1" applyAlignment="1">
      <alignment horizontal="right"/>
    </xf>
    <xf numFmtId="10" fontId="9" fillId="4" borderId="2" xfId="1" applyNumberFormat="1" applyFont="1" applyFill="1" applyBorder="1" applyAlignment="1">
      <alignment horizontal="center"/>
    </xf>
    <xf numFmtId="10" fontId="9" fillId="4" borderId="5" xfId="1" applyNumberFormat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3" fontId="12" fillId="5" borderId="2" xfId="0" applyNumberFormat="1" applyFont="1" applyFill="1" applyBorder="1" applyAlignment="1">
      <alignment horizontal="right"/>
    </xf>
    <xf numFmtId="0" fontId="14" fillId="0" borderId="0" xfId="0" applyFont="1" applyAlignment="1">
      <alignment horizontal="center"/>
    </xf>
    <xf numFmtId="3" fontId="14" fillId="0" borderId="0" xfId="0" applyNumberFormat="1" applyFont="1"/>
    <xf numFmtId="0" fontId="12" fillId="0" borderId="0" xfId="0" applyFont="1"/>
    <xf numFmtId="0" fontId="9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1" applyNumberFormat="1" applyFont="1" applyFill="1" applyBorder="1" applyAlignment="1">
      <alignment horizontal="right"/>
    </xf>
    <xf numFmtId="0" fontId="15" fillId="0" borderId="0" xfId="4" applyFont="1"/>
    <xf numFmtId="0" fontId="4" fillId="2" borderId="2" xfId="4" applyFont="1" applyFill="1" applyBorder="1" applyAlignment="1">
      <alignment horizontal="center" vertical="center"/>
    </xf>
    <xf numFmtId="0" fontId="13" fillId="2" borderId="2" xfId="4" applyFont="1" applyFill="1" applyBorder="1" applyAlignment="1">
      <alignment horizontal="center" vertical="center"/>
    </xf>
    <xf numFmtId="0" fontId="15" fillId="4" borderId="5" xfId="4" applyFont="1" applyFill="1" applyBorder="1" applyAlignment="1">
      <alignment horizontal="center"/>
    </xf>
    <xf numFmtId="3" fontId="15" fillId="5" borderId="5" xfId="7" applyNumberFormat="1" applyFont="1" applyFill="1" applyBorder="1" applyAlignment="1">
      <alignment horizontal="right"/>
    </xf>
    <xf numFmtId="3" fontId="15" fillId="0" borderId="0" xfId="4" applyNumberFormat="1" applyFont="1"/>
    <xf numFmtId="0" fontId="15" fillId="4" borderId="2" xfId="4" applyFont="1" applyFill="1" applyBorder="1" applyAlignment="1">
      <alignment horizontal="center"/>
    </xf>
    <xf numFmtId="3" fontId="15" fillId="5" borderId="2" xfId="7" applyNumberFormat="1" applyFont="1" applyFill="1" applyBorder="1" applyAlignment="1">
      <alignment horizontal="right"/>
    </xf>
    <xf numFmtId="3" fontId="15" fillId="5" borderId="2" xfId="4" applyNumberFormat="1" applyFont="1" applyFill="1" applyBorder="1" applyAlignment="1">
      <alignment horizontal="right"/>
    </xf>
    <xf numFmtId="0" fontId="9" fillId="0" borderId="0" xfId="4" applyFont="1"/>
    <xf numFmtId="0" fontId="10" fillId="0" borderId="0" xfId="0" applyFont="1" applyAlignment="1">
      <alignment horizontal="left" vertical="center"/>
    </xf>
    <xf numFmtId="0" fontId="17" fillId="6" borderId="2" xfId="0" applyFont="1" applyFill="1" applyBorder="1" applyAlignment="1">
      <alignment horizontal="center"/>
    </xf>
    <xf numFmtId="0" fontId="4" fillId="2" borderId="2" xfId="4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9" fillId="7" borderId="0" xfId="0" applyFont="1" applyFill="1"/>
    <xf numFmtId="3" fontId="9" fillId="0" borderId="0" xfId="0" applyNumberFormat="1" applyFont="1"/>
    <xf numFmtId="2" fontId="6" fillId="0" borderId="0" xfId="0" applyNumberFormat="1" applyFont="1" applyAlignment="1">
      <alignment vertical="center"/>
    </xf>
    <xf numFmtId="2" fontId="11" fillId="0" borderId="0" xfId="0" applyNumberFormat="1" applyFont="1" applyAlignment="1">
      <alignment vertical="center"/>
    </xf>
    <xf numFmtId="2" fontId="12" fillId="2" borderId="2" xfId="0" applyNumberFormat="1" applyFont="1" applyFill="1" applyBorder="1" applyAlignment="1">
      <alignment horizontal="center" vertical="center"/>
    </xf>
    <xf numFmtId="2" fontId="13" fillId="2" borderId="2" xfId="0" applyNumberFormat="1" applyFont="1" applyFill="1" applyBorder="1" applyAlignment="1">
      <alignment horizontal="center" vertical="center"/>
    </xf>
    <xf numFmtId="2" fontId="9" fillId="4" borderId="2" xfId="6" applyNumberFormat="1" applyFont="1" applyFill="1" applyBorder="1" applyAlignment="1">
      <alignment horizontal="right"/>
    </xf>
    <xf numFmtId="2" fontId="9" fillId="0" borderId="0" xfId="0" applyNumberFormat="1" applyFont="1"/>
    <xf numFmtId="2" fontId="12" fillId="0" borderId="0" xfId="0" applyNumberFormat="1" applyFont="1"/>
    <xf numFmtId="2" fontId="9" fillId="4" borderId="2" xfId="1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2" fontId="9" fillId="8" borderId="2" xfId="1" applyNumberFormat="1" applyFont="1" applyFill="1" applyBorder="1" applyAlignment="1">
      <alignment horizontal="right"/>
    </xf>
    <xf numFmtId="166" fontId="9" fillId="4" borderId="2" xfId="1" applyNumberFormat="1" applyFont="1" applyFill="1" applyBorder="1" applyAlignment="1">
      <alignment horizontal="right"/>
    </xf>
    <xf numFmtId="43" fontId="9" fillId="4" borderId="2" xfId="6" applyFont="1" applyFill="1" applyBorder="1" applyAlignment="1">
      <alignment horizontal="right"/>
    </xf>
    <xf numFmtId="10" fontId="6" fillId="0" borderId="0" xfId="1" applyNumberFormat="1" applyFont="1" applyAlignment="1">
      <alignment vertical="center"/>
    </xf>
    <xf numFmtId="10" fontId="11" fillId="0" borderId="0" xfId="1" applyNumberFormat="1" applyFont="1" applyAlignment="1">
      <alignment vertical="center"/>
    </xf>
    <xf numFmtId="10" fontId="12" fillId="2" borderId="2" xfId="1" applyNumberFormat="1" applyFont="1" applyFill="1" applyBorder="1" applyAlignment="1">
      <alignment horizontal="center" vertical="center"/>
    </xf>
    <xf numFmtId="10" fontId="13" fillId="2" borderId="2" xfId="1" applyNumberFormat="1" applyFont="1" applyFill="1" applyBorder="1" applyAlignment="1">
      <alignment horizontal="center" vertical="center"/>
    </xf>
    <xf numFmtId="10" fontId="9" fillId="0" borderId="0" xfId="1" applyNumberFormat="1" applyFont="1"/>
    <xf numFmtId="10" fontId="12" fillId="0" borderId="0" xfId="1" applyNumberFormat="1" applyFont="1"/>
    <xf numFmtId="10" fontId="9" fillId="0" borderId="0" xfId="1" applyNumberFormat="1" applyFont="1" applyFill="1" applyBorder="1" applyAlignment="1">
      <alignment horizontal="right"/>
    </xf>
    <xf numFmtId="43" fontId="25" fillId="0" borderId="0" xfId="6" applyFont="1"/>
    <xf numFmtId="43" fontId="25" fillId="0" borderId="0" xfId="6" applyFont="1" applyFill="1"/>
    <xf numFmtId="43" fontId="26" fillId="0" borderId="0" xfId="6" applyFont="1"/>
    <xf numFmtId="0" fontId="26" fillId="0" borderId="0" xfId="6" applyNumberFormat="1" applyFont="1" applyFill="1"/>
    <xf numFmtId="0" fontId="28" fillId="0" borderId="7" xfId="16" applyFont="1" applyBorder="1"/>
    <xf numFmtId="0" fontId="28" fillId="0" borderId="6" xfId="16" applyFont="1" applyBorder="1" applyAlignment="1">
      <alignment horizontal="center"/>
    </xf>
    <xf numFmtId="0" fontId="29" fillId="0" borderId="7" xfId="0" applyFont="1" applyBorder="1"/>
    <xf numFmtId="0" fontId="29" fillId="0" borderId="6" xfId="0" applyFont="1" applyBorder="1"/>
    <xf numFmtId="0" fontId="30" fillId="0" borderId="7" xfId="16" applyFont="1" applyBorder="1"/>
    <xf numFmtId="0" fontId="30" fillId="0" borderId="6" xfId="16" applyFont="1" applyBorder="1" applyAlignment="1">
      <alignment horizontal="center"/>
    </xf>
    <xf numFmtId="0" fontId="31" fillId="0" borderId="7" xfId="16" applyFont="1" applyBorder="1"/>
    <xf numFmtId="0" fontId="31" fillId="0" borderId="6" xfId="16" applyFont="1" applyBorder="1" applyAlignment="1">
      <alignment horizontal="center"/>
    </xf>
    <xf numFmtId="0" fontId="32" fillId="0" borderId="7" xfId="16" applyFont="1" applyBorder="1"/>
    <xf numFmtId="0" fontId="32" fillId="0" borderId="6" xfId="16" applyFont="1" applyBorder="1" applyAlignment="1">
      <alignment horizontal="center"/>
    </xf>
    <xf numFmtId="0" fontId="33" fillId="0" borderId="7" xfId="16" applyFont="1" applyBorder="1"/>
    <xf numFmtId="0" fontId="33" fillId="0" borderId="6" xfId="16" applyFont="1" applyBorder="1" applyAlignment="1">
      <alignment horizontal="center"/>
    </xf>
    <xf numFmtId="0" fontId="34" fillId="0" borderId="7" xfId="16" applyFont="1" applyBorder="1"/>
    <xf numFmtId="0" fontId="34" fillId="0" borderId="6" xfId="16" applyFont="1" applyBorder="1" applyAlignment="1">
      <alignment horizontal="center"/>
    </xf>
    <xf numFmtId="0" fontId="28" fillId="0" borderId="14" xfId="16" applyFont="1" applyBorder="1"/>
    <xf numFmtId="0" fontId="28" fillId="0" borderId="9" xfId="16" applyFont="1" applyBorder="1"/>
    <xf numFmtId="0" fontId="29" fillId="0" borderId="12" xfId="16" applyFont="1" applyBorder="1"/>
    <xf numFmtId="0" fontId="29" fillId="0" borderId="0" xfId="16" applyFont="1"/>
    <xf numFmtId="0" fontId="30" fillId="0" borderId="12" xfId="16" applyFont="1" applyBorder="1"/>
    <xf numFmtId="0" fontId="30" fillId="0" borderId="15" xfId="16" applyFont="1" applyBorder="1"/>
    <xf numFmtId="0" fontId="31" fillId="0" borderId="12" xfId="16" applyFont="1" applyBorder="1"/>
    <xf numFmtId="0" fontId="31" fillId="0" borderId="0" xfId="16" applyFont="1"/>
    <xf numFmtId="0" fontId="32" fillId="0" borderId="12" xfId="16" applyFont="1" applyBorder="1"/>
    <xf numFmtId="0" fontId="32" fillId="0" borderId="0" xfId="16" applyFont="1"/>
    <xf numFmtId="0" fontId="33" fillId="0" borderId="12" xfId="16" applyFont="1" applyBorder="1"/>
    <xf numFmtId="0" fontId="33" fillId="0" borderId="15" xfId="16" applyFont="1" applyBorder="1"/>
    <xf numFmtId="0" fontId="34" fillId="0" borderId="12" xfId="16" applyFont="1" applyBorder="1"/>
    <xf numFmtId="0" fontId="34" fillId="0" borderId="15" xfId="16" applyFont="1" applyBorder="1"/>
    <xf numFmtId="0" fontId="28" fillId="0" borderId="12" xfId="16" applyFont="1" applyBorder="1"/>
    <xf numFmtId="0" fontId="28" fillId="0" borderId="15" xfId="16" applyFont="1" applyBorder="1"/>
    <xf numFmtId="0" fontId="34" fillId="0" borderId="0" xfId="16" applyFont="1"/>
    <xf numFmtId="0" fontId="31" fillId="0" borderId="13" xfId="0" applyFont="1" applyBorder="1"/>
    <xf numFmtId="0" fontId="31" fillId="0" borderId="1" xfId="0" applyFont="1" applyBorder="1"/>
    <xf numFmtId="0" fontId="35" fillId="0" borderId="0" xfId="0" applyFont="1"/>
    <xf numFmtId="0" fontId="32" fillId="0" borderId="13" xfId="0" applyFont="1" applyBorder="1"/>
    <xf numFmtId="0" fontId="32" fillId="0" borderId="1" xfId="0" applyFont="1" applyBorder="1"/>
    <xf numFmtId="0" fontId="26" fillId="0" borderId="1" xfId="16" applyFont="1" applyBorder="1"/>
    <xf numFmtId="0" fontId="26" fillId="0" borderId="16" xfId="16" applyFont="1" applyBorder="1"/>
    <xf numFmtId="0" fontId="26" fillId="0" borderId="0" xfId="16" applyFont="1"/>
    <xf numFmtId="0" fontId="29" fillId="0" borderId="13" xfId="0" applyFont="1" applyBorder="1"/>
    <xf numFmtId="0" fontId="29" fillId="0" borderId="1" xfId="0" applyFont="1" applyBorder="1"/>
    <xf numFmtId="0" fontId="30" fillId="0" borderId="13" xfId="16" applyFont="1" applyBorder="1"/>
    <xf numFmtId="0" fontId="30" fillId="0" borderId="16" xfId="16" applyFont="1" applyBorder="1"/>
    <xf numFmtId="0" fontId="26" fillId="0" borderId="0" xfId="16" applyFont="1" applyAlignment="1">
      <alignment horizontal="center"/>
    </xf>
    <xf numFmtId="0" fontId="34" fillId="0" borderId="13" xfId="0" applyFont="1" applyBorder="1"/>
    <xf numFmtId="0" fontId="34" fillId="0" borderId="16" xfId="0" applyFont="1" applyBorder="1"/>
    <xf numFmtId="0" fontId="33" fillId="0" borderId="13" xfId="16" applyFont="1" applyBorder="1"/>
    <xf numFmtId="0" fontId="33" fillId="0" borderId="16" xfId="16" applyFont="1" applyBorder="1"/>
    <xf numFmtId="0" fontId="36" fillId="0" borderId="0" xfId="0" applyFont="1" applyAlignment="1">
      <alignment vertical="center"/>
    </xf>
    <xf numFmtId="165" fontId="21" fillId="0" borderId="0" xfId="6" applyNumberFormat="1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12" borderId="0" xfId="17" applyFont="1" applyFill="1" applyAlignment="1">
      <alignment horizontal="center" vertical="center"/>
    </xf>
    <xf numFmtId="167" fontId="21" fillId="0" borderId="0" xfId="6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13" borderId="0" xfId="18" applyFont="1" applyFill="1" applyAlignment="1">
      <alignment vertical="center" wrapText="1"/>
    </xf>
    <xf numFmtId="0" fontId="23" fillId="4" borderId="0" xfId="18" applyFont="1" applyFill="1" applyAlignment="1">
      <alignment vertical="center" wrapText="1"/>
    </xf>
    <xf numFmtId="0" fontId="23" fillId="0" borderId="0" xfId="0" applyFont="1" applyAlignment="1">
      <alignment vertical="center"/>
    </xf>
    <xf numFmtId="0" fontId="23" fillId="5" borderId="0" xfId="18" applyFont="1" applyFill="1" applyAlignment="1">
      <alignment vertical="center" wrapText="1"/>
    </xf>
    <xf numFmtId="0" fontId="23" fillId="11" borderId="0" xfId="18" applyFont="1" applyFill="1" applyAlignment="1">
      <alignment vertical="center" wrapText="1"/>
    </xf>
    <xf numFmtId="0" fontId="23" fillId="14" borderId="0" xfId="18" applyFont="1" applyFill="1" applyAlignment="1">
      <alignment vertical="center" wrapText="1"/>
    </xf>
    <xf numFmtId="0" fontId="23" fillId="15" borderId="0" xfId="18" applyFont="1" applyFill="1" applyAlignment="1">
      <alignment vertical="center" wrapText="1"/>
    </xf>
    <xf numFmtId="0" fontId="23" fillId="3" borderId="0" xfId="18" applyFont="1" applyFill="1" applyAlignment="1">
      <alignment vertical="center" wrapText="1"/>
    </xf>
    <xf numFmtId="0" fontId="23" fillId="16" borderId="0" xfId="18" applyFont="1" applyFill="1" applyAlignment="1">
      <alignment vertical="center" wrapText="1"/>
    </xf>
    <xf numFmtId="0" fontId="23" fillId="17" borderId="0" xfId="18" applyFont="1" applyFill="1" applyAlignment="1">
      <alignment vertical="center" wrapText="1"/>
    </xf>
    <xf numFmtId="0" fontId="23" fillId="5" borderId="0" xfId="18" applyFont="1" applyFill="1" applyAlignment="1">
      <alignment horizontal="left" vertical="center" wrapText="1"/>
    </xf>
    <xf numFmtId="0" fontId="23" fillId="0" borderId="0" xfId="18" applyFont="1" applyAlignment="1">
      <alignment vertical="center" wrapText="1"/>
    </xf>
    <xf numFmtId="0" fontId="23" fillId="17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3" fillId="16" borderId="0" xfId="0" applyFont="1" applyFill="1" applyAlignment="1">
      <alignment horizontal="left" vertical="center" wrapText="1"/>
    </xf>
    <xf numFmtId="0" fontId="23" fillId="18" borderId="0" xfId="18" applyFont="1" applyFill="1" applyAlignment="1">
      <alignment vertical="center" wrapText="1"/>
    </xf>
    <xf numFmtId="0" fontId="37" fillId="0" borderId="0" xfId="0" applyFont="1" applyAlignment="1">
      <alignment horizontal="center" vertical="center"/>
    </xf>
    <xf numFmtId="0" fontId="37" fillId="18" borderId="0" xfId="18" applyFont="1" applyFill="1" applyAlignment="1">
      <alignment vertical="center" wrapText="1"/>
    </xf>
    <xf numFmtId="0" fontId="38" fillId="0" borderId="0" xfId="0" applyFont="1" applyAlignment="1">
      <alignment vertical="center"/>
    </xf>
    <xf numFmtId="0" fontId="23" fillId="19" borderId="0" xfId="18" applyFont="1" applyFill="1" applyAlignment="1">
      <alignment vertical="center" wrapText="1"/>
    </xf>
    <xf numFmtId="0" fontId="23" fillId="20" borderId="0" xfId="18" applyFont="1" applyFill="1" applyAlignment="1">
      <alignment vertical="center" wrapText="1"/>
    </xf>
    <xf numFmtId="0" fontId="23" fillId="21" borderId="0" xfId="18" applyFont="1" applyFill="1" applyAlignment="1">
      <alignment vertical="center" wrapText="1"/>
    </xf>
    <xf numFmtId="0" fontId="23" fillId="22" borderId="0" xfId="18" applyFont="1" applyFill="1" applyAlignment="1">
      <alignment vertical="center" wrapTex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3" fillId="24" borderId="0" xfId="18" applyFont="1" applyFill="1" applyAlignment="1">
      <alignment vertical="center" wrapText="1"/>
    </xf>
    <xf numFmtId="0" fontId="40" fillId="23" borderId="0" xfId="0" applyFont="1" applyFill="1" applyAlignment="1">
      <alignment horizontal="left" vertical="center" wrapText="1"/>
    </xf>
    <xf numFmtId="0" fontId="23" fillId="2" borderId="0" xfId="18" applyFont="1" applyFill="1" applyAlignment="1">
      <alignment vertical="center" wrapText="1"/>
    </xf>
    <xf numFmtId="43" fontId="21" fillId="0" borderId="0" xfId="6" applyFont="1" applyFill="1" applyBorder="1" applyAlignment="1">
      <alignment horizontal="center" vertical="center"/>
    </xf>
    <xf numFmtId="43" fontId="21" fillId="0" borderId="0" xfId="6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3" fontId="26" fillId="11" borderId="9" xfId="6" applyFont="1" applyFill="1" applyBorder="1"/>
    <xf numFmtId="43" fontId="26" fillId="11" borderId="14" xfId="6" applyFont="1" applyFill="1" applyBorder="1"/>
    <xf numFmtId="43" fontId="26" fillId="11" borderId="3" xfId="6" applyFont="1" applyFill="1" applyBorder="1"/>
    <xf numFmtId="43" fontId="26" fillId="11" borderId="3" xfId="6" applyFont="1" applyFill="1" applyBorder="1" applyAlignment="1">
      <alignment horizontal="center"/>
    </xf>
    <xf numFmtId="43" fontId="0" fillId="0" borderId="0" xfId="6" applyFont="1"/>
    <xf numFmtId="1" fontId="26" fillId="11" borderId="5" xfId="6" applyNumberFormat="1" applyFont="1" applyFill="1" applyBorder="1" applyAlignment="1">
      <alignment horizontal="center" vertical="center"/>
    </xf>
    <xf numFmtId="1" fontId="26" fillId="11" borderId="16" xfId="6" applyNumberFormat="1" applyFont="1" applyFill="1" applyBorder="1" applyAlignment="1">
      <alignment horizontal="center" vertical="center"/>
    </xf>
    <xf numFmtId="1" fontId="26" fillId="11" borderId="13" xfId="6" applyNumberFormat="1" applyFont="1" applyFill="1" applyBorder="1" applyAlignment="1">
      <alignment horizontal="center" vertical="center"/>
    </xf>
    <xf numFmtId="43" fontId="41" fillId="0" borderId="0" xfId="6" applyFont="1"/>
    <xf numFmtId="43" fontId="35" fillId="11" borderId="5" xfId="6" applyFont="1" applyFill="1" applyBorder="1" applyAlignment="1">
      <alignment horizontal="center" vertical="center" wrapText="1"/>
    </xf>
    <xf numFmtId="43" fontId="35" fillId="11" borderId="2" xfId="6" applyFont="1" applyFill="1" applyBorder="1" applyAlignment="1">
      <alignment horizontal="center" vertical="center" wrapText="1"/>
    </xf>
    <xf numFmtId="43" fontId="35" fillId="11" borderId="6" xfId="6" applyFont="1" applyFill="1" applyBorder="1" applyAlignment="1">
      <alignment horizontal="center" vertical="center" wrapText="1"/>
    </xf>
    <xf numFmtId="43" fontId="35" fillId="0" borderId="0" xfId="6" applyFont="1" applyAlignment="1">
      <alignment horizontal="center" vertical="center" wrapText="1"/>
    </xf>
    <xf numFmtId="43" fontId="35" fillId="0" borderId="0" xfId="6" applyFont="1"/>
    <xf numFmtId="166" fontId="25" fillId="0" borderId="0" xfId="6" applyNumberFormat="1" applyFont="1"/>
    <xf numFmtId="1" fontId="6" fillId="0" borderId="0" xfId="0" applyNumberFormat="1" applyFont="1" applyAlignment="1">
      <alignment vertical="center"/>
    </xf>
    <xf numFmtId="1" fontId="9" fillId="0" borderId="0" xfId="0" applyNumberFormat="1" applyFont="1"/>
    <xf numFmtId="43" fontId="42" fillId="0" borderId="0" xfId="6" applyFont="1"/>
    <xf numFmtId="166" fontId="20" fillId="6" borderId="2" xfId="6" applyNumberFormat="1" applyFont="1" applyFill="1" applyBorder="1" applyAlignment="1">
      <alignment horizontal="center" vertical="center"/>
    </xf>
    <xf numFmtId="166" fontId="25" fillId="0" borderId="0" xfId="6" applyNumberFormat="1" applyFont="1" applyBorder="1"/>
    <xf numFmtId="2" fontId="14" fillId="0" borderId="0" xfId="0" applyNumberFormat="1" applyFont="1"/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16" fillId="0" borderId="0" xfId="0" applyFont="1"/>
    <xf numFmtId="0" fontId="45" fillId="0" borderId="0" xfId="0" applyFont="1" applyAlignment="1">
      <alignment vertical="center"/>
    </xf>
    <xf numFmtId="0" fontId="46" fillId="0" borderId="0" xfId="4" applyFont="1" applyAlignment="1">
      <alignment vertical="center"/>
    </xf>
    <xf numFmtId="0" fontId="9" fillId="0" borderId="0" xfId="4" applyFont="1" applyAlignment="1">
      <alignment vertical="center"/>
    </xf>
    <xf numFmtId="3" fontId="15" fillId="5" borderId="5" xfId="10" applyNumberFormat="1" applyFont="1" applyFill="1" applyBorder="1" applyAlignment="1">
      <alignment horizontal="right"/>
    </xf>
    <xf numFmtId="3" fontId="9" fillId="0" borderId="0" xfId="4" applyNumberFormat="1" applyFont="1"/>
    <xf numFmtId="3" fontId="15" fillId="5" borderId="2" xfId="10" applyNumberFormat="1" applyFont="1" applyFill="1" applyBorder="1" applyAlignment="1">
      <alignment horizontal="right"/>
    </xf>
    <xf numFmtId="0" fontId="47" fillId="0" borderId="0" xfId="4" applyFont="1" applyAlignment="1">
      <alignment horizontal="left"/>
    </xf>
    <xf numFmtId="165" fontId="24" fillId="0" borderId="0" xfId="6" applyNumberFormat="1" applyFont="1" applyFill="1" applyBorder="1" applyAlignment="1">
      <alignment vertical="center"/>
    </xf>
    <xf numFmtId="165" fontId="49" fillId="0" borderId="0" xfId="6" applyNumberFormat="1" applyFont="1" applyFill="1" applyBorder="1" applyAlignment="1">
      <alignment vertical="center"/>
    </xf>
    <xf numFmtId="165" fontId="24" fillId="0" borderId="0" xfId="6" applyNumberFormat="1" applyFont="1" applyFill="1" applyBorder="1" applyAlignment="1">
      <alignment horizontal="right" vertical="center" wrapText="1"/>
    </xf>
    <xf numFmtId="43" fontId="26" fillId="11" borderId="2" xfId="6" applyFont="1" applyFill="1" applyBorder="1" applyAlignment="1">
      <alignment horizontal="right"/>
    </xf>
    <xf numFmtId="1" fontId="26" fillId="11" borderId="5" xfId="6" applyNumberFormat="1" applyFont="1" applyFill="1" applyBorder="1" applyAlignment="1">
      <alignment horizontal="right" vertical="center"/>
    </xf>
    <xf numFmtId="1" fontId="26" fillId="11" borderId="16" xfId="6" applyNumberFormat="1" applyFont="1" applyFill="1" applyBorder="1" applyAlignment="1">
      <alignment horizontal="right" vertical="center"/>
    </xf>
    <xf numFmtId="1" fontId="26" fillId="11" borderId="13" xfId="6" applyNumberFormat="1" applyFont="1" applyFill="1" applyBorder="1" applyAlignment="1">
      <alignment horizontal="right" vertical="center"/>
    </xf>
    <xf numFmtId="165" fontId="25" fillId="0" borderId="0" xfId="0" applyNumberFormat="1" applyFont="1" applyAlignment="1">
      <alignment vertical="center"/>
    </xf>
    <xf numFmtId="165" fontId="25" fillId="25" borderId="0" xfId="0" applyNumberFormat="1" applyFont="1" applyFill="1" applyAlignment="1">
      <alignment vertical="center"/>
    </xf>
    <xf numFmtId="43" fontId="35" fillId="11" borderId="5" xfId="6" applyFont="1" applyFill="1" applyBorder="1" applyAlignment="1">
      <alignment horizontal="right" vertical="center" wrapText="1"/>
    </xf>
    <xf numFmtId="43" fontId="35" fillId="11" borderId="2" xfId="6" applyFont="1" applyFill="1" applyBorder="1" applyAlignment="1">
      <alignment horizontal="right" vertical="center" wrapText="1"/>
    </xf>
    <xf numFmtId="43" fontId="35" fillId="11" borderId="6" xfId="6" applyFont="1" applyFill="1" applyBorder="1" applyAlignment="1">
      <alignment horizontal="right" vertical="center" wrapText="1"/>
    </xf>
    <xf numFmtId="165" fontId="25" fillId="26" borderId="0" xfId="0" applyNumberFormat="1" applyFont="1" applyFill="1" applyAlignment="1">
      <alignment vertical="center"/>
    </xf>
    <xf numFmtId="0" fontId="25" fillId="26" borderId="0" xfId="0" applyFont="1" applyFill="1" applyAlignment="1">
      <alignment vertical="center"/>
    </xf>
    <xf numFmtId="43" fontId="35" fillId="26" borderId="2" xfId="6" applyFont="1" applyFill="1" applyBorder="1" applyAlignment="1">
      <alignment horizontal="right" vertical="center" wrapText="1"/>
    </xf>
    <xf numFmtId="0" fontId="25" fillId="0" borderId="0" xfId="0" applyFont="1"/>
    <xf numFmtId="0" fontId="25" fillId="7" borderId="2" xfId="0" applyFont="1" applyFill="1" applyBorder="1" applyAlignment="1" applyProtection="1">
      <alignment horizontal="center"/>
      <protection hidden="1"/>
    </xf>
    <xf numFmtId="167" fontId="25" fillId="7" borderId="2" xfId="0" applyNumberFormat="1" applyFont="1" applyFill="1" applyBorder="1" applyProtection="1">
      <protection hidden="1"/>
    </xf>
    <xf numFmtId="167" fontId="25" fillId="7" borderId="2" xfId="0" applyNumberFormat="1" applyFont="1" applyFill="1" applyBorder="1" applyProtection="1">
      <protection locked="0"/>
    </xf>
    <xf numFmtId="167" fontId="25" fillId="7" borderId="2" xfId="0" applyNumberFormat="1" applyFont="1" applyFill="1" applyBorder="1" applyAlignment="1" applyProtection="1">
      <alignment horizontal="center"/>
      <protection hidden="1"/>
    </xf>
    <xf numFmtId="166" fontId="25" fillId="7" borderId="2" xfId="6" applyNumberFormat="1" applyFont="1" applyFill="1" applyBorder="1" applyAlignment="1" applyProtection="1">
      <alignment horizontal="center"/>
      <protection hidden="1"/>
    </xf>
    <xf numFmtId="0" fontId="25" fillId="7" borderId="2" xfId="0" applyFont="1" applyFill="1" applyBorder="1" applyAlignment="1" applyProtection="1">
      <alignment horizontal="left"/>
      <protection hidden="1"/>
    </xf>
    <xf numFmtId="3" fontId="25" fillId="7" borderId="2" xfId="0" applyNumberFormat="1" applyFont="1" applyFill="1" applyBorder="1" applyAlignment="1" applyProtection="1">
      <alignment horizontal="right"/>
      <protection hidden="1"/>
    </xf>
    <xf numFmtId="166" fontId="25" fillId="7" borderId="2" xfId="6" applyNumberFormat="1" applyFont="1" applyFill="1" applyBorder="1" applyAlignment="1" applyProtection="1">
      <alignment horizontal="right"/>
      <protection hidden="1"/>
    </xf>
    <xf numFmtId="0" fontId="25" fillId="0" borderId="0" xfId="0" applyFont="1" applyAlignment="1">
      <alignment horizontal="center"/>
    </xf>
    <xf numFmtId="166" fontId="25" fillId="7" borderId="2" xfId="6" applyNumberFormat="1" applyFont="1" applyFill="1" applyBorder="1" applyAlignment="1">
      <alignment horizontal="center"/>
    </xf>
    <xf numFmtId="167" fontId="25" fillId="7" borderId="2" xfId="0" applyNumberFormat="1" applyFont="1" applyFill="1" applyBorder="1"/>
    <xf numFmtId="3" fontId="25" fillId="7" borderId="2" xfId="0" applyNumberFormat="1" applyFont="1" applyFill="1" applyBorder="1" applyAlignment="1">
      <alignment horizontal="right"/>
    </xf>
    <xf numFmtId="166" fontId="25" fillId="7" borderId="2" xfId="6" applyNumberFormat="1" applyFont="1" applyFill="1" applyBorder="1" applyAlignment="1">
      <alignment horizontal="right"/>
    </xf>
    <xf numFmtId="0" fontId="25" fillId="7" borderId="0" xfId="0" applyFont="1" applyFill="1" applyAlignment="1">
      <alignment horizontal="center"/>
    </xf>
    <xf numFmtId="0" fontId="25" fillId="7" borderId="0" xfId="0" applyFont="1" applyFill="1"/>
    <xf numFmtId="0" fontId="25" fillId="7" borderId="0" xfId="0" applyFont="1" applyFill="1" applyAlignment="1">
      <alignment horizontal="right"/>
    </xf>
    <xf numFmtId="166" fontId="25" fillId="7" borderId="0" xfId="6" applyNumberFormat="1" applyFont="1" applyFill="1" applyAlignment="1">
      <alignment horizontal="right"/>
    </xf>
    <xf numFmtId="0" fontId="25" fillId="0" borderId="2" xfId="0" applyFont="1" applyBorder="1"/>
    <xf numFmtId="166" fontId="50" fillId="2" borderId="17" xfId="6" applyNumberFormat="1" applyFont="1" applyFill="1" applyBorder="1" applyAlignment="1">
      <alignment horizontal="center"/>
    </xf>
    <xf numFmtId="166" fontId="50" fillId="0" borderId="11" xfId="6" applyNumberFormat="1" applyFont="1" applyFill="1" applyBorder="1" applyAlignment="1">
      <alignment horizontal="center"/>
    </xf>
    <xf numFmtId="2" fontId="23" fillId="0" borderId="0" xfId="0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21" fillId="23" borderId="0" xfId="0" applyNumberFormat="1" applyFont="1" applyFill="1" applyAlignment="1">
      <alignment horizontal="center" vertical="center" wrapText="1"/>
    </xf>
    <xf numFmtId="0" fontId="25" fillId="0" borderId="2" xfId="0" applyFont="1" applyBorder="1" applyAlignment="1">
      <alignment horizontal="center"/>
    </xf>
    <xf numFmtId="0" fontId="25" fillId="0" borderId="0" xfId="6" applyNumberFormat="1" applyFont="1" applyFill="1"/>
    <xf numFmtId="166" fontId="25" fillId="0" borderId="0" xfId="6" applyNumberFormat="1" applyFont="1" applyFill="1" applyBorder="1"/>
    <xf numFmtId="166" fontId="26" fillId="0" borderId="0" xfId="6" applyNumberFormat="1" applyFont="1" applyFill="1" applyBorder="1"/>
    <xf numFmtId="166" fontId="25" fillId="0" borderId="0" xfId="6" applyNumberFormat="1" applyFont="1" applyFill="1"/>
    <xf numFmtId="0" fontId="54" fillId="0" borderId="0" xfId="6" applyNumberFormat="1" applyFont="1" applyFill="1"/>
    <xf numFmtId="43" fontId="23" fillId="0" borderId="0" xfId="6" applyFont="1" applyFill="1"/>
    <xf numFmtId="43" fontId="25" fillId="32" borderId="0" xfId="6" applyFont="1" applyFill="1"/>
    <xf numFmtId="0" fontId="25" fillId="33" borderId="2" xfId="0" applyFont="1" applyFill="1" applyBorder="1" applyAlignment="1">
      <alignment horizontal="center"/>
    </xf>
    <xf numFmtId="0" fontId="25" fillId="33" borderId="2" xfId="0" applyFont="1" applyFill="1" applyBorder="1" applyAlignment="1" applyProtection="1">
      <alignment horizontal="center"/>
      <protection hidden="1"/>
    </xf>
    <xf numFmtId="167" fontId="25" fillId="33" borderId="2" xfId="0" applyNumberFormat="1" applyFont="1" applyFill="1" applyBorder="1" applyProtection="1">
      <protection hidden="1"/>
    </xf>
    <xf numFmtId="167" fontId="25" fillId="33" borderId="2" xfId="0" applyNumberFormat="1" applyFont="1" applyFill="1" applyBorder="1" applyProtection="1">
      <protection locked="0"/>
    </xf>
    <xf numFmtId="167" fontId="25" fillId="33" borderId="2" xfId="0" applyNumberFormat="1" applyFont="1" applyFill="1" applyBorder="1" applyAlignment="1" applyProtection="1">
      <alignment horizontal="center"/>
      <protection hidden="1"/>
    </xf>
    <xf numFmtId="166" fontId="25" fillId="33" borderId="2" xfId="6" applyNumberFormat="1" applyFont="1" applyFill="1" applyBorder="1" applyAlignment="1" applyProtection="1">
      <alignment horizontal="center"/>
      <protection hidden="1"/>
    </xf>
    <xf numFmtId="0" fontId="25" fillId="33" borderId="2" xfId="0" applyFont="1" applyFill="1" applyBorder="1" applyAlignment="1" applyProtection="1">
      <alignment horizontal="left"/>
      <protection hidden="1"/>
    </xf>
    <xf numFmtId="3" fontId="25" fillId="33" borderId="2" xfId="0" applyNumberFormat="1" applyFont="1" applyFill="1" applyBorder="1" applyAlignment="1" applyProtection="1">
      <alignment horizontal="right"/>
      <protection hidden="1"/>
    </xf>
    <xf numFmtId="166" fontId="25" fillId="33" borderId="2" xfId="6" applyNumberFormat="1" applyFont="1" applyFill="1" applyBorder="1" applyAlignment="1" applyProtection="1">
      <alignment horizontal="right"/>
      <protection hidden="1"/>
    </xf>
    <xf numFmtId="0" fontId="25" fillId="33" borderId="2" xfId="0" applyFont="1" applyFill="1" applyBorder="1"/>
    <xf numFmtId="167" fontId="25" fillId="0" borderId="0" xfId="0" applyNumberFormat="1" applyFont="1" applyAlignment="1">
      <alignment vertical="center"/>
    </xf>
    <xf numFmtId="0" fontId="25" fillId="0" borderId="0" xfId="0" applyFont="1" applyAlignment="1">
      <alignment horizontal="right" vertical="center"/>
    </xf>
    <xf numFmtId="43" fontId="42" fillId="0" borderId="0" xfId="6" applyFont="1" applyFill="1" applyBorder="1"/>
    <xf numFmtId="43" fontId="26" fillId="0" borderId="0" xfId="6" applyFont="1" applyFill="1" applyBorder="1" applyAlignment="1">
      <alignment horizontal="left"/>
    </xf>
    <xf numFmtId="1" fontId="26" fillId="11" borderId="2" xfId="6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/>
    </xf>
    <xf numFmtId="43" fontId="25" fillId="30" borderId="0" xfId="6" applyFont="1" applyFill="1" applyAlignment="1">
      <alignment horizontal="center"/>
    </xf>
    <xf numFmtId="0" fontId="25" fillId="0" borderId="0" xfId="6" applyNumberFormat="1" applyFont="1" applyAlignment="1">
      <alignment horizontal="center"/>
    </xf>
    <xf numFmtId="0" fontId="25" fillId="0" borderId="0" xfId="0" applyFont="1" applyAlignment="1">
      <alignment horizontal="left" vertical="center"/>
    </xf>
    <xf numFmtId="1" fontId="9" fillId="4" borderId="2" xfId="0" applyNumberFormat="1" applyFont="1" applyFill="1" applyBorder="1" applyAlignment="1">
      <alignment horizontal="center"/>
    </xf>
    <xf numFmtId="9" fontId="0" fillId="0" borderId="0" xfId="1" applyFont="1"/>
    <xf numFmtId="1" fontId="58" fillId="0" borderId="0" xfId="0" applyNumberFormat="1" applyFont="1"/>
    <xf numFmtId="43" fontId="9" fillId="4" borderId="2" xfId="6" applyFont="1" applyFill="1" applyBorder="1" applyAlignment="1">
      <alignment horizontal="center"/>
    </xf>
    <xf numFmtId="166" fontId="9" fillId="4" borderId="2" xfId="6" applyNumberFormat="1" applyFont="1" applyFill="1" applyBorder="1" applyAlignment="1">
      <alignment horizontal="center"/>
    </xf>
    <xf numFmtId="10" fontId="9" fillId="4" borderId="2" xfId="1" applyNumberFormat="1" applyFont="1" applyFill="1" applyBorder="1" applyAlignment="1"/>
    <xf numFmtId="3" fontId="14" fillId="0" borderId="0" xfId="0" applyNumberFormat="1" applyFont="1" applyAlignment="1">
      <alignment horizontal="right"/>
    </xf>
    <xf numFmtId="43" fontId="26" fillId="11" borderId="5" xfId="6" applyFont="1" applyFill="1" applyBorder="1" applyAlignment="1">
      <alignment horizontal="center" vertical="center"/>
    </xf>
    <xf numFmtId="43" fontId="26" fillId="11" borderId="4" xfId="6" applyFont="1" applyFill="1" applyBorder="1" applyAlignment="1">
      <alignment horizontal="center" vertical="center" wrapText="1"/>
    </xf>
    <xf numFmtId="43" fontId="42" fillId="0" borderId="0" xfId="6" applyFont="1" applyFill="1" applyBorder="1" applyAlignment="1">
      <alignment horizontal="center" vertical="center"/>
    </xf>
    <xf numFmtId="43" fontId="26" fillId="0" borderId="0" xfId="6" applyFont="1" applyFill="1" applyBorder="1" applyAlignment="1">
      <alignment horizontal="center" vertical="center" wrapText="1"/>
    </xf>
    <xf numFmtId="43" fontId="26" fillId="11" borderId="15" xfId="6" applyFont="1" applyFill="1" applyBorder="1" applyAlignment="1">
      <alignment horizontal="center" vertical="center" wrapText="1"/>
    </xf>
    <xf numFmtId="43" fontId="26" fillId="11" borderId="12" xfId="6" applyFont="1" applyFill="1" applyBorder="1" applyAlignment="1">
      <alignment horizontal="center" vertical="center" wrapText="1"/>
    </xf>
    <xf numFmtId="166" fontId="75" fillId="8" borderId="2" xfId="1" applyNumberFormat="1" applyFont="1" applyFill="1" applyBorder="1" applyAlignment="1">
      <alignment horizontal="right"/>
    </xf>
    <xf numFmtId="10" fontId="75" fillId="8" borderId="5" xfId="1" applyNumberFormat="1" applyFont="1" applyFill="1" applyBorder="1" applyAlignment="1">
      <alignment horizontal="center"/>
    </xf>
    <xf numFmtId="1" fontId="75" fillId="8" borderId="2" xfId="1" applyNumberFormat="1" applyFont="1" applyFill="1" applyBorder="1" applyAlignment="1">
      <alignment horizontal="right"/>
    </xf>
    <xf numFmtId="166" fontId="75" fillId="8" borderId="2" xfId="1" applyNumberFormat="1" applyFont="1" applyFill="1" applyBorder="1" applyAlignment="1">
      <alignment horizontal="center"/>
    </xf>
    <xf numFmtId="166" fontId="75" fillId="8" borderId="2" xfId="1" applyNumberFormat="1" applyFont="1" applyFill="1" applyBorder="1" applyAlignment="1"/>
    <xf numFmtId="10" fontId="75" fillId="4" borderId="2" xfId="1" applyNumberFormat="1" applyFont="1" applyFill="1" applyBorder="1" applyAlignment="1">
      <alignment horizontal="right"/>
    </xf>
    <xf numFmtId="10" fontId="75" fillId="8" borderId="2" xfId="1" applyNumberFormat="1" applyFont="1" applyFill="1" applyBorder="1" applyAlignment="1">
      <alignment horizontal="right"/>
    </xf>
    <xf numFmtId="10" fontId="75" fillId="4" borderId="5" xfId="1" applyNumberFormat="1" applyFont="1" applyFill="1" applyBorder="1" applyAlignment="1">
      <alignment horizontal="center"/>
    </xf>
    <xf numFmtId="0" fontId="77" fillId="0" borderId="0" xfId="0" applyFont="1" applyAlignment="1">
      <alignment vertical="center"/>
    </xf>
    <xf numFmtId="0" fontId="77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 wrapText="1"/>
    </xf>
    <xf numFmtId="0" fontId="77" fillId="0" borderId="0" xfId="0" applyFont="1" applyAlignment="1">
      <alignment horizontal="left" vertical="center" wrapText="1"/>
    </xf>
    <xf numFmtId="0" fontId="77" fillId="0" borderId="2" xfId="0" applyFont="1" applyBorder="1" applyAlignment="1">
      <alignment horizontal="center" vertical="center"/>
    </xf>
    <xf numFmtId="0" fontId="77" fillId="0" borderId="2" xfId="0" applyFont="1" applyBorder="1" applyAlignment="1">
      <alignment horizontal="left" vertical="center" wrapText="1"/>
    </xf>
    <xf numFmtId="0" fontId="77" fillId="0" borderId="2" xfId="0" applyFont="1" applyBorder="1" applyAlignment="1">
      <alignment horizontal="left" vertical="center"/>
    </xf>
    <xf numFmtId="0" fontId="77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166" fontId="20" fillId="6" borderId="2" xfId="6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6" applyNumberFormat="1" applyFont="1" applyAlignment="1">
      <alignment horizontal="center"/>
    </xf>
    <xf numFmtId="0" fontId="42" fillId="0" borderId="0" xfId="0" applyFont="1" applyAlignment="1">
      <alignment horizontal="center"/>
    </xf>
    <xf numFmtId="165" fontId="42" fillId="0" borderId="0" xfId="0" applyNumberFormat="1" applyFont="1" applyAlignment="1">
      <alignment vertical="center"/>
    </xf>
    <xf numFmtId="167" fontId="42" fillId="0" borderId="0" xfId="0" applyNumberFormat="1" applyFont="1" applyAlignment="1">
      <alignment vertical="center"/>
    </xf>
    <xf numFmtId="43" fontId="42" fillId="30" borderId="0" xfId="6" applyFont="1" applyFill="1" applyAlignment="1">
      <alignment horizontal="center"/>
    </xf>
    <xf numFmtId="43" fontId="42" fillId="0" borderId="0" xfId="6" applyFont="1" applyFill="1" applyBorder="1" applyAlignment="1">
      <alignment horizontal="center"/>
    </xf>
    <xf numFmtId="43" fontId="42" fillId="0" borderId="0" xfId="6" applyFont="1" applyAlignment="1">
      <alignment horizontal="center" vertical="center"/>
    </xf>
    <xf numFmtId="43" fontId="42" fillId="0" borderId="0" xfId="6" applyFont="1" applyAlignment="1">
      <alignment vertical="center"/>
    </xf>
    <xf numFmtId="43" fontId="78" fillId="7" borderId="0" xfId="6" applyFont="1" applyFill="1"/>
    <xf numFmtId="43" fontId="78" fillId="0" borderId="0" xfId="6" applyFont="1"/>
    <xf numFmtId="2" fontId="23" fillId="26" borderId="0" xfId="0" applyNumberFormat="1" applyFont="1" applyFill="1" applyAlignment="1">
      <alignment horizontal="center" vertical="center"/>
    </xf>
    <xf numFmtId="0" fontId="23" fillId="26" borderId="0" xfId="0" applyFont="1" applyFill="1" applyAlignment="1">
      <alignment horizontal="center" vertical="center"/>
    </xf>
    <xf numFmtId="0" fontId="23" fillId="26" borderId="0" xfId="18" applyFont="1" applyFill="1" applyAlignment="1">
      <alignment vertical="center" wrapText="1"/>
    </xf>
    <xf numFmtId="165" fontId="24" fillId="26" borderId="0" xfId="6" applyNumberFormat="1" applyFont="1" applyFill="1" applyBorder="1" applyAlignment="1">
      <alignment vertical="center"/>
    </xf>
    <xf numFmtId="0" fontId="36" fillId="26" borderId="0" xfId="0" applyFont="1" applyFill="1" applyAlignment="1">
      <alignment vertical="center"/>
    </xf>
    <xf numFmtId="0" fontId="23" fillId="26" borderId="0" xfId="0" applyFont="1" applyFill="1" applyAlignment="1">
      <alignment vertical="center"/>
    </xf>
    <xf numFmtId="165" fontId="25" fillId="0" borderId="0" xfId="0" applyNumberFormat="1" applyFont="1" applyFill="1" applyAlignment="1">
      <alignment vertical="center"/>
    </xf>
    <xf numFmtId="43" fontId="26" fillId="11" borderId="2" xfId="6" applyFont="1" applyFill="1" applyBorder="1" applyAlignment="1">
      <alignment horizontal="center" vertical="center" wrapText="1"/>
    </xf>
    <xf numFmtId="43" fontId="25" fillId="0" borderId="0" xfId="6" applyNumberFormat="1" applyFont="1" applyFill="1" applyBorder="1"/>
    <xf numFmtId="166" fontId="12" fillId="2" borderId="2" xfId="6" applyNumberFormat="1" applyFont="1" applyFill="1" applyBorder="1" applyAlignment="1">
      <alignment horizontal="center" vertical="center"/>
    </xf>
    <xf numFmtId="0" fontId="77" fillId="0" borderId="2" xfId="0" applyFont="1" applyBorder="1" applyAlignment="1">
      <alignment horizontal="center" vertical="center" wrapText="1"/>
    </xf>
    <xf numFmtId="0" fontId="77" fillId="0" borderId="2" xfId="0" applyFont="1" applyFill="1" applyBorder="1" applyAlignment="1">
      <alignment horizontal="left" vertical="center" wrapText="1"/>
    </xf>
    <xf numFmtId="43" fontId="56" fillId="0" borderId="0" xfId="6" applyFont="1" applyAlignment="1">
      <alignment vertical="center"/>
    </xf>
    <xf numFmtId="43" fontId="79" fillId="0" borderId="0" xfId="6" applyFont="1" applyAlignment="1">
      <alignment vertical="center"/>
    </xf>
    <xf numFmtId="166" fontId="75" fillId="4" borderId="2" xfId="6" applyNumberFormat="1" applyFont="1" applyFill="1" applyBorder="1" applyAlignment="1">
      <alignment horizontal="center"/>
    </xf>
    <xf numFmtId="166" fontId="75" fillId="4" borderId="2" xfId="6" applyNumberFormat="1" applyFont="1" applyFill="1" applyBorder="1" applyAlignment="1">
      <alignment horizontal="right"/>
    </xf>
    <xf numFmtId="43" fontId="26" fillId="11" borderId="2" xfId="6" applyFont="1" applyFill="1" applyBorder="1" applyAlignment="1">
      <alignment horizontal="center" vertical="center"/>
    </xf>
    <xf numFmtId="166" fontId="80" fillId="4" borderId="2" xfId="6" applyNumberFormat="1" applyFont="1" applyFill="1" applyBorder="1" applyAlignment="1">
      <alignment horizontal="right"/>
    </xf>
    <xf numFmtId="166" fontId="80" fillId="4" borderId="2" xfId="6" applyNumberFormat="1" applyFont="1" applyFill="1" applyBorder="1" applyAlignment="1">
      <alignment horizontal="center"/>
    </xf>
    <xf numFmtId="1" fontId="9" fillId="4" borderId="2" xfId="6" applyNumberFormat="1" applyFont="1" applyFill="1" applyBorder="1" applyAlignment="1">
      <alignment horizontal="right"/>
    </xf>
    <xf numFmtId="0" fontId="77" fillId="0" borderId="2" xfId="0" applyFont="1" applyBorder="1" applyAlignment="1">
      <alignment vertical="center" wrapText="1"/>
    </xf>
    <xf numFmtId="1" fontId="7" fillId="26" borderId="2" xfId="2" applyNumberFormat="1" applyFont="1" applyFill="1" applyBorder="1" applyAlignment="1">
      <alignment horizontal="center" vertical="center" wrapText="1"/>
    </xf>
    <xf numFmtId="167" fontId="52" fillId="7" borderId="2" xfId="0" applyNumberFormat="1" applyFont="1" applyFill="1" applyBorder="1" applyAlignment="1">
      <alignment horizontal="center" vertical="center" wrapText="1"/>
    </xf>
    <xf numFmtId="1" fontId="7" fillId="0" borderId="2" xfId="2" applyNumberFormat="1" applyFont="1" applyFill="1" applyBorder="1" applyAlignment="1">
      <alignment horizontal="center" vertical="center"/>
    </xf>
    <xf numFmtId="0" fontId="56" fillId="7" borderId="0" xfId="0" applyFont="1" applyFill="1" applyAlignment="1">
      <alignment horizontal="center"/>
    </xf>
    <xf numFmtId="3" fontId="52" fillId="7" borderId="2" xfId="0" applyNumberFormat="1" applyFont="1" applyFill="1" applyBorder="1" applyAlignment="1">
      <alignment horizontal="center" vertical="center" wrapText="1"/>
    </xf>
    <xf numFmtId="166" fontId="52" fillId="7" borderId="2" xfId="6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57" fillId="31" borderId="0" xfId="0" applyFont="1" applyFill="1" applyAlignment="1">
      <alignment horizontal="center" vertical="center" wrapText="1"/>
    </xf>
    <xf numFmtId="43" fontId="26" fillId="11" borderId="2" xfId="6" applyFont="1" applyFill="1" applyBorder="1" applyAlignment="1">
      <alignment horizontal="center"/>
    </xf>
    <xf numFmtId="43" fontId="26" fillId="11" borderId="2" xfId="6" applyFont="1" applyFill="1" applyBorder="1" applyAlignment="1">
      <alignment horizontal="center" vertical="center" wrapText="1"/>
    </xf>
    <xf numFmtId="166" fontId="20" fillId="10" borderId="0" xfId="6" applyNumberFormat="1" applyFont="1" applyFill="1" applyBorder="1" applyAlignment="1">
      <alignment horizontal="center" vertical="center" wrapText="1"/>
    </xf>
    <xf numFmtId="166" fontId="20" fillId="10" borderId="15" xfId="6" applyNumberFormat="1" applyFont="1" applyFill="1" applyBorder="1" applyAlignment="1">
      <alignment horizontal="center" vertical="center"/>
    </xf>
    <xf numFmtId="0" fontId="25" fillId="0" borderId="12" xfId="6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6" fontId="20" fillId="9" borderId="0" xfId="6" applyNumberFormat="1" applyFont="1" applyFill="1" applyBorder="1" applyAlignment="1">
      <alignment horizontal="center" vertical="center" shrinkToFit="1"/>
    </xf>
    <xf numFmtId="166" fontId="20" fillId="10" borderId="0" xfId="6" applyNumberFormat="1" applyFont="1" applyFill="1" applyBorder="1" applyAlignment="1">
      <alignment horizontal="center" vertical="center"/>
    </xf>
    <xf numFmtId="2" fontId="26" fillId="0" borderId="27" xfId="6" applyNumberFormat="1" applyFont="1" applyBorder="1" applyAlignment="1">
      <alignment horizontal="center" vertical="center"/>
    </xf>
    <xf numFmtId="2" fontId="26" fillId="0" borderId="0" xfId="6" applyNumberFormat="1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0" xfId="6" applyNumberFormat="1" applyFont="1" applyAlignment="1">
      <alignment horizontal="center" vertical="center"/>
    </xf>
    <xf numFmtId="0" fontId="25" fillId="0" borderId="15" xfId="6" applyNumberFormat="1" applyFont="1" applyBorder="1" applyAlignment="1">
      <alignment horizontal="center" vertical="center"/>
    </xf>
    <xf numFmtId="166" fontId="12" fillId="2" borderId="7" xfId="6" applyNumberFormat="1" applyFont="1" applyFill="1" applyBorder="1" applyAlignment="1">
      <alignment horizontal="center" vertical="center"/>
    </xf>
    <xf numFmtId="166" fontId="12" fillId="2" borderId="8" xfId="6" applyNumberFormat="1" applyFont="1" applyFill="1" applyBorder="1" applyAlignment="1">
      <alignment horizontal="center" vertical="center"/>
    </xf>
    <xf numFmtId="166" fontId="12" fillId="2" borderId="6" xfId="6" applyNumberFormat="1" applyFont="1" applyFill="1" applyBorder="1" applyAlignment="1">
      <alignment horizontal="center" vertical="center"/>
    </xf>
    <xf numFmtId="43" fontId="20" fillId="6" borderId="7" xfId="6" applyFont="1" applyFill="1" applyBorder="1" applyAlignment="1">
      <alignment horizontal="center"/>
    </xf>
    <xf numFmtId="43" fontId="20" fillId="6" borderId="8" xfId="6" applyFont="1" applyFill="1" applyBorder="1" applyAlignment="1">
      <alignment horizontal="center"/>
    </xf>
    <xf numFmtId="43" fontId="20" fillId="6" borderId="6" xfId="6" applyFont="1" applyFill="1" applyBorder="1" applyAlignment="1">
      <alignment horizontal="center"/>
    </xf>
    <xf numFmtId="1" fontId="7" fillId="26" borderId="3" xfId="2" applyNumberFormat="1" applyFont="1" applyFill="1" applyBorder="1" applyAlignment="1">
      <alignment horizontal="center" vertical="center" wrapText="1"/>
    </xf>
    <xf numFmtId="1" fontId="7" fillId="26" borderId="5" xfId="2" applyNumberFormat="1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center"/>
    </xf>
    <xf numFmtId="2" fontId="12" fillId="2" borderId="8" xfId="0" applyNumberFormat="1" applyFont="1" applyFill="1" applyBorder="1" applyAlignment="1">
      <alignment horizontal="center"/>
    </xf>
    <xf numFmtId="2" fontId="12" fillId="2" borderId="6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0" fontId="12" fillId="2" borderId="7" xfId="1" applyNumberFormat="1" applyFont="1" applyFill="1" applyBorder="1" applyAlignment="1">
      <alignment horizontal="center"/>
    </xf>
    <xf numFmtId="10" fontId="12" fillId="2" borderId="8" xfId="1" applyNumberFormat="1" applyFont="1" applyFill="1" applyBorder="1" applyAlignment="1">
      <alignment horizontal="center"/>
    </xf>
    <xf numFmtId="10" fontId="12" fillId="2" borderId="6" xfId="1" applyNumberFormat="1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/>
    </xf>
    <xf numFmtId="0" fontId="17" fillId="6" borderId="8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center"/>
    </xf>
    <xf numFmtId="0" fontId="4" fillId="2" borderId="2" xfId="4" applyFont="1" applyFill="1" applyBorder="1" applyAlignment="1">
      <alignment horizontal="center" vertical="center"/>
    </xf>
    <xf numFmtId="0" fontId="4" fillId="2" borderId="2" xfId="4" applyFont="1" applyFill="1" applyBorder="1" applyAlignment="1">
      <alignment horizontal="center"/>
    </xf>
    <xf numFmtId="0" fontId="4" fillId="2" borderId="7" xfId="4" applyFont="1" applyFill="1" applyBorder="1" applyAlignment="1">
      <alignment horizontal="center"/>
    </xf>
    <xf numFmtId="0" fontId="4" fillId="2" borderId="8" xfId="4" applyFont="1" applyFill="1" applyBorder="1" applyAlignment="1">
      <alignment horizontal="center"/>
    </xf>
    <xf numFmtId="0" fontId="4" fillId="2" borderId="6" xfId="4" applyFont="1" applyFill="1" applyBorder="1" applyAlignment="1">
      <alignment horizontal="center"/>
    </xf>
    <xf numFmtId="0" fontId="76" fillId="0" borderId="0" xfId="0" applyFont="1" applyAlignment="1">
      <alignment horizontal="center" vertical="center"/>
    </xf>
    <xf numFmtId="43" fontId="25" fillId="0" borderId="1" xfId="20" applyFont="1" applyBorder="1" applyAlignment="1">
      <alignment horizontal="center"/>
    </xf>
    <xf numFmtId="43" fontId="21" fillId="0" borderId="1" xfId="20" applyFont="1" applyBorder="1" applyAlignment="1"/>
    <xf numFmtId="43" fontId="25" fillId="0" borderId="1" xfId="20" applyFont="1" applyFill="1" applyBorder="1" applyAlignment="1"/>
    <xf numFmtId="43" fontId="25" fillId="0" borderId="1" xfId="20" applyFont="1" applyBorder="1" applyAlignment="1"/>
    <xf numFmtId="43" fontId="25" fillId="0" borderId="1" xfId="20" applyFont="1" applyBorder="1" applyAlignment="1">
      <alignment wrapText="1"/>
    </xf>
    <xf numFmtId="43" fontId="25" fillId="0" borderId="0" xfId="20" applyFont="1"/>
    <xf numFmtId="43" fontId="74" fillId="0" borderId="0" xfId="20" applyFont="1"/>
    <xf numFmtId="43" fontId="81" fillId="0" borderId="0" xfId="20" applyFont="1"/>
    <xf numFmtId="43" fontId="51" fillId="15" borderId="3" xfId="20" applyFont="1" applyFill="1" applyBorder="1" applyAlignment="1">
      <alignment horizontal="center" vertical="center" wrapText="1"/>
    </xf>
    <xf numFmtId="43" fontId="51" fillId="15" borderId="3" xfId="20" applyFont="1" applyFill="1" applyBorder="1" applyAlignment="1">
      <alignment horizontal="center" vertical="center"/>
    </xf>
    <xf numFmtId="43" fontId="53" fillId="29" borderId="7" xfId="20" applyFont="1" applyFill="1" applyBorder="1" applyAlignment="1">
      <alignment horizontal="center" vertical="center"/>
    </xf>
    <xf numFmtId="43" fontId="53" fillId="29" borderId="8" xfId="20" applyFont="1" applyFill="1" applyBorder="1" applyAlignment="1">
      <alignment horizontal="center" vertical="center"/>
    </xf>
    <xf numFmtId="43" fontId="53" fillId="29" borderId="6" xfId="20" applyFont="1" applyFill="1" applyBorder="1" applyAlignment="1">
      <alignment horizontal="center" vertical="center"/>
    </xf>
    <xf numFmtId="43" fontId="51" fillId="27" borderId="7" xfId="20" applyFont="1" applyFill="1" applyBorder="1" applyAlignment="1">
      <alignment horizontal="center" vertical="center"/>
    </xf>
    <xf numFmtId="43" fontId="51" fillId="28" borderId="2" xfId="20" applyFont="1" applyFill="1" applyBorder="1" applyAlignment="1">
      <alignment horizontal="center" vertical="center"/>
    </xf>
    <xf numFmtId="43" fontId="81" fillId="0" borderId="0" xfId="20" applyFont="1" applyAlignment="1">
      <alignment vertical="center"/>
    </xf>
    <xf numFmtId="43" fontId="51" fillId="15" borderId="5" xfId="20" applyFont="1" applyFill="1" applyBorder="1" applyAlignment="1">
      <alignment horizontal="center" vertical="center" wrapText="1"/>
    </xf>
    <xf numFmtId="43" fontId="51" fillId="15" borderId="4" xfId="20" applyFont="1" applyFill="1" applyBorder="1" applyAlignment="1">
      <alignment horizontal="center" vertical="center" wrapText="1"/>
    </xf>
    <xf numFmtId="43" fontId="51" fillId="15" borderId="4" xfId="20" applyFont="1" applyFill="1" applyBorder="1" applyAlignment="1">
      <alignment horizontal="center" vertical="center"/>
    </xf>
    <xf numFmtId="43" fontId="24" fillId="11" borderId="3" xfId="20" applyFont="1" applyFill="1" applyBorder="1" applyAlignment="1">
      <alignment horizontal="center" vertical="center" wrapText="1" shrinkToFit="1"/>
    </xf>
    <xf numFmtId="43" fontId="51" fillId="15" borderId="3" xfId="20" applyFont="1" applyFill="1" applyBorder="1" applyAlignment="1">
      <alignment horizontal="center" vertical="center" wrapText="1"/>
    </xf>
    <xf numFmtId="43" fontId="51" fillId="15" borderId="3" xfId="20" applyFont="1" applyFill="1" applyBorder="1" applyAlignment="1">
      <alignment horizontal="center" vertical="center"/>
    </xf>
    <xf numFmtId="43" fontId="51" fillId="11" borderId="3" xfId="20" applyFont="1" applyFill="1" applyBorder="1" applyAlignment="1">
      <alignment horizontal="center" vertical="center"/>
    </xf>
    <xf numFmtId="43" fontId="51" fillId="20" borderId="2" xfId="20" applyFont="1" applyFill="1" applyBorder="1" applyAlignment="1">
      <alignment horizontal="center" vertical="center"/>
    </xf>
    <xf numFmtId="43" fontId="25" fillId="0" borderId="2" xfId="20" applyFont="1" applyBorder="1" applyAlignment="1">
      <alignment horizontal="center"/>
    </xf>
    <xf numFmtId="43" fontId="25" fillId="0" borderId="5" xfId="20" applyFont="1" applyBorder="1" applyAlignment="1">
      <alignment horizontal="left"/>
    </xf>
    <xf numFmtId="43" fontId="21" fillId="2" borderId="17" xfId="20" applyFont="1" applyFill="1" applyBorder="1" applyAlignment="1">
      <alignment horizontal="right"/>
    </xf>
    <xf numFmtId="43" fontId="50" fillId="0" borderId="11" xfId="20" applyFont="1" applyFill="1" applyBorder="1" applyAlignment="1">
      <alignment horizontal="right"/>
    </xf>
    <xf numFmtId="43" fontId="50" fillId="0" borderId="11" xfId="20" applyFont="1" applyFill="1" applyBorder="1" applyAlignment="1">
      <alignment horizontal="center"/>
    </xf>
    <xf numFmtId="43" fontId="50" fillId="2" borderId="17" xfId="20" applyFont="1" applyFill="1" applyBorder="1" applyAlignment="1">
      <alignment horizontal="center"/>
    </xf>
    <xf numFmtId="43" fontId="25" fillId="0" borderId="2" xfId="20" applyFont="1" applyBorder="1" applyAlignment="1">
      <alignment horizontal="left"/>
    </xf>
    <xf numFmtId="43" fontId="50" fillId="0" borderId="10" xfId="20" applyFont="1" applyFill="1" applyBorder="1" applyAlignment="1">
      <alignment horizontal="right"/>
    </xf>
    <xf numFmtId="43" fontId="50" fillId="0" borderId="10" xfId="20" applyFont="1" applyFill="1" applyBorder="1" applyAlignment="1">
      <alignment horizontal="center"/>
    </xf>
    <xf numFmtId="43" fontId="21" fillId="0" borderId="2" xfId="20" applyFont="1" applyBorder="1" applyAlignment="1">
      <alignment horizontal="left"/>
    </xf>
    <xf numFmtId="43" fontId="25" fillId="2" borderId="17" xfId="20" applyFont="1" applyFill="1" applyBorder="1" applyAlignment="1">
      <alignment horizontal="center"/>
    </xf>
    <xf numFmtId="43" fontId="50" fillId="0" borderId="11" xfId="20" applyFont="1" applyFill="1" applyBorder="1" applyAlignment="1">
      <alignment horizontal="right" vertical="center"/>
    </xf>
    <xf numFmtId="43" fontId="50" fillId="0" borderId="11" xfId="20" applyFont="1" applyBorder="1" applyAlignment="1">
      <alignment horizontal="center" vertical="center" wrapText="1"/>
    </xf>
    <xf numFmtId="43" fontId="50" fillId="0" borderId="11" xfId="20" applyFont="1" applyBorder="1" applyAlignment="1">
      <alignment horizontal="center" vertical="center"/>
    </xf>
    <xf numFmtId="43" fontId="21" fillId="7" borderId="11" xfId="20" applyFont="1" applyFill="1" applyBorder="1" applyAlignment="1">
      <alignment horizontal="center"/>
    </xf>
    <xf numFmtId="43" fontId="21" fillId="0" borderId="2" xfId="20" applyFont="1" applyFill="1" applyBorder="1" applyAlignment="1">
      <alignment horizontal="left"/>
    </xf>
    <xf numFmtId="43" fontId="21" fillId="7" borderId="2" xfId="20" applyFont="1" applyFill="1" applyBorder="1" applyAlignment="1">
      <alignment horizontal="left"/>
    </xf>
    <xf numFmtId="43" fontId="25" fillId="0" borderId="0" xfId="20" applyFont="1" applyAlignment="1">
      <alignment wrapText="1"/>
    </xf>
    <xf numFmtId="43" fontId="50" fillId="0" borderId="4" xfId="20" applyFont="1" applyFill="1" applyBorder="1" applyAlignment="1">
      <alignment horizontal="right"/>
    </xf>
    <xf numFmtId="43" fontId="50" fillId="0" borderId="4" xfId="20" applyFont="1" applyFill="1" applyBorder="1" applyAlignment="1">
      <alignment horizontal="center"/>
    </xf>
    <xf numFmtId="43" fontId="52" fillId="0" borderId="2" xfId="20" applyFont="1" applyBorder="1" applyAlignment="1">
      <alignment horizontal="center"/>
    </xf>
    <xf numFmtId="43" fontId="24" fillId="2" borderId="2" xfId="20" applyFont="1" applyFill="1" applyBorder="1"/>
    <xf numFmtId="43" fontId="51" fillId="0" borderId="2" xfId="20" applyFont="1" applyFill="1" applyBorder="1" applyAlignment="1">
      <alignment horizontal="center"/>
    </xf>
    <xf numFmtId="43" fontId="51" fillId="33" borderId="2" xfId="20" applyFont="1" applyFill="1" applyBorder="1" applyAlignment="1">
      <alignment horizontal="center"/>
    </xf>
    <xf numFmtId="43" fontId="25" fillId="0" borderId="27" xfId="20" applyFont="1" applyBorder="1" applyAlignment="1">
      <alignment horizontal="left"/>
    </xf>
    <xf numFmtId="43" fontId="25" fillId="0" borderId="0" xfId="20" applyFont="1" applyAlignment="1">
      <alignment horizontal="center"/>
    </xf>
    <xf numFmtId="43" fontId="21" fillId="0" borderId="0" xfId="20" applyFont="1"/>
    <xf numFmtId="43" fontId="82" fillId="0" borderId="5" xfId="20" applyFont="1" applyBorder="1"/>
    <xf numFmtId="43" fontId="82" fillId="0" borderId="2" xfId="20" applyFont="1" applyBorder="1"/>
    <xf numFmtId="43" fontId="77" fillId="0" borderId="2" xfId="20" applyFont="1" applyBorder="1"/>
    <xf numFmtId="43" fontId="82" fillId="0" borderId="2" xfId="20" applyFont="1" applyFill="1" applyBorder="1"/>
    <xf numFmtId="43" fontId="77" fillId="7" borderId="2" xfId="20" applyFont="1" applyFill="1" applyBorder="1"/>
    <xf numFmtId="43" fontId="82" fillId="0" borderId="5" xfId="6" applyFont="1" applyBorder="1"/>
    <xf numFmtId="43" fontId="52" fillId="0" borderId="0" xfId="20" applyFont="1" applyAlignment="1">
      <alignment horizontal="center"/>
    </xf>
    <xf numFmtId="0" fontId="25" fillId="0" borderId="5" xfId="20" applyNumberFormat="1" applyFont="1" applyBorder="1" applyAlignment="1">
      <alignment horizontal="center"/>
    </xf>
    <xf numFmtId="0" fontId="25" fillId="0" borderId="2" xfId="20" applyNumberFormat="1" applyFont="1" applyBorder="1" applyAlignment="1">
      <alignment horizontal="center"/>
    </xf>
    <xf numFmtId="0" fontId="21" fillId="0" borderId="2" xfId="20" applyNumberFormat="1" applyFont="1" applyBorder="1" applyAlignment="1">
      <alignment horizontal="center"/>
    </xf>
    <xf numFmtId="0" fontId="25" fillId="0" borderId="2" xfId="20" applyNumberFormat="1" applyFont="1" applyFill="1" applyBorder="1" applyAlignment="1">
      <alignment horizontal="center"/>
    </xf>
    <xf numFmtId="0" fontId="21" fillId="7" borderId="2" xfId="20" applyNumberFormat="1" applyFont="1" applyFill="1" applyBorder="1" applyAlignment="1">
      <alignment horizontal="center"/>
    </xf>
  </cellXfs>
  <cellStyles count="64">
    <cellStyle name="20% - Accent1" xfId="41" builtinId="30" customBuiltin="1"/>
    <cellStyle name="20% - Accent2" xfId="45" builtinId="34" customBuiltin="1"/>
    <cellStyle name="20% - Accent3" xfId="49" builtinId="38" customBuiltin="1"/>
    <cellStyle name="20% - Accent4" xfId="53" builtinId="42" customBuiltin="1"/>
    <cellStyle name="20% - Accent5" xfId="57" builtinId="46" customBuiltin="1"/>
    <cellStyle name="20% - Accent6" xfId="61" builtinId="50" customBuiltin="1"/>
    <cellStyle name="40% - Accent1" xfId="42" builtinId="31" customBuiltin="1"/>
    <cellStyle name="40% - Accent2" xfId="46" builtinId="35" customBuiltin="1"/>
    <cellStyle name="40% - Accent3" xfId="50" builtinId="39" customBuiltin="1"/>
    <cellStyle name="40% - Accent4" xfId="54" builtinId="43" customBuiltin="1"/>
    <cellStyle name="40% - Accent5" xfId="58" builtinId="47" customBuiltin="1"/>
    <cellStyle name="40% - Accent6" xfId="62" builtinId="51" customBuiltin="1"/>
    <cellStyle name="60% - Accent1" xfId="43" builtinId="32" customBuiltin="1"/>
    <cellStyle name="60% - Accent2" xfId="47" builtinId="36" customBuiltin="1"/>
    <cellStyle name="60% - Accent3" xfId="51" builtinId="40" customBuiltin="1"/>
    <cellStyle name="60% - Accent4" xfId="55" builtinId="44" customBuiltin="1"/>
    <cellStyle name="60% - Accent5" xfId="59" builtinId="48" customBuiltin="1"/>
    <cellStyle name="60% - Accent6" xfId="63" builtinId="52" customBuiltin="1"/>
    <cellStyle name="Accent1" xfId="40" builtinId="29" customBuiltin="1"/>
    <cellStyle name="Accent2" xfId="44" builtinId="33" customBuiltin="1"/>
    <cellStyle name="Accent3" xfId="48" builtinId="37" customBuiltin="1"/>
    <cellStyle name="Accent4" xfId="52" builtinId="41" customBuiltin="1"/>
    <cellStyle name="Accent5" xfId="56" builtinId="45" customBuiltin="1"/>
    <cellStyle name="Accent6" xfId="60" builtinId="49" customBuiltin="1"/>
    <cellStyle name="Bad" xfId="29" builtinId="27" customBuiltin="1"/>
    <cellStyle name="Calculation" xfId="33" builtinId="22" customBuiltin="1"/>
    <cellStyle name="Check Cell" xfId="35" builtinId="23" customBuiltin="1"/>
    <cellStyle name="Comma" xfId="6" builtinId="3"/>
    <cellStyle name="Comma 2" xfId="8"/>
    <cellStyle name="Comma 2 2" xfId="9"/>
    <cellStyle name="Comma 2 2 2" xfId="12"/>
    <cellStyle name="Comma 2 2 3" xfId="20"/>
    <cellStyle name="Comma 2 3" xfId="19"/>
    <cellStyle name="Comma 2 7" xfId="15"/>
    <cellStyle name="Comma 2 9" xfId="14"/>
    <cellStyle name="Explanatory Text" xfId="38" builtinId="53" customBuiltin="1"/>
    <cellStyle name="Good" xfId="28" builtinId="26" customBuiltin="1"/>
    <cellStyle name="Heading 1" xfId="24" builtinId="16" customBuiltin="1"/>
    <cellStyle name="Heading 2" xfId="25" builtinId="17" customBuiltin="1"/>
    <cellStyle name="Heading 3" xfId="26" builtinId="18" customBuiltin="1"/>
    <cellStyle name="Heading 4" xfId="27" builtinId="19" customBuiltin="1"/>
    <cellStyle name="Input" xfId="31" builtinId="20" customBuiltin="1"/>
    <cellStyle name="Linked Cell" xfId="34" builtinId="24" customBuiltin="1"/>
    <cellStyle name="Neutral" xfId="30" builtinId="28" customBuiltin="1"/>
    <cellStyle name="Normal" xfId="0" builtinId="0"/>
    <cellStyle name="Normal 2" xfId="16"/>
    <cellStyle name="Normal 2 2" xfId="5"/>
    <cellStyle name="Normal_ค่าบัญชี_1" xfId="17"/>
    <cellStyle name="Normal_งบมีค56" xfId="18"/>
    <cellStyle name="Note" xfId="37" builtinId="10" customBuiltin="1"/>
    <cellStyle name="Output" xfId="32" builtinId="21" customBuiltin="1"/>
    <cellStyle name="Percent" xfId="1" builtinId="5"/>
    <cellStyle name="Title" xfId="23" builtinId="15" customBuiltin="1"/>
    <cellStyle name="Total" xfId="39" builtinId="25" customBuiltin="1"/>
    <cellStyle name="Warning Text" xfId="36" builtinId="11" customBuiltin="1"/>
    <cellStyle name="เครื่องหมายจุลภาค_ร่าง จัดกลุ่มBenchmarking_ปรับใหม่" xfId="2"/>
    <cellStyle name="จุลภาค 2" xfId="10"/>
    <cellStyle name="จุลภาค 2 2" xfId="13"/>
    <cellStyle name="จุลภาค 2 3" xfId="22"/>
    <cellStyle name="จุลภาค 3" xfId="21"/>
    <cellStyle name="ปกติ 2" xfId="3"/>
    <cellStyle name="ปกติ 2 2" xfId="11"/>
    <cellStyle name="ปกติ 4" xfId="4"/>
    <cellStyle name="เปอร์เซ็นต์ 2" xfId="7"/>
  </cellStyles>
  <dxfs count="2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99CC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สัดส่วนรายได้(บาท)/ปชก.แยกรายกองทุน Q</a:t>
            </a:r>
            <a:r>
              <a:rPr lang="en-US" sz="2150" b="1" i="0" u="none" strike="noStrike" baseline="0">
                <a:solidFill>
                  <a:srgbClr val="000000"/>
                </a:solidFill>
                <a:latin typeface="Arial"/>
              </a:rPr>
              <a:t>2</a:t>
            </a: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Y2568</a:t>
            </a:r>
          </a:p>
        </c:rich>
      </c:tx>
      <c:layout>
        <c:manualLayout>
          <c:xMode val="edge"/>
          <c:yMode val="edge"/>
          <c:x val="0.19266663652277263"/>
          <c:y val="2.7778740518508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76509261316124"/>
          <c:y val="0.17188054285881713"/>
          <c:w val="0.8064477129594253"/>
          <c:h val="0.5330032995722915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สรุปรายได้!$B$3</c:f>
              <c:strCache>
                <c:ptCount val="1"/>
                <c:pt idx="0">
                  <c:v>เหมาจ่ายรายหัว UC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สรุปรายได้!$B$4:$B$16</c:f>
              <c:numCache>
                <c:formatCode>#,##0</c:formatCode>
                <c:ptCount val="13"/>
                <c:pt idx="0">
                  <c:v>968.92070491468166</c:v>
                </c:pt>
                <c:pt idx="1">
                  <c:v>1068.9920184500363</c:v>
                </c:pt>
                <c:pt idx="2">
                  <c:v>975.40930666018949</c:v>
                </c:pt>
                <c:pt idx="3">
                  <c:v>1035.3409449647718</c:v>
                </c:pt>
                <c:pt idx="4">
                  <c:v>900.58769169541836</c:v>
                </c:pt>
                <c:pt idx="5">
                  <c:v>965.49520932571875</c:v>
                </c:pt>
                <c:pt idx="6">
                  <c:v>994.92950464278999</c:v>
                </c:pt>
                <c:pt idx="7">
                  <c:v>1011.0534712323206</c:v>
                </c:pt>
                <c:pt idx="8">
                  <c:v>899.04140226955292</c:v>
                </c:pt>
                <c:pt idx="9">
                  <c:v>939.26613917780219</c:v>
                </c:pt>
                <c:pt idx="10">
                  <c:v>1509.7072803623373</c:v>
                </c:pt>
                <c:pt idx="11">
                  <c:v>1375.220395881056</c:v>
                </c:pt>
                <c:pt idx="12">
                  <c:v>2415.434007905968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8D-4761-95B7-1AEEFE7D5F69}"/>
            </c:ext>
          </c:extLst>
        </c:ser>
        <c:ser>
          <c:idx val="1"/>
          <c:order val="1"/>
          <c:tx>
            <c:strRef>
              <c:f>สรุปรายได้!$C$3</c:f>
              <c:strCache>
                <c:ptCount val="1"/>
                <c:pt idx="0">
                  <c:v>เรียกเก็บUC/กองทุนUC/EMS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สรุปรายได้!$C$4:$C$16</c:f>
              <c:numCache>
                <c:formatCode>#,##0</c:formatCode>
                <c:ptCount val="13"/>
                <c:pt idx="0">
                  <c:v>304.94815736088782</c:v>
                </c:pt>
                <c:pt idx="1">
                  <c:v>178.53563510457579</c:v>
                </c:pt>
                <c:pt idx="2">
                  <c:v>154.33721102015022</c:v>
                </c:pt>
                <c:pt idx="3">
                  <c:v>171.13090851591676</c:v>
                </c:pt>
                <c:pt idx="4">
                  <c:v>222.64556445847879</c:v>
                </c:pt>
                <c:pt idx="5">
                  <c:v>156.50190324528185</c:v>
                </c:pt>
                <c:pt idx="6">
                  <c:v>245.70281716690573</c:v>
                </c:pt>
                <c:pt idx="7">
                  <c:v>266.72306082927759</c:v>
                </c:pt>
                <c:pt idx="8">
                  <c:v>247.63671984582282</c:v>
                </c:pt>
                <c:pt idx="9">
                  <c:v>213.9947079531168</c:v>
                </c:pt>
                <c:pt idx="10">
                  <c:v>654.31799146581329</c:v>
                </c:pt>
                <c:pt idx="11">
                  <c:v>1029.8906830348069</c:v>
                </c:pt>
                <c:pt idx="12">
                  <c:v>1512.6728330675601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8D-4761-95B7-1AEEFE7D5F69}"/>
            </c:ext>
          </c:extLst>
        </c:ser>
        <c:ser>
          <c:idx val="2"/>
          <c:order val="2"/>
          <c:tx>
            <c:strRef>
              <c:f>สรุปรายได้!$D$3</c:f>
              <c:strCache>
                <c:ptCount val="1"/>
                <c:pt idx="0">
                  <c:v>ประกันสังคม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สรุปรายได้!$D$4:$D$16</c:f>
              <c:numCache>
                <c:formatCode>#,##0</c:formatCode>
                <c:ptCount val="13"/>
                <c:pt idx="0">
                  <c:v>694.62874631130967</c:v>
                </c:pt>
                <c:pt idx="1">
                  <c:v>570.63187301940354</c:v>
                </c:pt>
                <c:pt idx="2">
                  <c:v>544.51938106569412</c:v>
                </c:pt>
                <c:pt idx="3">
                  <c:v>701.09966179402625</c:v>
                </c:pt>
                <c:pt idx="4">
                  <c:v>645.5916847846953</c:v>
                </c:pt>
                <c:pt idx="5">
                  <c:v>547.01607517316415</c:v>
                </c:pt>
                <c:pt idx="6">
                  <c:v>785.75955438570986</c:v>
                </c:pt>
                <c:pt idx="7">
                  <c:v>868.22544118268445</c:v>
                </c:pt>
                <c:pt idx="8">
                  <c:v>1088.0842003527766</c:v>
                </c:pt>
                <c:pt idx="9">
                  <c:v>946.15159580844397</c:v>
                </c:pt>
                <c:pt idx="10">
                  <c:v>2362.8715213450823</c:v>
                </c:pt>
                <c:pt idx="11">
                  <c:v>3817.3938821617785</c:v>
                </c:pt>
                <c:pt idx="12">
                  <c:v>3139.6337519471217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38D-4761-95B7-1AEEFE7D5F69}"/>
            </c:ext>
          </c:extLst>
        </c:ser>
        <c:ser>
          <c:idx val="3"/>
          <c:order val="3"/>
          <c:tx>
            <c:strRef>
              <c:f>สรุปรายได้!$E$3</c:f>
              <c:strCache>
                <c:ptCount val="1"/>
                <c:pt idx="0">
                  <c:v>ข้าราชการ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สรุปรายได้!$E$4:$E$16</c:f>
              <c:numCache>
                <c:formatCode>#,##0</c:formatCode>
                <c:ptCount val="13"/>
                <c:pt idx="0">
                  <c:v>4073.9638192767043</c:v>
                </c:pt>
                <c:pt idx="1">
                  <c:v>1632.3986882584579</c:v>
                </c:pt>
                <c:pt idx="2">
                  <c:v>1860.2111759924896</c:v>
                </c:pt>
                <c:pt idx="3">
                  <c:v>1749.671417422883</c:v>
                </c:pt>
                <c:pt idx="4">
                  <c:v>2028.2309626918568</c:v>
                </c:pt>
                <c:pt idx="5">
                  <c:v>1368.0820667884702</c:v>
                </c:pt>
                <c:pt idx="6">
                  <c:v>1611.9239751628377</c:v>
                </c:pt>
                <c:pt idx="7">
                  <c:v>2412.2271493547591</c:v>
                </c:pt>
                <c:pt idx="8">
                  <c:v>2527.0396768034907</c:v>
                </c:pt>
                <c:pt idx="9">
                  <c:v>2992.0205067588072</c:v>
                </c:pt>
                <c:pt idx="10">
                  <c:v>6093.1952995380952</c:v>
                </c:pt>
                <c:pt idx="11">
                  <c:v>8712.7187766189854</c:v>
                </c:pt>
                <c:pt idx="12">
                  <c:v>11960.737010027548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38D-4761-95B7-1AEEFE7D5F69}"/>
            </c:ext>
          </c:extLst>
        </c:ser>
        <c:ser>
          <c:idx val="4"/>
          <c:order val="4"/>
          <c:tx>
            <c:strRef>
              <c:f>สรุปรายได้!$F$3</c:f>
              <c:strCache>
                <c:ptCount val="1"/>
                <c:pt idx="0">
                  <c:v>พรบ.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สรุปรายได้!$F$4:$F$16</c:f>
              <c:numCache>
                <c:formatCode>#,##0</c:formatCode>
                <c:ptCount val="13"/>
                <c:pt idx="0">
                  <c:v>9.6403994323714368</c:v>
                </c:pt>
                <c:pt idx="1">
                  <c:v>10.259885918526923</c:v>
                </c:pt>
                <c:pt idx="2">
                  <c:v>5.2312212052172846</c:v>
                </c:pt>
                <c:pt idx="3">
                  <c:v>6.8146077098074391</c:v>
                </c:pt>
                <c:pt idx="4">
                  <c:v>6.8703353599470001</c:v>
                </c:pt>
                <c:pt idx="5">
                  <c:v>5.0535219449660813</c:v>
                </c:pt>
                <c:pt idx="6">
                  <c:v>6.3713286801172622</c:v>
                </c:pt>
                <c:pt idx="7">
                  <c:v>9.3576677020149841</c:v>
                </c:pt>
                <c:pt idx="8">
                  <c:v>9.3921928059522202</c:v>
                </c:pt>
                <c:pt idx="9">
                  <c:v>16.408573094723089</c:v>
                </c:pt>
                <c:pt idx="10">
                  <c:v>36.125457365956308</c:v>
                </c:pt>
                <c:pt idx="11">
                  <c:v>75.686683558639629</c:v>
                </c:pt>
                <c:pt idx="12">
                  <c:v>96.207711871472554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38D-4761-95B7-1AEEFE7D5F69}"/>
            </c:ext>
          </c:extLst>
        </c:ser>
        <c:ser>
          <c:idx val="5"/>
          <c:order val="5"/>
          <c:tx>
            <c:strRef>
              <c:f>สรุปรายได้!$G$3</c:f>
              <c:strCache>
                <c:ptCount val="1"/>
                <c:pt idx="0">
                  <c:v>ชำระเงินเอง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สรุปรายได้!$G$4:$G$16</c:f>
              <c:numCache>
                <c:formatCode>#,##0</c:formatCode>
                <c:ptCount val="13"/>
                <c:pt idx="0">
                  <c:v>43.346498944553105</c:v>
                </c:pt>
                <c:pt idx="1">
                  <c:v>31.418315317270508</c:v>
                </c:pt>
                <c:pt idx="2">
                  <c:v>27.185869357406599</c:v>
                </c:pt>
                <c:pt idx="3">
                  <c:v>53.790252197071673</c:v>
                </c:pt>
                <c:pt idx="4">
                  <c:v>40.93442599515074</c:v>
                </c:pt>
                <c:pt idx="5">
                  <c:v>31.821926705042433</c:v>
                </c:pt>
                <c:pt idx="6">
                  <c:v>28.204725130068891</c:v>
                </c:pt>
                <c:pt idx="7">
                  <c:v>56.351347828892976</c:v>
                </c:pt>
                <c:pt idx="8">
                  <c:v>54.533748829377089</c:v>
                </c:pt>
                <c:pt idx="9">
                  <c:v>76.034469345904995</c:v>
                </c:pt>
                <c:pt idx="10">
                  <c:v>229.45949556273541</c:v>
                </c:pt>
                <c:pt idx="11">
                  <c:v>351.68459129569646</c:v>
                </c:pt>
                <c:pt idx="12">
                  <c:v>356.91618496618423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8D-4761-95B7-1AEEFE7D5F69}"/>
            </c:ext>
          </c:extLst>
        </c:ser>
        <c:ser>
          <c:idx val="6"/>
          <c:order val="6"/>
          <c:tx>
            <c:strRef>
              <c:f>สรุปรายได้!$H$3</c:f>
              <c:strCache>
                <c:ptCount val="1"/>
                <c:pt idx="0">
                  <c:v>งบบุคลากร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สรุปรายได้!$H$4:$H$16</c:f>
              <c:numCache>
                <c:formatCode>#,##0</c:formatCode>
                <c:ptCount val="13"/>
                <c:pt idx="0">
                  <c:v>1046.5906702546883</c:v>
                </c:pt>
                <c:pt idx="1">
                  <c:v>634.21274592211444</c:v>
                </c:pt>
                <c:pt idx="2">
                  <c:v>620.63283901091427</c:v>
                </c:pt>
                <c:pt idx="3">
                  <c:v>649.81616088207659</c:v>
                </c:pt>
                <c:pt idx="4">
                  <c:v>680.37358059744849</c:v>
                </c:pt>
                <c:pt idx="5">
                  <c:v>519.26886360094022</c:v>
                </c:pt>
                <c:pt idx="6">
                  <c:v>537.0889591179598</c:v>
                </c:pt>
                <c:pt idx="7">
                  <c:v>534.28293756671565</c:v>
                </c:pt>
                <c:pt idx="8">
                  <c:v>639.17150257667004</c:v>
                </c:pt>
                <c:pt idx="9">
                  <c:v>568.69402742585009</c:v>
                </c:pt>
                <c:pt idx="10">
                  <c:v>958.70343472568129</c:v>
                </c:pt>
                <c:pt idx="11">
                  <c:v>1523.1305729823844</c:v>
                </c:pt>
                <c:pt idx="12">
                  <c:v>1815.6155634116658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38D-4761-95B7-1AEEFE7D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8066144"/>
        <c:axId val="1058063424"/>
      </c:barChart>
      <c:catAx>
        <c:axId val="10580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6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8063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6614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45226176096323"/>
          <c:y val="0.80896865195839518"/>
          <c:w val="0.68859979459089371"/>
          <c:h val="0.17073707430312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รายได้(บาท)/ปชก.แยกรายกองทุน Q</a:t>
            </a:r>
            <a:r>
              <a:rPr lang="en-US" sz="2150" b="1" i="0" u="none" strike="noStrike" baseline="0">
                <a:solidFill>
                  <a:srgbClr val="000000"/>
                </a:solidFill>
                <a:latin typeface="Arial"/>
              </a:rPr>
              <a:t>2</a:t>
            </a: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Y2568</a:t>
            </a:r>
          </a:p>
        </c:rich>
      </c:tx>
      <c:layout>
        <c:manualLayout>
          <c:xMode val="edge"/>
          <c:yMode val="edge"/>
          <c:x val="0.23578731437640063"/>
          <c:y val="2.77785767646624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76200732769991E-2"/>
          <c:y val="0.18229754545632121"/>
          <c:w val="0.89819375538939406"/>
          <c:h val="0.519113962775619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สรุปรายได้!$B$3</c:f>
              <c:strCache>
                <c:ptCount val="1"/>
                <c:pt idx="0">
                  <c:v>เหมาจ่ายรายหัว UC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สรุปรายได้!$B$4:$B$16</c:f>
              <c:numCache>
                <c:formatCode>#,##0</c:formatCode>
                <c:ptCount val="13"/>
                <c:pt idx="0">
                  <c:v>968.92070491468166</c:v>
                </c:pt>
                <c:pt idx="1">
                  <c:v>1068.9920184500363</c:v>
                </c:pt>
                <c:pt idx="2">
                  <c:v>975.40930666018949</c:v>
                </c:pt>
                <c:pt idx="3">
                  <c:v>1035.3409449647718</c:v>
                </c:pt>
                <c:pt idx="4">
                  <c:v>900.58769169541836</c:v>
                </c:pt>
                <c:pt idx="5">
                  <c:v>965.49520932571875</c:v>
                </c:pt>
                <c:pt idx="6">
                  <c:v>994.92950464278999</c:v>
                </c:pt>
                <c:pt idx="7">
                  <c:v>1011.0534712323206</c:v>
                </c:pt>
                <c:pt idx="8">
                  <c:v>899.04140226955292</c:v>
                </c:pt>
                <c:pt idx="9">
                  <c:v>939.26613917780219</c:v>
                </c:pt>
                <c:pt idx="10">
                  <c:v>1509.7072803623373</c:v>
                </c:pt>
                <c:pt idx="11">
                  <c:v>1375.220395881056</c:v>
                </c:pt>
                <c:pt idx="12">
                  <c:v>2415.434007905968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D5-456F-ACB0-16580546FEE8}"/>
            </c:ext>
          </c:extLst>
        </c:ser>
        <c:ser>
          <c:idx val="1"/>
          <c:order val="1"/>
          <c:tx>
            <c:strRef>
              <c:f>สรุปรายได้!$C$3</c:f>
              <c:strCache>
                <c:ptCount val="1"/>
                <c:pt idx="0">
                  <c:v>เรียกเก็บUC/กองทุนUC/EMS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สรุปรายได้!$C$4:$C$16</c:f>
              <c:numCache>
                <c:formatCode>#,##0</c:formatCode>
                <c:ptCount val="13"/>
                <c:pt idx="0">
                  <c:v>304.94815736088782</c:v>
                </c:pt>
                <c:pt idx="1">
                  <c:v>178.53563510457579</c:v>
                </c:pt>
                <c:pt idx="2">
                  <c:v>154.33721102015022</c:v>
                </c:pt>
                <c:pt idx="3">
                  <c:v>171.13090851591676</c:v>
                </c:pt>
                <c:pt idx="4">
                  <c:v>222.64556445847879</c:v>
                </c:pt>
                <c:pt idx="5">
                  <c:v>156.50190324528185</c:v>
                </c:pt>
                <c:pt idx="6">
                  <c:v>245.70281716690573</c:v>
                </c:pt>
                <c:pt idx="7">
                  <c:v>266.72306082927759</c:v>
                </c:pt>
                <c:pt idx="8">
                  <c:v>247.63671984582282</c:v>
                </c:pt>
                <c:pt idx="9">
                  <c:v>213.9947079531168</c:v>
                </c:pt>
                <c:pt idx="10">
                  <c:v>654.31799146581329</c:v>
                </c:pt>
                <c:pt idx="11">
                  <c:v>1029.8906830348069</c:v>
                </c:pt>
                <c:pt idx="12">
                  <c:v>1512.6728330675601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D5-456F-ACB0-16580546FEE8}"/>
            </c:ext>
          </c:extLst>
        </c:ser>
        <c:ser>
          <c:idx val="2"/>
          <c:order val="2"/>
          <c:tx>
            <c:strRef>
              <c:f>สรุปรายได้!$D$3</c:f>
              <c:strCache>
                <c:ptCount val="1"/>
                <c:pt idx="0">
                  <c:v>ประกันสังคม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สรุปรายได้!$D$4:$D$16</c:f>
              <c:numCache>
                <c:formatCode>#,##0</c:formatCode>
                <c:ptCount val="13"/>
                <c:pt idx="0">
                  <c:v>694.62874631130967</c:v>
                </c:pt>
                <c:pt idx="1">
                  <c:v>570.63187301940354</c:v>
                </c:pt>
                <c:pt idx="2">
                  <c:v>544.51938106569412</c:v>
                </c:pt>
                <c:pt idx="3">
                  <c:v>701.09966179402625</c:v>
                </c:pt>
                <c:pt idx="4">
                  <c:v>645.5916847846953</c:v>
                </c:pt>
                <c:pt idx="5">
                  <c:v>547.01607517316415</c:v>
                </c:pt>
                <c:pt idx="6">
                  <c:v>785.75955438570986</c:v>
                </c:pt>
                <c:pt idx="7">
                  <c:v>868.22544118268445</c:v>
                </c:pt>
                <c:pt idx="8">
                  <c:v>1088.0842003527766</c:v>
                </c:pt>
                <c:pt idx="9">
                  <c:v>946.15159580844397</c:v>
                </c:pt>
                <c:pt idx="10">
                  <c:v>2362.8715213450823</c:v>
                </c:pt>
                <c:pt idx="11">
                  <c:v>3817.3938821617785</c:v>
                </c:pt>
                <c:pt idx="12">
                  <c:v>3139.6337519471217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D5-456F-ACB0-16580546FEE8}"/>
            </c:ext>
          </c:extLst>
        </c:ser>
        <c:ser>
          <c:idx val="3"/>
          <c:order val="3"/>
          <c:tx>
            <c:strRef>
              <c:f>สรุปรายได้!$E$3</c:f>
              <c:strCache>
                <c:ptCount val="1"/>
                <c:pt idx="0">
                  <c:v>ข้าราชการ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สรุปรายได้!$E$4:$E$16</c:f>
              <c:numCache>
                <c:formatCode>#,##0</c:formatCode>
                <c:ptCount val="13"/>
                <c:pt idx="0">
                  <c:v>4073.9638192767043</c:v>
                </c:pt>
                <c:pt idx="1">
                  <c:v>1632.3986882584579</c:v>
                </c:pt>
                <c:pt idx="2">
                  <c:v>1860.2111759924896</c:v>
                </c:pt>
                <c:pt idx="3">
                  <c:v>1749.671417422883</c:v>
                </c:pt>
                <c:pt idx="4">
                  <c:v>2028.2309626918568</c:v>
                </c:pt>
                <c:pt idx="5">
                  <c:v>1368.0820667884702</c:v>
                </c:pt>
                <c:pt idx="6">
                  <c:v>1611.9239751628377</c:v>
                </c:pt>
                <c:pt idx="7">
                  <c:v>2412.2271493547591</c:v>
                </c:pt>
                <c:pt idx="8">
                  <c:v>2527.0396768034907</c:v>
                </c:pt>
                <c:pt idx="9">
                  <c:v>2992.0205067588072</c:v>
                </c:pt>
                <c:pt idx="10">
                  <c:v>6093.1952995380952</c:v>
                </c:pt>
                <c:pt idx="11">
                  <c:v>8712.7187766189854</c:v>
                </c:pt>
                <c:pt idx="12">
                  <c:v>11960.737010027548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D5-456F-ACB0-16580546FEE8}"/>
            </c:ext>
          </c:extLst>
        </c:ser>
        <c:ser>
          <c:idx val="4"/>
          <c:order val="4"/>
          <c:tx>
            <c:strRef>
              <c:f>สรุปรายได้!$F$3</c:f>
              <c:strCache>
                <c:ptCount val="1"/>
                <c:pt idx="0">
                  <c:v>พรบ.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สรุปรายได้!$F$4:$F$16</c:f>
              <c:numCache>
                <c:formatCode>#,##0</c:formatCode>
                <c:ptCount val="13"/>
                <c:pt idx="0">
                  <c:v>9.6403994323714368</c:v>
                </c:pt>
                <c:pt idx="1">
                  <c:v>10.259885918526923</c:v>
                </c:pt>
                <c:pt idx="2">
                  <c:v>5.2312212052172846</c:v>
                </c:pt>
                <c:pt idx="3">
                  <c:v>6.8146077098074391</c:v>
                </c:pt>
                <c:pt idx="4">
                  <c:v>6.8703353599470001</c:v>
                </c:pt>
                <c:pt idx="5">
                  <c:v>5.0535219449660813</c:v>
                </c:pt>
                <c:pt idx="6">
                  <c:v>6.3713286801172622</c:v>
                </c:pt>
                <c:pt idx="7">
                  <c:v>9.3576677020149841</c:v>
                </c:pt>
                <c:pt idx="8">
                  <c:v>9.3921928059522202</c:v>
                </c:pt>
                <c:pt idx="9">
                  <c:v>16.408573094723089</c:v>
                </c:pt>
                <c:pt idx="10">
                  <c:v>36.125457365956308</c:v>
                </c:pt>
                <c:pt idx="11">
                  <c:v>75.686683558639629</c:v>
                </c:pt>
                <c:pt idx="12">
                  <c:v>96.207711871472554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8D5-456F-ACB0-16580546FEE8}"/>
            </c:ext>
          </c:extLst>
        </c:ser>
        <c:ser>
          <c:idx val="5"/>
          <c:order val="5"/>
          <c:tx>
            <c:strRef>
              <c:f>สรุปรายได้!$G$3</c:f>
              <c:strCache>
                <c:ptCount val="1"/>
                <c:pt idx="0">
                  <c:v>ชำระเงินเอง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สรุปรายได้!$G$4:$G$16</c:f>
              <c:numCache>
                <c:formatCode>#,##0</c:formatCode>
                <c:ptCount val="13"/>
                <c:pt idx="0">
                  <c:v>43.346498944553105</c:v>
                </c:pt>
                <c:pt idx="1">
                  <c:v>31.418315317270508</c:v>
                </c:pt>
                <c:pt idx="2">
                  <c:v>27.185869357406599</c:v>
                </c:pt>
                <c:pt idx="3">
                  <c:v>53.790252197071673</c:v>
                </c:pt>
                <c:pt idx="4">
                  <c:v>40.93442599515074</c:v>
                </c:pt>
                <c:pt idx="5">
                  <c:v>31.821926705042433</c:v>
                </c:pt>
                <c:pt idx="6">
                  <c:v>28.204725130068891</c:v>
                </c:pt>
                <c:pt idx="7">
                  <c:v>56.351347828892976</c:v>
                </c:pt>
                <c:pt idx="8">
                  <c:v>54.533748829377089</c:v>
                </c:pt>
                <c:pt idx="9">
                  <c:v>76.034469345904995</c:v>
                </c:pt>
                <c:pt idx="10">
                  <c:v>229.45949556273541</c:v>
                </c:pt>
                <c:pt idx="11">
                  <c:v>351.68459129569646</c:v>
                </c:pt>
                <c:pt idx="12">
                  <c:v>356.91618496618423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8D5-456F-ACB0-16580546FEE8}"/>
            </c:ext>
          </c:extLst>
        </c:ser>
        <c:ser>
          <c:idx val="6"/>
          <c:order val="6"/>
          <c:tx>
            <c:strRef>
              <c:f>สรุปรายได้!$H$3</c:f>
              <c:strCache>
                <c:ptCount val="1"/>
                <c:pt idx="0">
                  <c:v>งบบุคลากร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สรุปรายได้!$A$4:$A$16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สรุปรายได้!$H$4:$H$16</c:f>
              <c:numCache>
                <c:formatCode>#,##0</c:formatCode>
                <c:ptCount val="13"/>
                <c:pt idx="0">
                  <c:v>1046.5906702546883</c:v>
                </c:pt>
                <c:pt idx="1">
                  <c:v>634.21274592211444</c:v>
                </c:pt>
                <c:pt idx="2">
                  <c:v>620.63283901091427</c:v>
                </c:pt>
                <c:pt idx="3">
                  <c:v>649.81616088207659</c:v>
                </c:pt>
                <c:pt idx="4">
                  <c:v>680.37358059744849</c:v>
                </c:pt>
                <c:pt idx="5">
                  <c:v>519.26886360094022</c:v>
                </c:pt>
                <c:pt idx="6">
                  <c:v>537.0889591179598</c:v>
                </c:pt>
                <c:pt idx="7">
                  <c:v>534.28293756671565</c:v>
                </c:pt>
                <c:pt idx="8">
                  <c:v>639.17150257667004</c:v>
                </c:pt>
                <c:pt idx="9">
                  <c:v>568.69402742585009</c:v>
                </c:pt>
                <c:pt idx="10">
                  <c:v>958.70343472568129</c:v>
                </c:pt>
                <c:pt idx="11">
                  <c:v>1523.1305729823844</c:v>
                </c:pt>
                <c:pt idx="12">
                  <c:v>1815.6155634116658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D5-456F-ACB0-16580546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8060704"/>
        <c:axId val="1058061248"/>
      </c:barChart>
      <c:catAx>
        <c:axId val="105806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806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60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69787933485057"/>
          <c:y val="0.79427705669211435"/>
          <c:w val="0.68887337483977296"/>
          <c:h val="0.18608784061809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สัดส่วนค่าใช้จ่าย(บาท)/RW แยกหมวดค่าใช้จ่าย Q</a:t>
            </a:r>
            <a:r>
              <a:rPr lang="en-US" sz="2150" b="1" i="0" u="none" strike="noStrike" baseline="0">
                <a:solidFill>
                  <a:srgbClr val="000000"/>
                </a:solidFill>
                <a:latin typeface="Arial"/>
              </a:rPr>
              <a:t>2</a:t>
            </a: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Y2568</a:t>
            </a:r>
          </a:p>
        </c:rich>
      </c:tx>
      <c:layout>
        <c:manualLayout>
          <c:xMode val="edge"/>
          <c:yMode val="edge"/>
          <c:x val="0.15688569219507259"/>
          <c:y val="2.7778545225706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75556752156499"/>
          <c:y val="0.16493587446048108"/>
          <c:w val="0.81745723805102155"/>
          <c:h val="0.5434203021697956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สรุปค่าใช้จ่าย!$B$3</c:f>
              <c:strCache>
                <c:ptCount val="1"/>
                <c:pt idx="0">
                  <c:v>บุคลากรรวม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สรุปค่าใช้จ่าย!$B$4:$B$16</c:f>
              <c:numCache>
                <c:formatCode>#,##0</c:formatCode>
                <c:ptCount val="13"/>
                <c:pt idx="0">
                  <c:v>9950.8008353953628</c:v>
                </c:pt>
                <c:pt idx="1">
                  <c:v>10077.744947723933</c:v>
                </c:pt>
                <c:pt idx="2">
                  <c:v>9779.3613283288159</c:v>
                </c:pt>
                <c:pt idx="3">
                  <c:v>9625.0750720367359</c:v>
                </c:pt>
                <c:pt idx="4">
                  <c:v>9029.5549703951347</c:v>
                </c:pt>
                <c:pt idx="5">
                  <c:v>10024.892552028403</c:v>
                </c:pt>
                <c:pt idx="6">
                  <c:v>8489.7141780507645</c:v>
                </c:pt>
                <c:pt idx="7">
                  <c:v>8502.8213211666425</c:v>
                </c:pt>
                <c:pt idx="8">
                  <c:v>9172.9316117006929</c:v>
                </c:pt>
                <c:pt idx="9">
                  <c:v>7897.683917932548</c:v>
                </c:pt>
                <c:pt idx="10">
                  <c:v>7348.2086749009977</c:v>
                </c:pt>
                <c:pt idx="11">
                  <c:v>8150.091602904813</c:v>
                </c:pt>
                <c:pt idx="12">
                  <c:v>7052.8001585774336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220-805C-48A65C3721BB}"/>
            </c:ext>
          </c:extLst>
        </c:ser>
        <c:ser>
          <c:idx val="1"/>
          <c:order val="1"/>
          <c:tx>
            <c:strRef>
              <c:f>สรุปค่าใช้จ่าย!$C$3</c:f>
              <c:strCache>
                <c:ptCount val="1"/>
                <c:pt idx="0">
                  <c:v>ค่าฝึกอบรม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สรุปค่าใช้จ่าย!$C$4:$C$16</c:f>
              <c:numCache>
                <c:formatCode>#,##0</c:formatCode>
                <c:ptCount val="13"/>
                <c:pt idx="0">
                  <c:v>61.591966793067876</c:v>
                </c:pt>
                <c:pt idx="1">
                  <c:v>67.682530311718239</c:v>
                </c:pt>
                <c:pt idx="2">
                  <c:v>51.496833850984068</c:v>
                </c:pt>
                <c:pt idx="3">
                  <c:v>65.895537097762642</c:v>
                </c:pt>
                <c:pt idx="4">
                  <c:v>47.018353314287502</c:v>
                </c:pt>
                <c:pt idx="5">
                  <c:v>58.255787368631189</c:v>
                </c:pt>
                <c:pt idx="6">
                  <c:v>32.034972424308229</c:v>
                </c:pt>
                <c:pt idx="7">
                  <c:v>74.122571637652285</c:v>
                </c:pt>
                <c:pt idx="8">
                  <c:v>42.013314033849959</c:v>
                </c:pt>
                <c:pt idx="9">
                  <c:v>45.514130798147129</c:v>
                </c:pt>
                <c:pt idx="10">
                  <c:v>65.441478871343762</c:v>
                </c:pt>
                <c:pt idx="11">
                  <c:v>53.349453123648914</c:v>
                </c:pt>
                <c:pt idx="12">
                  <c:v>53.511421890789535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220-805C-48A65C3721BB}"/>
            </c:ext>
          </c:extLst>
        </c:ser>
        <c:ser>
          <c:idx val="2"/>
          <c:order val="2"/>
          <c:tx>
            <c:strRef>
              <c:f>สรุปค่าใช้จ่าย!$D$3</c:f>
              <c:strCache>
                <c:ptCount val="1"/>
                <c:pt idx="0">
                  <c:v>ยาใช้ไป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สรุปค่าใช้จ่าย!$D$4:$D$16</c:f>
              <c:numCache>
                <c:formatCode>#,##0</c:formatCode>
                <c:ptCount val="13"/>
                <c:pt idx="0">
                  <c:v>1116.683460520974</c:v>
                </c:pt>
                <c:pt idx="1">
                  <c:v>1301.7068784117496</c:v>
                </c:pt>
                <c:pt idx="2">
                  <c:v>1315.9246480774611</c:v>
                </c:pt>
                <c:pt idx="3">
                  <c:v>1378.5992792271863</c:v>
                </c:pt>
                <c:pt idx="4">
                  <c:v>1494.4891811052876</c:v>
                </c:pt>
                <c:pt idx="5">
                  <c:v>1621.8477914318491</c:v>
                </c:pt>
                <c:pt idx="6">
                  <c:v>1260.6422078752123</c:v>
                </c:pt>
                <c:pt idx="7">
                  <c:v>1742.9304858565554</c:v>
                </c:pt>
                <c:pt idx="8">
                  <c:v>1962.1208506198236</c:v>
                </c:pt>
                <c:pt idx="9">
                  <c:v>1765.1069433779533</c:v>
                </c:pt>
                <c:pt idx="10">
                  <c:v>2309.5896831941236</c:v>
                </c:pt>
                <c:pt idx="11">
                  <c:v>2684.9428727245077</c:v>
                </c:pt>
                <c:pt idx="12">
                  <c:v>4046.630785318242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14-4220-805C-48A65C3721BB}"/>
            </c:ext>
          </c:extLst>
        </c:ser>
        <c:ser>
          <c:idx val="4"/>
          <c:order val="3"/>
          <c:tx>
            <c:strRef>
              <c:f>สรุปค่าใช้จ่าย!$E$3</c:f>
              <c:strCache>
                <c:ptCount val="1"/>
                <c:pt idx="0">
                  <c:v>วัสดุการแพทย์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สรุปค่าใช้จ่าย!$E$4:$E$16</c:f>
              <c:numCache>
                <c:formatCode>#,##0</c:formatCode>
                <c:ptCount val="13"/>
                <c:pt idx="0">
                  <c:v>452.07647399528656</c:v>
                </c:pt>
                <c:pt idx="1">
                  <c:v>502.81960436073257</c:v>
                </c:pt>
                <c:pt idx="2">
                  <c:v>617.3328086932662</c:v>
                </c:pt>
                <c:pt idx="3">
                  <c:v>595.50604700412316</c:v>
                </c:pt>
                <c:pt idx="4">
                  <c:v>644.99910879763127</c:v>
                </c:pt>
                <c:pt idx="5">
                  <c:v>683.39229547632078</c:v>
                </c:pt>
                <c:pt idx="6">
                  <c:v>464.15431161607182</c:v>
                </c:pt>
                <c:pt idx="7">
                  <c:v>759.23196703700421</c:v>
                </c:pt>
                <c:pt idx="8">
                  <c:v>745.92129125768884</c:v>
                </c:pt>
                <c:pt idx="9">
                  <c:v>775.6200248498335</c:v>
                </c:pt>
                <c:pt idx="10">
                  <c:v>1331.5752705861205</c:v>
                </c:pt>
                <c:pt idx="11">
                  <c:v>1625.5840689622996</c:v>
                </c:pt>
                <c:pt idx="12">
                  <c:v>2576.4576032505011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4-4220-805C-48A65C3721BB}"/>
            </c:ext>
          </c:extLst>
        </c:ser>
        <c:ser>
          <c:idx val="5"/>
          <c:order val="4"/>
          <c:tx>
            <c:strRef>
              <c:f>สรุปค่าใช้จ่าย!$F$3</c:f>
              <c:strCache>
                <c:ptCount val="1"/>
                <c:pt idx="0">
                  <c:v>วัสดุวิทยาศาสตร์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สรุปค่าใช้จ่าย!$F$4:$F$16</c:f>
              <c:numCache>
                <c:formatCode>#,##0</c:formatCode>
                <c:ptCount val="13"/>
                <c:pt idx="0">
                  <c:v>639.05125979099535</c:v>
                </c:pt>
                <c:pt idx="1">
                  <c:v>745.17296561209616</c:v>
                </c:pt>
                <c:pt idx="2">
                  <c:v>668.34693247658822</c:v>
                </c:pt>
                <c:pt idx="3">
                  <c:v>732.07177826974157</c:v>
                </c:pt>
                <c:pt idx="4">
                  <c:v>765.37904388583945</c:v>
                </c:pt>
                <c:pt idx="5">
                  <c:v>743.38501891473436</c:v>
                </c:pt>
                <c:pt idx="6">
                  <c:v>692.86733034089377</c:v>
                </c:pt>
                <c:pt idx="7">
                  <c:v>495.38126537267141</c:v>
                </c:pt>
                <c:pt idx="8">
                  <c:v>619.33724667262345</c:v>
                </c:pt>
                <c:pt idx="9">
                  <c:v>663.73615624636466</c:v>
                </c:pt>
                <c:pt idx="10">
                  <c:v>448.91683724138932</c:v>
                </c:pt>
                <c:pt idx="11">
                  <c:v>193.61928573127355</c:v>
                </c:pt>
                <c:pt idx="12">
                  <c:v>115.98335420684842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14-4220-805C-48A65C3721BB}"/>
            </c:ext>
          </c:extLst>
        </c:ser>
        <c:ser>
          <c:idx val="6"/>
          <c:order val="5"/>
          <c:tx>
            <c:strRef>
              <c:f>สรุปค่าใช้จ่าย!$G$3</c:f>
              <c:strCache>
                <c:ptCount val="1"/>
                <c:pt idx="0">
                  <c:v>วัสดุอื่น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สรุปค่าใช้จ่าย!$G$4:$G$16</c:f>
              <c:numCache>
                <c:formatCode>#,##0</c:formatCode>
                <c:ptCount val="13"/>
                <c:pt idx="0">
                  <c:v>456.64949874181423</c:v>
                </c:pt>
                <c:pt idx="1">
                  <c:v>602.28573150257421</c:v>
                </c:pt>
                <c:pt idx="2">
                  <c:v>649.72279909335646</c:v>
                </c:pt>
                <c:pt idx="3">
                  <c:v>742.7195977715229</c:v>
                </c:pt>
                <c:pt idx="4">
                  <c:v>611.75892559667125</c:v>
                </c:pt>
                <c:pt idx="5">
                  <c:v>759.87436842982606</c:v>
                </c:pt>
                <c:pt idx="6">
                  <c:v>774.01148670430121</c:v>
                </c:pt>
                <c:pt idx="7">
                  <c:v>696.06058031538907</c:v>
                </c:pt>
                <c:pt idx="8">
                  <c:v>636.93063223008187</c:v>
                </c:pt>
                <c:pt idx="9">
                  <c:v>493.35012028736156</c:v>
                </c:pt>
                <c:pt idx="10">
                  <c:v>497.69218976227967</c:v>
                </c:pt>
                <c:pt idx="11">
                  <c:v>456.69711133460009</c:v>
                </c:pt>
                <c:pt idx="12">
                  <c:v>416.72773704878932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4-4220-805C-48A65C3721BB}"/>
            </c:ext>
          </c:extLst>
        </c:ser>
        <c:ser>
          <c:idx val="7"/>
          <c:order val="6"/>
          <c:tx>
            <c:strRef>
              <c:f>สรุปค่าใช้จ่าย!$H$3</c:f>
              <c:strCache>
                <c:ptCount val="1"/>
                <c:pt idx="0">
                  <c:v>ซ่อมแซม/จ้างเหมา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สรุปค่าใช้จ่าย!$H$4:$H$16</c:f>
              <c:numCache>
                <c:formatCode>#,##0</c:formatCode>
                <c:ptCount val="13"/>
                <c:pt idx="0">
                  <c:v>421.18210551737963</c:v>
                </c:pt>
                <c:pt idx="1">
                  <c:v>448.17125805332819</c:v>
                </c:pt>
                <c:pt idx="2">
                  <c:v>581.2296424013449</c:v>
                </c:pt>
                <c:pt idx="3">
                  <c:v>605.87431862586823</c:v>
                </c:pt>
                <c:pt idx="4">
                  <c:v>754.57303539174802</c:v>
                </c:pt>
                <c:pt idx="5">
                  <c:v>692.39371680726356</c:v>
                </c:pt>
                <c:pt idx="6">
                  <c:v>736.92609920575273</c:v>
                </c:pt>
                <c:pt idx="7">
                  <c:v>957.01572707693333</c:v>
                </c:pt>
                <c:pt idx="8">
                  <c:v>983.86759704960275</c:v>
                </c:pt>
                <c:pt idx="9">
                  <c:v>768.25597157332049</c:v>
                </c:pt>
                <c:pt idx="10">
                  <c:v>1116.55610239357</c:v>
                </c:pt>
                <c:pt idx="11">
                  <c:v>448.58517159850817</c:v>
                </c:pt>
                <c:pt idx="12">
                  <c:v>944.00078253433912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B14-4220-805C-48A65C3721BB}"/>
            </c:ext>
          </c:extLst>
        </c:ser>
        <c:ser>
          <c:idx val="8"/>
          <c:order val="7"/>
          <c:tx>
            <c:strRef>
              <c:f>สรุปค่าใช้จ่าย!$I$3</c:f>
              <c:strCache>
                <c:ptCount val="1"/>
                <c:pt idx="0">
                  <c:v>จ้างตรวจLAB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สรุปค่าใช้จ่าย!$I$4:$I$16</c:f>
              <c:numCache>
                <c:formatCode>#,##0</c:formatCode>
                <c:ptCount val="13"/>
                <c:pt idx="0">
                  <c:v>142.41347402440508</c:v>
                </c:pt>
                <c:pt idx="1">
                  <c:v>162.13866141984218</c:v>
                </c:pt>
                <c:pt idx="2">
                  <c:v>188.83392544543671</c:v>
                </c:pt>
                <c:pt idx="3">
                  <c:v>246.92649387462026</c:v>
                </c:pt>
                <c:pt idx="4">
                  <c:v>230.71561440635205</c:v>
                </c:pt>
                <c:pt idx="5">
                  <c:v>307.15282739101042</c:v>
                </c:pt>
                <c:pt idx="6">
                  <c:v>128.92083165247934</c:v>
                </c:pt>
                <c:pt idx="7">
                  <c:v>438.77936711789908</c:v>
                </c:pt>
                <c:pt idx="8">
                  <c:v>535.98138384424306</c:v>
                </c:pt>
                <c:pt idx="9">
                  <c:v>510.03286696073081</c:v>
                </c:pt>
                <c:pt idx="10">
                  <c:v>577.9342140042379</c:v>
                </c:pt>
                <c:pt idx="11">
                  <c:v>694.93034895931942</c:v>
                </c:pt>
                <c:pt idx="12">
                  <c:v>718.30249394556358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B14-4220-805C-48A65C3721BB}"/>
            </c:ext>
          </c:extLst>
        </c:ser>
        <c:ser>
          <c:idx val="9"/>
          <c:order val="8"/>
          <c:tx>
            <c:strRef>
              <c:f>สรุปค่าใช้จ่าย!$J$3</c:f>
              <c:strCache>
                <c:ptCount val="1"/>
                <c:pt idx="0">
                  <c:v>ค่าสาธารณูปโภค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สรุปค่าใช้จ่าย!$J$4:$J$16</c:f>
              <c:numCache>
                <c:formatCode>#,##0</c:formatCode>
                <c:ptCount val="13"/>
                <c:pt idx="0">
                  <c:v>296.72770955547446</c:v>
                </c:pt>
                <c:pt idx="1">
                  <c:v>261.91309683121762</c:v>
                </c:pt>
                <c:pt idx="2">
                  <c:v>316.79555298726365</c:v>
                </c:pt>
                <c:pt idx="3">
                  <c:v>330.12878850708665</c:v>
                </c:pt>
                <c:pt idx="4">
                  <c:v>268.29033344567091</c:v>
                </c:pt>
                <c:pt idx="5">
                  <c:v>340.59011718116886</c:v>
                </c:pt>
                <c:pt idx="6">
                  <c:v>334.36028129682092</c:v>
                </c:pt>
                <c:pt idx="7">
                  <c:v>330.37335828152521</c:v>
                </c:pt>
                <c:pt idx="8">
                  <c:v>352.36661279612218</c:v>
                </c:pt>
                <c:pt idx="9">
                  <c:v>301.63001581370355</c:v>
                </c:pt>
                <c:pt idx="10">
                  <c:v>324.89999124646488</c:v>
                </c:pt>
                <c:pt idx="11">
                  <c:v>327.50716229488199</c:v>
                </c:pt>
                <c:pt idx="12">
                  <c:v>291.5137967940131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14-4220-805C-48A65C3721BB}"/>
            </c:ext>
          </c:extLst>
        </c:ser>
        <c:ser>
          <c:idx val="10"/>
          <c:order val="9"/>
          <c:tx>
            <c:strRef>
              <c:f>สรุปค่าใช้จ่าย!$K$3</c:f>
              <c:strCache>
                <c:ptCount val="1"/>
                <c:pt idx="0">
                  <c:v>ค่าใช้สอยอื่นๆ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สรุปค่าใช้จ่าย!$K$4:$K$16</c:f>
              <c:numCache>
                <c:formatCode>#,##0</c:formatCode>
                <c:ptCount val="13"/>
                <c:pt idx="0">
                  <c:v>22.986899878483548</c:v>
                </c:pt>
                <c:pt idx="1">
                  <c:v>92.773362499690307</c:v>
                </c:pt>
                <c:pt idx="2">
                  <c:v>50.536798562037809</c:v>
                </c:pt>
                <c:pt idx="3">
                  <c:v>60.389071754379103</c:v>
                </c:pt>
                <c:pt idx="4">
                  <c:v>36.403723455133552</c:v>
                </c:pt>
                <c:pt idx="5">
                  <c:v>66.100533853426541</c:v>
                </c:pt>
                <c:pt idx="6">
                  <c:v>29.747090639491397</c:v>
                </c:pt>
                <c:pt idx="7">
                  <c:v>67.377260157013282</c:v>
                </c:pt>
                <c:pt idx="8">
                  <c:v>30.55647952277215</c:v>
                </c:pt>
                <c:pt idx="9">
                  <c:v>33.072027684487253</c:v>
                </c:pt>
                <c:pt idx="10">
                  <c:v>37.982619712510946</c:v>
                </c:pt>
                <c:pt idx="11">
                  <c:v>290.96330599068096</c:v>
                </c:pt>
                <c:pt idx="12">
                  <c:v>9.3927768815410211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B14-4220-805C-48A65C3721BB}"/>
            </c:ext>
          </c:extLst>
        </c:ser>
        <c:ser>
          <c:idx val="11"/>
          <c:order val="10"/>
          <c:tx>
            <c:strRef>
              <c:f>สรุปค่าใช้จ่าย!$L$3</c:f>
              <c:strCache>
                <c:ptCount val="1"/>
                <c:pt idx="0">
                  <c:v>ค่าใช้จ่ายอื่นๆ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สรุปค่าใช้จ่าย!$L$4:$L$16</c:f>
              <c:numCache>
                <c:formatCode>#,##0</c:formatCode>
                <c:ptCount val="13"/>
                <c:pt idx="0">
                  <c:v>423.4750563636432</c:v>
                </c:pt>
                <c:pt idx="1">
                  <c:v>365.28353986488122</c:v>
                </c:pt>
                <c:pt idx="2">
                  <c:v>388.30339469698788</c:v>
                </c:pt>
                <c:pt idx="3">
                  <c:v>332.05758970960204</c:v>
                </c:pt>
                <c:pt idx="4">
                  <c:v>253.41031983779362</c:v>
                </c:pt>
                <c:pt idx="5">
                  <c:v>527.6881182696153</c:v>
                </c:pt>
                <c:pt idx="6">
                  <c:v>241.86615998033662</c:v>
                </c:pt>
                <c:pt idx="7">
                  <c:v>476.3218409735623</c:v>
                </c:pt>
                <c:pt idx="8">
                  <c:v>422.95885335134574</c:v>
                </c:pt>
                <c:pt idx="9">
                  <c:v>103.74865448847392</c:v>
                </c:pt>
                <c:pt idx="10">
                  <c:v>120.59672256208148</c:v>
                </c:pt>
                <c:pt idx="11">
                  <c:v>137.32715174782575</c:v>
                </c:pt>
                <c:pt idx="12">
                  <c:v>71.638327023590207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B14-4220-805C-48A65C37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8067232"/>
        <c:axId val="886445728"/>
      </c:barChart>
      <c:catAx>
        <c:axId val="10580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644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644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67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407777326331922"/>
          <c:y val="0.8124515356633053"/>
          <c:w val="0.70270644647537939"/>
          <c:h val="0.16010068916823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ค่าใช้จ่าย(บาท)/RW แยกหมวดค่าใช้จ่าย Q</a:t>
            </a:r>
            <a:r>
              <a:rPr lang="en-US" sz="2150" b="1" i="0" u="none" strike="noStrike" baseline="0">
                <a:solidFill>
                  <a:srgbClr val="000000"/>
                </a:solidFill>
                <a:latin typeface="Arial"/>
              </a:rPr>
              <a:t>2</a:t>
            </a:r>
            <a:r>
              <a:rPr lang="th-TH" sz="2150" b="1" i="0" u="none" strike="noStrike" baseline="0">
                <a:solidFill>
                  <a:srgbClr val="000000"/>
                </a:solidFill>
                <a:latin typeface="Arial"/>
              </a:rPr>
              <a:t>Y2568</a:t>
            </a:r>
          </a:p>
        </c:rich>
      </c:tx>
      <c:layout>
        <c:manualLayout>
          <c:xMode val="edge"/>
          <c:yMode val="edge"/>
          <c:x val="0.19742311057271686"/>
          <c:y val="2.7827016539200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98819691865135E-2"/>
          <c:y val="0.18609264549527668"/>
          <c:w val="0.89209371217679989"/>
          <c:h val="0.53045099884167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สรุปค่าใช้จ่าย!$B$3</c:f>
              <c:strCache>
                <c:ptCount val="1"/>
                <c:pt idx="0">
                  <c:v>บุคลากรรวม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สรุปค่าใช้จ่าย!$B$4:$B$16</c:f>
              <c:numCache>
                <c:formatCode>#,##0</c:formatCode>
                <c:ptCount val="13"/>
                <c:pt idx="0">
                  <c:v>9950.8008353953628</c:v>
                </c:pt>
                <c:pt idx="1">
                  <c:v>10077.744947723933</c:v>
                </c:pt>
                <c:pt idx="2">
                  <c:v>9779.3613283288159</c:v>
                </c:pt>
                <c:pt idx="3">
                  <c:v>9625.0750720367359</c:v>
                </c:pt>
                <c:pt idx="4">
                  <c:v>9029.5549703951347</c:v>
                </c:pt>
                <c:pt idx="5">
                  <c:v>10024.892552028403</c:v>
                </c:pt>
                <c:pt idx="6">
                  <c:v>8489.7141780507645</c:v>
                </c:pt>
                <c:pt idx="7">
                  <c:v>8502.8213211666425</c:v>
                </c:pt>
                <c:pt idx="8">
                  <c:v>9172.9316117006929</c:v>
                </c:pt>
                <c:pt idx="9">
                  <c:v>7897.683917932548</c:v>
                </c:pt>
                <c:pt idx="10">
                  <c:v>7348.2086749009977</c:v>
                </c:pt>
                <c:pt idx="11">
                  <c:v>8150.091602904813</c:v>
                </c:pt>
                <c:pt idx="12">
                  <c:v>7052.8001585774336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57-40D4-BF3B-6ABE848318C9}"/>
            </c:ext>
          </c:extLst>
        </c:ser>
        <c:ser>
          <c:idx val="1"/>
          <c:order val="1"/>
          <c:tx>
            <c:strRef>
              <c:f>สรุปค่าใช้จ่าย!$C$3</c:f>
              <c:strCache>
                <c:ptCount val="1"/>
                <c:pt idx="0">
                  <c:v>ค่าฝึกอบรม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สรุปค่าใช้จ่าย!$C$4:$C$16</c:f>
              <c:numCache>
                <c:formatCode>#,##0</c:formatCode>
                <c:ptCount val="13"/>
                <c:pt idx="0">
                  <c:v>61.591966793067876</c:v>
                </c:pt>
                <c:pt idx="1">
                  <c:v>67.682530311718239</c:v>
                </c:pt>
                <c:pt idx="2">
                  <c:v>51.496833850984068</c:v>
                </c:pt>
                <c:pt idx="3">
                  <c:v>65.895537097762642</c:v>
                </c:pt>
                <c:pt idx="4">
                  <c:v>47.018353314287502</c:v>
                </c:pt>
                <c:pt idx="5">
                  <c:v>58.255787368631189</c:v>
                </c:pt>
                <c:pt idx="6">
                  <c:v>32.034972424308229</c:v>
                </c:pt>
                <c:pt idx="7">
                  <c:v>74.122571637652285</c:v>
                </c:pt>
                <c:pt idx="8">
                  <c:v>42.013314033849959</c:v>
                </c:pt>
                <c:pt idx="9">
                  <c:v>45.514130798147129</c:v>
                </c:pt>
                <c:pt idx="10">
                  <c:v>65.441478871343762</c:v>
                </c:pt>
                <c:pt idx="11">
                  <c:v>53.349453123648914</c:v>
                </c:pt>
                <c:pt idx="12">
                  <c:v>53.511421890789535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57-40D4-BF3B-6ABE848318C9}"/>
            </c:ext>
          </c:extLst>
        </c:ser>
        <c:ser>
          <c:idx val="2"/>
          <c:order val="2"/>
          <c:tx>
            <c:strRef>
              <c:f>สรุปค่าใช้จ่าย!$D$3</c:f>
              <c:strCache>
                <c:ptCount val="1"/>
                <c:pt idx="0">
                  <c:v>ยาใช้ไป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สรุปค่าใช้จ่าย!$D$4:$D$16</c:f>
              <c:numCache>
                <c:formatCode>#,##0</c:formatCode>
                <c:ptCount val="13"/>
                <c:pt idx="0">
                  <c:v>1116.683460520974</c:v>
                </c:pt>
                <c:pt idx="1">
                  <c:v>1301.7068784117496</c:v>
                </c:pt>
                <c:pt idx="2">
                  <c:v>1315.9246480774611</c:v>
                </c:pt>
                <c:pt idx="3">
                  <c:v>1378.5992792271863</c:v>
                </c:pt>
                <c:pt idx="4">
                  <c:v>1494.4891811052876</c:v>
                </c:pt>
                <c:pt idx="5">
                  <c:v>1621.8477914318491</c:v>
                </c:pt>
                <c:pt idx="6">
                  <c:v>1260.6422078752123</c:v>
                </c:pt>
                <c:pt idx="7">
                  <c:v>1742.9304858565554</c:v>
                </c:pt>
                <c:pt idx="8">
                  <c:v>1962.1208506198236</c:v>
                </c:pt>
                <c:pt idx="9">
                  <c:v>1765.1069433779533</c:v>
                </c:pt>
                <c:pt idx="10">
                  <c:v>2309.5896831941236</c:v>
                </c:pt>
                <c:pt idx="11">
                  <c:v>2684.9428727245077</c:v>
                </c:pt>
                <c:pt idx="12">
                  <c:v>4046.630785318242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C57-40D4-BF3B-6ABE848318C9}"/>
            </c:ext>
          </c:extLst>
        </c:ser>
        <c:ser>
          <c:idx val="4"/>
          <c:order val="3"/>
          <c:tx>
            <c:strRef>
              <c:f>สรุปค่าใช้จ่าย!$E$3</c:f>
              <c:strCache>
                <c:ptCount val="1"/>
                <c:pt idx="0">
                  <c:v>วัสดุการแพทย์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สรุปค่าใช้จ่าย!$E$4:$E$16</c:f>
              <c:numCache>
                <c:formatCode>#,##0</c:formatCode>
                <c:ptCount val="13"/>
                <c:pt idx="0">
                  <c:v>452.07647399528656</c:v>
                </c:pt>
                <c:pt idx="1">
                  <c:v>502.81960436073257</c:v>
                </c:pt>
                <c:pt idx="2">
                  <c:v>617.3328086932662</c:v>
                </c:pt>
                <c:pt idx="3">
                  <c:v>595.50604700412316</c:v>
                </c:pt>
                <c:pt idx="4">
                  <c:v>644.99910879763127</c:v>
                </c:pt>
                <c:pt idx="5">
                  <c:v>683.39229547632078</c:v>
                </c:pt>
                <c:pt idx="6">
                  <c:v>464.15431161607182</c:v>
                </c:pt>
                <c:pt idx="7">
                  <c:v>759.23196703700421</c:v>
                </c:pt>
                <c:pt idx="8">
                  <c:v>745.92129125768884</c:v>
                </c:pt>
                <c:pt idx="9">
                  <c:v>775.6200248498335</c:v>
                </c:pt>
                <c:pt idx="10">
                  <c:v>1331.5752705861205</c:v>
                </c:pt>
                <c:pt idx="11">
                  <c:v>1625.5840689622996</c:v>
                </c:pt>
                <c:pt idx="12">
                  <c:v>2576.4576032505011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57-40D4-BF3B-6ABE848318C9}"/>
            </c:ext>
          </c:extLst>
        </c:ser>
        <c:ser>
          <c:idx val="5"/>
          <c:order val="4"/>
          <c:tx>
            <c:strRef>
              <c:f>สรุปค่าใช้จ่าย!$F$3</c:f>
              <c:strCache>
                <c:ptCount val="1"/>
                <c:pt idx="0">
                  <c:v>วัสดุวิทยาศาสตร์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สรุปค่าใช้จ่าย!$F$4:$F$16</c:f>
              <c:numCache>
                <c:formatCode>#,##0</c:formatCode>
                <c:ptCount val="13"/>
                <c:pt idx="0">
                  <c:v>639.05125979099535</c:v>
                </c:pt>
                <c:pt idx="1">
                  <c:v>745.17296561209616</c:v>
                </c:pt>
                <c:pt idx="2">
                  <c:v>668.34693247658822</c:v>
                </c:pt>
                <c:pt idx="3">
                  <c:v>732.07177826974157</c:v>
                </c:pt>
                <c:pt idx="4">
                  <c:v>765.37904388583945</c:v>
                </c:pt>
                <c:pt idx="5">
                  <c:v>743.38501891473436</c:v>
                </c:pt>
                <c:pt idx="6">
                  <c:v>692.86733034089377</c:v>
                </c:pt>
                <c:pt idx="7">
                  <c:v>495.38126537267141</c:v>
                </c:pt>
                <c:pt idx="8">
                  <c:v>619.33724667262345</c:v>
                </c:pt>
                <c:pt idx="9">
                  <c:v>663.73615624636466</c:v>
                </c:pt>
                <c:pt idx="10">
                  <c:v>448.91683724138932</c:v>
                </c:pt>
                <c:pt idx="11">
                  <c:v>193.61928573127355</c:v>
                </c:pt>
                <c:pt idx="12">
                  <c:v>115.98335420684842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C57-40D4-BF3B-6ABE848318C9}"/>
            </c:ext>
          </c:extLst>
        </c:ser>
        <c:ser>
          <c:idx val="6"/>
          <c:order val="5"/>
          <c:tx>
            <c:strRef>
              <c:f>สรุปค่าใช้จ่าย!$G$3</c:f>
              <c:strCache>
                <c:ptCount val="1"/>
                <c:pt idx="0">
                  <c:v>วัสดุอื่น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สรุปค่าใช้จ่าย!$G$4:$G$16</c:f>
              <c:numCache>
                <c:formatCode>#,##0</c:formatCode>
                <c:ptCount val="13"/>
                <c:pt idx="0">
                  <c:v>456.64949874181423</c:v>
                </c:pt>
                <c:pt idx="1">
                  <c:v>602.28573150257421</c:v>
                </c:pt>
                <c:pt idx="2">
                  <c:v>649.72279909335646</c:v>
                </c:pt>
                <c:pt idx="3">
                  <c:v>742.7195977715229</c:v>
                </c:pt>
                <c:pt idx="4">
                  <c:v>611.75892559667125</c:v>
                </c:pt>
                <c:pt idx="5">
                  <c:v>759.87436842982606</c:v>
                </c:pt>
                <c:pt idx="6">
                  <c:v>774.01148670430121</c:v>
                </c:pt>
                <c:pt idx="7">
                  <c:v>696.06058031538907</c:v>
                </c:pt>
                <c:pt idx="8">
                  <c:v>636.93063223008187</c:v>
                </c:pt>
                <c:pt idx="9">
                  <c:v>493.35012028736156</c:v>
                </c:pt>
                <c:pt idx="10">
                  <c:v>497.69218976227967</c:v>
                </c:pt>
                <c:pt idx="11">
                  <c:v>456.69711133460009</c:v>
                </c:pt>
                <c:pt idx="12">
                  <c:v>416.72773704878932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C57-40D4-BF3B-6ABE848318C9}"/>
            </c:ext>
          </c:extLst>
        </c:ser>
        <c:ser>
          <c:idx val="7"/>
          <c:order val="6"/>
          <c:tx>
            <c:strRef>
              <c:f>สรุปค่าใช้จ่าย!$H$3</c:f>
              <c:strCache>
                <c:ptCount val="1"/>
                <c:pt idx="0">
                  <c:v>ซ่อมแซม/จ้างเหมา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สรุปค่าใช้จ่าย!$H$4:$H$16</c:f>
              <c:numCache>
                <c:formatCode>#,##0</c:formatCode>
                <c:ptCount val="13"/>
                <c:pt idx="0">
                  <c:v>421.18210551737963</c:v>
                </c:pt>
                <c:pt idx="1">
                  <c:v>448.17125805332819</c:v>
                </c:pt>
                <c:pt idx="2">
                  <c:v>581.2296424013449</c:v>
                </c:pt>
                <c:pt idx="3">
                  <c:v>605.87431862586823</c:v>
                </c:pt>
                <c:pt idx="4">
                  <c:v>754.57303539174802</c:v>
                </c:pt>
                <c:pt idx="5">
                  <c:v>692.39371680726356</c:v>
                </c:pt>
                <c:pt idx="6">
                  <c:v>736.92609920575273</c:v>
                </c:pt>
                <c:pt idx="7">
                  <c:v>957.01572707693333</c:v>
                </c:pt>
                <c:pt idx="8">
                  <c:v>983.86759704960275</c:v>
                </c:pt>
                <c:pt idx="9">
                  <c:v>768.25597157332049</c:v>
                </c:pt>
                <c:pt idx="10">
                  <c:v>1116.55610239357</c:v>
                </c:pt>
                <c:pt idx="11">
                  <c:v>448.58517159850817</c:v>
                </c:pt>
                <c:pt idx="12">
                  <c:v>944.00078253433912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57-40D4-BF3B-6ABE848318C9}"/>
            </c:ext>
          </c:extLst>
        </c:ser>
        <c:ser>
          <c:idx val="8"/>
          <c:order val="7"/>
          <c:tx>
            <c:strRef>
              <c:f>สรุปค่าใช้จ่าย!$I$3</c:f>
              <c:strCache>
                <c:ptCount val="1"/>
                <c:pt idx="0">
                  <c:v>จ้างตรวจLAB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สรุปค่าใช้จ่าย!$I$4:$I$16</c:f>
              <c:numCache>
                <c:formatCode>#,##0</c:formatCode>
                <c:ptCount val="13"/>
                <c:pt idx="0">
                  <c:v>142.41347402440508</c:v>
                </c:pt>
                <c:pt idx="1">
                  <c:v>162.13866141984218</c:v>
                </c:pt>
                <c:pt idx="2">
                  <c:v>188.83392544543671</c:v>
                </c:pt>
                <c:pt idx="3">
                  <c:v>246.92649387462026</c:v>
                </c:pt>
                <c:pt idx="4">
                  <c:v>230.71561440635205</c:v>
                </c:pt>
                <c:pt idx="5">
                  <c:v>307.15282739101042</c:v>
                </c:pt>
                <c:pt idx="6">
                  <c:v>128.92083165247934</c:v>
                </c:pt>
                <c:pt idx="7">
                  <c:v>438.77936711789908</c:v>
                </c:pt>
                <c:pt idx="8">
                  <c:v>535.98138384424306</c:v>
                </c:pt>
                <c:pt idx="9">
                  <c:v>510.03286696073081</c:v>
                </c:pt>
                <c:pt idx="10">
                  <c:v>577.9342140042379</c:v>
                </c:pt>
                <c:pt idx="11">
                  <c:v>694.93034895931942</c:v>
                </c:pt>
                <c:pt idx="12">
                  <c:v>718.30249394556358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C57-40D4-BF3B-6ABE848318C9}"/>
            </c:ext>
          </c:extLst>
        </c:ser>
        <c:ser>
          <c:idx val="9"/>
          <c:order val="8"/>
          <c:tx>
            <c:strRef>
              <c:f>สรุปค่าใช้จ่าย!$J$3</c:f>
              <c:strCache>
                <c:ptCount val="1"/>
                <c:pt idx="0">
                  <c:v>ค่าสาธารณูปโภค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สรุปค่าใช้จ่าย!$J$4:$J$16</c:f>
              <c:numCache>
                <c:formatCode>#,##0</c:formatCode>
                <c:ptCount val="13"/>
                <c:pt idx="0">
                  <c:v>296.72770955547446</c:v>
                </c:pt>
                <c:pt idx="1">
                  <c:v>261.91309683121762</c:v>
                </c:pt>
                <c:pt idx="2">
                  <c:v>316.79555298726365</c:v>
                </c:pt>
                <c:pt idx="3">
                  <c:v>330.12878850708665</c:v>
                </c:pt>
                <c:pt idx="4">
                  <c:v>268.29033344567091</c:v>
                </c:pt>
                <c:pt idx="5">
                  <c:v>340.59011718116886</c:v>
                </c:pt>
                <c:pt idx="6">
                  <c:v>334.36028129682092</c:v>
                </c:pt>
                <c:pt idx="7">
                  <c:v>330.37335828152521</c:v>
                </c:pt>
                <c:pt idx="8">
                  <c:v>352.36661279612218</c:v>
                </c:pt>
                <c:pt idx="9">
                  <c:v>301.63001581370355</c:v>
                </c:pt>
                <c:pt idx="10">
                  <c:v>324.89999124646488</c:v>
                </c:pt>
                <c:pt idx="11">
                  <c:v>327.50716229488199</c:v>
                </c:pt>
                <c:pt idx="12">
                  <c:v>291.5137967940131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57-40D4-BF3B-6ABE848318C9}"/>
            </c:ext>
          </c:extLst>
        </c:ser>
        <c:ser>
          <c:idx val="10"/>
          <c:order val="9"/>
          <c:tx>
            <c:strRef>
              <c:f>สรุปค่าใช้จ่าย!$K$3</c:f>
              <c:strCache>
                <c:ptCount val="1"/>
                <c:pt idx="0">
                  <c:v>ค่าใช้สอยอื่นๆ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สรุปค่าใช้จ่าย!$K$4:$K$16</c:f>
              <c:numCache>
                <c:formatCode>#,##0</c:formatCode>
                <c:ptCount val="13"/>
                <c:pt idx="0">
                  <c:v>22.986899878483548</c:v>
                </c:pt>
                <c:pt idx="1">
                  <c:v>92.773362499690307</c:v>
                </c:pt>
                <c:pt idx="2">
                  <c:v>50.536798562037809</c:v>
                </c:pt>
                <c:pt idx="3">
                  <c:v>60.389071754379103</c:v>
                </c:pt>
                <c:pt idx="4">
                  <c:v>36.403723455133552</c:v>
                </c:pt>
                <c:pt idx="5">
                  <c:v>66.100533853426541</c:v>
                </c:pt>
                <c:pt idx="6">
                  <c:v>29.747090639491397</c:v>
                </c:pt>
                <c:pt idx="7">
                  <c:v>67.377260157013282</c:v>
                </c:pt>
                <c:pt idx="8">
                  <c:v>30.55647952277215</c:v>
                </c:pt>
                <c:pt idx="9">
                  <c:v>33.072027684487253</c:v>
                </c:pt>
                <c:pt idx="10">
                  <c:v>37.982619712510946</c:v>
                </c:pt>
                <c:pt idx="11">
                  <c:v>290.96330599068096</c:v>
                </c:pt>
                <c:pt idx="12">
                  <c:v>9.3927768815410211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C57-40D4-BF3B-6ABE848318C9}"/>
            </c:ext>
          </c:extLst>
        </c:ser>
        <c:ser>
          <c:idx val="11"/>
          <c:order val="10"/>
          <c:tx>
            <c:strRef>
              <c:f>สรุปค่าใช้จ่าย!$L$3</c:f>
              <c:strCache>
                <c:ptCount val="1"/>
                <c:pt idx="0">
                  <c:v>ค่าใช้จ่ายอื่นๆ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numRef>
              <c:f>สรุปค่าใช้จ่าย!$A$4:$A$16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cat>
          <c:val>
            <c:numRef>
              <c:f>สรุปค่าใช้จ่าย!$L$4:$L$16</c:f>
              <c:numCache>
                <c:formatCode>#,##0</c:formatCode>
                <c:ptCount val="13"/>
                <c:pt idx="0">
                  <c:v>423.4750563636432</c:v>
                </c:pt>
                <c:pt idx="1">
                  <c:v>365.28353986488122</c:v>
                </c:pt>
                <c:pt idx="2">
                  <c:v>388.30339469698788</c:v>
                </c:pt>
                <c:pt idx="3">
                  <c:v>332.05758970960204</c:v>
                </c:pt>
                <c:pt idx="4">
                  <c:v>253.41031983779362</c:v>
                </c:pt>
                <c:pt idx="5">
                  <c:v>527.6881182696153</c:v>
                </c:pt>
                <c:pt idx="6">
                  <c:v>241.86615998033662</c:v>
                </c:pt>
                <c:pt idx="7">
                  <c:v>476.3218409735623</c:v>
                </c:pt>
                <c:pt idx="8">
                  <c:v>422.95885335134574</c:v>
                </c:pt>
                <c:pt idx="9">
                  <c:v>103.74865448847392</c:v>
                </c:pt>
                <c:pt idx="10">
                  <c:v>120.59672256208148</c:v>
                </c:pt>
                <c:pt idx="11">
                  <c:v>137.32715174782575</c:v>
                </c:pt>
                <c:pt idx="12">
                  <c:v>71.638327023590207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C57-40D4-BF3B-6ABE84831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6452800"/>
        <c:axId val="1158603952"/>
      </c:barChart>
      <c:catAx>
        <c:axId val="8864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60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860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6452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432768019382192"/>
          <c:y val="0.81013669642969266"/>
          <c:w val="0.70431909953563487"/>
          <c:h val="0.15906799030503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76200</xdr:rowOff>
    </xdr:from>
    <xdr:to>
      <xdr:col>7</xdr:col>
      <xdr:colOff>937260</xdr:colOff>
      <xdr:row>70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F9C52FF-10DB-4905-9ABD-B9DF41B4D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464419</xdr:colOff>
      <xdr:row>1</xdr:row>
      <xdr:rowOff>157614</xdr:rowOff>
    </xdr:from>
    <xdr:to>
      <xdr:col>19</xdr:col>
      <xdr:colOff>406667</xdr:colOff>
      <xdr:row>29</xdr:row>
      <xdr:rowOff>134754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79B23D73-341E-4A45-91EE-396B62C42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68580</xdr:colOff>
      <xdr:row>2</xdr:row>
      <xdr:rowOff>22860</xdr:rowOff>
    </xdr:from>
    <xdr:to>
      <xdr:col>27</xdr:col>
      <xdr:colOff>640080</xdr:colOff>
      <xdr:row>37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B38FBDD-4898-4BFB-829E-B776FBC4C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22860</xdr:rowOff>
    </xdr:from>
    <xdr:to>
      <xdr:col>11</xdr:col>
      <xdr:colOff>998220</xdr:colOff>
      <xdr:row>78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44C62D05-262E-4AEE-9C26-FD61541D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MI@MOPH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topLeftCell="A10" workbookViewId="0">
      <selection activeCell="P18" sqref="P18"/>
    </sheetView>
  </sheetViews>
  <sheetFormatPr defaultRowHeight="14.4"/>
  <cols>
    <col min="1" max="1" width="2.88671875" customWidth="1"/>
    <col min="2" max="2" width="12.44140625" customWidth="1"/>
    <col min="3" max="3" width="2.44140625" customWidth="1"/>
    <col min="4" max="4" width="14.33203125" customWidth="1"/>
    <col min="5" max="5" width="3" customWidth="1"/>
    <col min="6" max="6" width="11" customWidth="1"/>
    <col min="7" max="7" width="2.44140625" customWidth="1"/>
    <col min="8" max="8" width="12.88671875" customWidth="1"/>
    <col min="9" max="9" width="3.33203125" customWidth="1"/>
    <col min="10" max="10" width="13.6640625" customWidth="1"/>
    <col min="11" max="11" width="2.5546875" customWidth="1"/>
    <col min="12" max="12" width="14.88671875" customWidth="1"/>
    <col min="13" max="13" width="3.44140625" customWidth="1"/>
    <col min="14" max="14" width="14.109375" customWidth="1"/>
  </cols>
  <sheetData>
    <row r="1" spans="1:14" ht="21">
      <c r="A1" s="66"/>
      <c r="B1" s="67" t="s">
        <v>280</v>
      </c>
      <c r="C1" s="68"/>
      <c r="D1" s="69" t="s">
        <v>281</v>
      </c>
      <c r="E1" s="70"/>
      <c r="F1" s="71" t="s">
        <v>282</v>
      </c>
      <c r="G1" s="72"/>
      <c r="H1" s="73" t="s">
        <v>283</v>
      </c>
      <c r="I1" s="74"/>
      <c r="J1" s="75" t="s">
        <v>284</v>
      </c>
      <c r="K1" s="76"/>
      <c r="L1" s="77" t="s">
        <v>285</v>
      </c>
      <c r="M1" s="78"/>
      <c r="N1" s="79" t="s">
        <v>286</v>
      </c>
    </row>
    <row r="2" spans="1:14" ht="21">
      <c r="A2" s="80">
        <v>1</v>
      </c>
      <c r="B2" s="81" t="s">
        <v>47</v>
      </c>
      <c r="C2" s="82">
        <v>1</v>
      </c>
      <c r="D2" s="83" t="s">
        <v>51</v>
      </c>
      <c r="E2" s="84">
        <v>1</v>
      </c>
      <c r="F2" s="85" t="s">
        <v>287</v>
      </c>
      <c r="G2" s="86">
        <v>1</v>
      </c>
      <c r="H2" s="87" t="s">
        <v>88</v>
      </c>
      <c r="I2" s="88">
        <v>1</v>
      </c>
      <c r="J2" s="89" t="s">
        <v>55</v>
      </c>
      <c r="K2" s="90">
        <v>1</v>
      </c>
      <c r="L2" s="91" t="s">
        <v>45</v>
      </c>
      <c r="M2" s="92">
        <v>1</v>
      </c>
      <c r="N2" s="93" t="s">
        <v>49</v>
      </c>
    </row>
    <row r="3" spans="1:14" ht="21">
      <c r="A3" s="94">
        <v>2</v>
      </c>
      <c r="B3" s="95" t="s">
        <v>120</v>
      </c>
      <c r="C3" s="82">
        <v>2</v>
      </c>
      <c r="D3" s="83" t="s">
        <v>69</v>
      </c>
      <c r="E3" s="84">
        <v>2</v>
      </c>
      <c r="F3" s="85" t="s">
        <v>71</v>
      </c>
      <c r="G3" s="86">
        <v>2</v>
      </c>
      <c r="H3" s="87" t="s">
        <v>115</v>
      </c>
      <c r="I3" s="88">
        <v>2</v>
      </c>
      <c r="J3" s="89" t="s">
        <v>103</v>
      </c>
      <c r="K3" s="90">
        <v>2</v>
      </c>
      <c r="L3" s="91" t="s">
        <v>110</v>
      </c>
      <c r="M3" s="92">
        <v>2</v>
      </c>
      <c r="N3" s="93" t="s">
        <v>91</v>
      </c>
    </row>
    <row r="4" spans="1:14" ht="21">
      <c r="A4" s="94">
        <v>3</v>
      </c>
      <c r="B4" s="95" t="s">
        <v>68</v>
      </c>
      <c r="C4" s="82">
        <v>3</v>
      </c>
      <c r="D4" s="83" t="s">
        <v>73</v>
      </c>
      <c r="E4" s="84">
        <v>3</v>
      </c>
      <c r="F4" s="85" t="s">
        <v>111</v>
      </c>
      <c r="G4" s="86">
        <v>3</v>
      </c>
      <c r="H4" s="87" t="s">
        <v>99</v>
      </c>
      <c r="I4" s="88">
        <v>3</v>
      </c>
      <c r="J4" s="89" t="s">
        <v>107</v>
      </c>
      <c r="K4" s="90">
        <v>3</v>
      </c>
      <c r="L4" s="91" t="s">
        <v>108</v>
      </c>
      <c r="M4" s="92">
        <v>3</v>
      </c>
      <c r="N4" s="93" t="s">
        <v>79</v>
      </c>
    </row>
    <row r="5" spans="1:14" ht="21">
      <c r="A5" s="94">
        <v>4</v>
      </c>
      <c r="B5" s="95" t="s">
        <v>75</v>
      </c>
      <c r="C5" s="82">
        <v>4</v>
      </c>
      <c r="D5" s="83" t="s">
        <v>74</v>
      </c>
      <c r="E5" s="84">
        <v>4</v>
      </c>
      <c r="F5" s="85" t="s">
        <v>96</v>
      </c>
      <c r="G5" s="86">
        <v>4</v>
      </c>
      <c r="H5" s="87" t="s">
        <v>121</v>
      </c>
      <c r="I5" s="88">
        <v>4</v>
      </c>
      <c r="J5" s="89" t="s">
        <v>118</v>
      </c>
      <c r="K5" s="90">
        <v>4</v>
      </c>
      <c r="L5" s="91" t="s">
        <v>128</v>
      </c>
      <c r="M5" s="92">
        <v>4</v>
      </c>
      <c r="N5" s="93" t="s">
        <v>133</v>
      </c>
    </row>
    <row r="6" spans="1:14" ht="21">
      <c r="A6" s="94">
        <v>5</v>
      </c>
      <c r="B6" s="95" t="s">
        <v>130</v>
      </c>
      <c r="C6" s="82">
        <v>5</v>
      </c>
      <c r="D6" s="83" t="s">
        <v>57</v>
      </c>
      <c r="E6" s="84">
        <v>5</v>
      </c>
      <c r="F6" s="85" t="s">
        <v>54</v>
      </c>
      <c r="G6" s="86">
        <v>5</v>
      </c>
      <c r="H6" s="87" t="s">
        <v>109</v>
      </c>
      <c r="I6" s="88">
        <v>5</v>
      </c>
      <c r="J6" s="89" t="s">
        <v>101</v>
      </c>
      <c r="K6" s="90">
        <v>5</v>
      </c>
      <c r="L6" s="91" t="s">
        <v>46</v>
      </c>
      <c r="M6" s="92">
        <v>5</v>
      </c>
      <c r="N6" s="93" t="s">
        <v>117</v>
      </c>
    </row>
    <row r="7" spans="1:14" ht="21">
      <c r="A7" s="94">
        <v>6</v>
      </c>
      <c r="B7" s="95" t="s">
        <v>60</v>
      </c>
      <c r="C7" s="82">
        <v>6</v>
      </c>
      <c r="D7" s="83" t="s">
        <v>90</v>
      </c>
      <c r="E7" s="84">
        <v>6</v>
      </c>
      <c r="F7" s="85" t="s">
        <v>65</v>
      </c>
      <c r="G7" s="86">
        <v>6</v>
      </c>
      <c r="H7" s="87" t="s">
        <v>288</v>
      </c>
      <c r="I7" s="88">
        <v>6</v>
      </c>
      <c r="J7" s="89" t="s">
        <v>98</v>
      </c>
      <c r="K7" s="90">
        <v>6</v>
      </c>
      <c r="L7" s="91" t="s">
        <v>100</v>
      </c>
      <c r="M7" s="92">
        <v>6</v>
      </c>
      <c r="N7" s="93" t="s">
        <v>86</v>
      </c>
    </row>
    <row r="8" spans="1:14" ht="21">
      <c r="A8" s="94">
        <v>7</v>
      </c>
      <c r="B8" s="95" t="s">
        <v>48</v>
      </c>
      <c r="C8" s="82">
        <v>7</v>
      </c>
      <c r="D8" s="96" t="s">
        <v>106</v>
      </c>
      <c r="E8" s="84">
        <v>7</v>
      </c>
      <c r="F8" s="85" t="s">
        <v>93</v>
      </c>
      <c r="G8" s="97"/>
      <c r="H8" s="98"/>
      <c r="I8" s="88">
        <v>7</v>
      </c>
      <c r="J8" s="89" t="s">
        <v>84</v>
      </c>
      <c r="K8" s="90">
        <v>7</v>
      </c>
      <c r="L8" s="91" t="s">
        <v>124</v>
      </c>
      <c r="M8" s="92">
        <v>7</v>
      </c>
      <c r="N8" s="93" t="s">
        <v>50</v>
      </c>
    </row>
    <row r="9" spans="1:14" ht="21">
      <c r="A9" s="94">
        <v>8</v>
      </c>
      <c r="B9" s="95" t="s">
        <v>66</v>
      </c>
      <c r="C9" s="82">
        <v>8</v>
      </c>
      <c r="D9" s="83" t="s">
        <v>113</v>
      </c>
      <c r="E9" s="84">
        <v>8</v>
      </c>
      <c r="F9" s="85" t="s">
        <v>123</v>
      </c>
      <c r="G9" s="99"/>
      <c r="H9" s="99"/>
      <c r="I9" s="88">
        <v>8</v>
      </c>
      <c r="J9" s="89" t="s">
        <v>56</v>
      </c>
      <c r="K9" s="90">
        <v>8</v>
      </c>
      <c r="L9" s="91" t="s">
        <v>81</v>
      </c>
      <c r="M9" s="92">
        <v>8</v>
      </c>
      <c r="N9" s="93" t="s">
        <v>127</v>
      </c>
    </row>
    <row r="10" spans="1:14" ht="21">
      <c r="A10" s="94">
        <v>9</v>
      </c>
      <c r="B10" s="95" t="s">
        <v>64</v>
      </c>
      <c r="C10" s="82">
        <v>9</v>
      </c>
      <c r="D10" s="83" t="s">
        <v>83</v>
      </c>
      <c r="E10" s="84">
        <v>9</v>
      </c>
      <c r="F10" s="85" t="s">
        <v>97</v>
      </c>
      <c r="G10" s="99"/>
      <c r="H10" s="99"/>
      <c r="I10" s="100"/>
      <c r="J10" s="101"/>
      <c r="K10" s="90">
        <v>9</v>
      </c>
      <c r="L10" s="91" t="s">
        <v>76</v>
      </c>
      <c r="M10" s="92">
        <v>9</v>
      </c>
      <c r="N10" s="93" t="s">
        <v>94</v>
      </c>
    </row>
    <row r="11" spans="1:14" ht="21">
      <c r="A11" s="102"/>
      <c r="B11" s="103"/>
      <c r="C11" s="82">
        <v>10</v>
      </c>
      <c r="D11" s="83" t="s">
        <v>80</v>
      </c>
      <c r="E11" s="84">
        <v>10</v>
      </c>
      <c r="F11" s="85" t="s">
        <v>77</v>
      </c>
      <c r="G11" s="99"/>
      <c r="H11" s="99"/>
      <c r="I11" s="99"/>
      <c r="J11" s="99"/>
      <c r="K11" s="90">
        <v>10</v>
      </c>
      <c r="L11" s="91" t="s">
        <v>92</v>
      </c>
      <c r="M11" s="92">
        <v>10</v>
      </c>
      <c r="N11" s="93" t="s">
        <v>114</v>
      </c>
    </row>
    <row r="12" spans="1:14" ht="21">
      <c r="A12" s="104"/>
      <c r="B12" s="104"/>
      <c r="C12" s="82">
        <v>11</v>
      </c>
      <c r="D12" s="83" t="s">
        <v>102</v>
      </c>
      <c r="E12" s="84">
        <v>11</v>
      </c>
      <c r="F12" s="85" t="s">
        <v>104</v>
      </c>
      <c r="G12" s="99"/>
      <c r="H12" s="99"/>
      <c r="I12" s="99"/>
      <c r="J12" s="99"/>
      <c r="K12" s="90">
        <v>11</v>
      </c>
      <c r="L12" s="91" t="s">
        <v>105</v>
      </c>
      <c r="M12" s="92">
        <v>11</v>
      </c>
      <c r="N12" s="93" t="s">
        <v>119</v>
      </c>
    </row>
    <row r="13" spans="1:14" ht="21">
      <c r="A13" s="104"/>
      <c r="B13" s="104"/>
      <c r="C13" s="82">
        <v>12</v>
      </c>
      <c r="D13" s="83" t="s">
        <v>52</v>
      </c>
      <c r="E13" s="84">
        <v>12</v>
      </c>
      <c r="F13" s="85" t="s">
        <v>289</v>
      </c>
      <c r="G13" s="99"/>
      <c r="H13" s="99"/>
      <c r="I13" s="99"/>
      <c r="J13" s="99"/>
      <c r="K13" s="90">
        <v>12</v>
      </c>
      <c r="L13" s="91" t="s">
        <v>125</v>
      </c>
      <c r="M13" s="92">
        <v>12</v>
      </c>
      <c r="N13" s="93" t="s">
        <v>78</v>
      </c>
    </row>
    <row r="14" spans="1:14" ht="21">
      <c r="A14" s="104"/>
      <c r="B14" s="104"/>
      <c r="C14" s="105"/>
      <c r="D14" s="106"/>
      <c r="E14" s="84">
        <v>13</v>
      </c>
      <c r="F14" s="85" t="s">
        <v>87</v>
      </c>
      <c r="G14" s="99"/>
      <c r="H14" s="99"/>
      <c r="I14" s="99"/>
      <c r="J14" s="99"/>
      <c r="K14" s="90">
        <v>13</v>
      </c>
      <c r="L14" s="91" t="s">
        <v>112</v>
      </c>
      <c r="M14" s="92">
        <v>13</v>
      </c>
      <c r="N14" s="93" t="s">
        <v>61</v>
      </c>
    </row>
    <row r="15" spans="1:14" ht="21">
      <c r="A15" s="104"/>
      <c r="B15" s="104"/>
      <c r="C15" s="99"/>
      <c r="D15" s="99"/>
      <c r="E15" s="107">
        <v>14</v>
      </c>
      <c r="F15" s="108" t="s">
        <v>62</v>
      </c>
      <c r="G15" s="99"/>
      <c r="H15" s="99"/>
      <c r="I15" s="99"/>
      <c r="J15" s="99"/>
      <c r="K15" s="90">
        <v>14</v>
      </c>
      <c r="L15" s="91" t="s">
        <v>122</v>
      </c>
      <c r="M15" s="92">
        <v>14</v>
      </c>
      <c r="N15" s="93" t="s">
        <v>95</v>
      </c>
    </row>
    <row r="16" spans="1:14" ht="21">
      <c r="A16" s="104"/>
      <c r="B16" s="104" t="s">
        <v>290</v>
      </c>
      <c r="C16" s="99"/>
      <c r="D16" s="99"/>
      <c r="E16" s="99"/>
      <c r="F16" s="99"/>
      <c r="G16" s="99"/>
      <c r="H16" s="99"/>
      <c r="I16" s="99"/>
      <c r="J16" s="99"/>
      <c r="K16" s="90">
        <v>15</v>
      </c>
      <c r="L16" s="91" t="s">
        <v>72</v>
      </c>
      <c r="M16" s="92">
        <v>15</v>
      </c>
      <c r="N16" s="93" t="s">
        <v>82</v>
      </c>
    </row>
    <row r="17" spans="1:14" ht="21">
      <c r="A17" s="104"/>
      <c r="B17" s="104"/>
      <c r="C17" s="99"/>
      <c r="D17" s="99"/>
      <c r="E17" s="99"/>
      <c r="F17" s="99"/>
      <c r="G17" s="99"/>
      <c r="H17" s="99"/>
      <c r="I17" s="99"/>
      <c r="J17" s="99"/>
      <c r="K17" s="90">
        <v>16</v>
      </c>
      <c r="L17" s="91" t="s">
        <v>63</v>
      </c>
      <c r="M17" s="92">
        <v>16</v>
      </c>
      <c r="N17" s="93" t="s">
        <v>85</v>
      </c>
    </row>
    <row r="18" spans="1:14" ht="21">
      <c r="A18" s="104"/>
      <c r="B18" s="104"/>
      <c r="C18" s="99"/>
      <c r="D18" s="99"/>
      <c r="E18" s="99"/>
      <c r="F18" s="99"/>
      <c r="G18" s="99"/>
      <c r="H18" s="99"/>
      <c r="I18" s="99"/>
      <c r="J18" s="99"/>
      <c r="K18" s="90">
        <v>17</v>
      </c>
      <c r="L18" s="91" t="s">
        <v>291</v>
      </c>
      <c r="M18" s="92">
        <v>17</v>
      </c>
      <c r="N18" s="93" t="s">
        <v>129</v>
      </c>
    </row>
    <row r="19" spans="1:14" ht="21">
      <c r="A19" s="99"/>
      <c r="B19" s="99"/>
      <c r="C19" s="99"/>
      <c r="D19" s="99"/>
      <c r="E19" s="99"/>
      <c r="F19" s="99"/>
      <c r="G19" s="99"/>
      <c r="H19" s="99"/>
      <c r="I19" s="99"/>
      <c r="J19" s="99"/>
      <c r="K19" s="90">
        <v>18</v>
      </c>
      <c r="L19" s="91" t="s">
        <v>70</v>
      </c>
      <c r="M19" s="92">
        <v>18</v>
      </c>
      <c r="N19" s="93" t="s">
        <v>292</v>
      </c>
    </row>
    <row r="20" spans="1:14" ht="21">
      <c r="A20" s="104"/>
      <c r="B20" s="109"/>
      <c r="C20" s="99"/>
      <c r="D20" s="99"/>
      <c r="E20" s="99"/>
      <c r="F20" s="99"/>
      <c r="G20" s="99"/>
      <c r="H20" s="99"/>
      <c r="I20" s="99"/>
      <c r="J20" s="99"/>
      <c r="K20" s="90">
        <v>19</v>
      </c>
      <c r="L20" s="91" t="s">
        <v>126</v>
      </c>
      <c r="M20" s="110"/>
      <c r="N20" s="111"/>
    </row>
    <row r="21" spans="1:14" ht="21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0">
        <v>20</v>
      </c>
      <c r="L21" s="91" t="s">
        <v>59</v>
      </c>
      <c r="M21" s="99"/>
      <c r="N21" s="99"/>
    </row>
    <row r="22" spans="1:14" ht="2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112">
        <v>21</v>
      </c>
      <c r="L22" s="113" t="s">
        <v>58</v>
      </c>
      <c r="M22" s="99"/>
      <c r="N22" s="99">
        <f>9+12+14+6+8+21+18</f>
        <v>88</v>
      </c>
    </row>
    <row r="23" spans="1:14" ht="2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1:14" ht="2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</row>
    <row r="25" spans="1:14" ht="2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</row>
    <row r="26" spans="1:14" ht="2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</row>
    <row r="27" spans="1:14" ht="2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</row>
    <row r="28" spans="1:14" ht="2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X154"/>
  <sheetViews>
    <sheetView view="pageBreakPreview" topLeftCell="A127" zoomScale="76" zoomScaleNormal="90" zoomScaleSheetLayoutView="76" workbookViewId="0">
      <selection activeCell="K12" sqref="K12"/>
    </sheetView>
  </sheetViews>
  <sheetFormatPr defaultColWidth="9" defaultRowHeight="13.2"/>
  <cols>
    <col min="1" max="1" width="11.6640625" style="169" customWidth="1"/>
    <col min="2" max="2" width="30.6640625" style="11" customWidth="1"/>
    <col min="3" max="4" width="16.5546875" style="11" customWidth="1"/>
    <col min="5" max="8" width="14.33203125" style="11" customWidth="1"/>
    <col min="9" max="13" width="14.44140625" style="11" customWidth="1"/>
    <col min="14" max="14" width="20.6640625" style="11" customWidth="1"/>
    <col min="15" max="15" width="16.6640625" style="48" customWidth="1"/>
    <col min="16" max="16" width="16.6640625" style="49" customWidth="1"/>
    <col min="17" max="20" width="14.5546875" style="48" customWidth="1"/>
    <col min="21" max="21" width="14.5546875" style="49" customWidth="1"/>
    <col min="22" max="25" width="14.44140625" style="11" customWidth="1"/>
    <col min="26" max="26" width="20.6640625" style="11" customWidth="1"/>
    <col min="27" max="27" width="16.6640625" style="59" customWidth="1"/>
    <col min="28" max="28" width="16.6640625" style="60" customWidth="1"/>
    <col min="29" max="32" width="14.5546875" style="59" customWidth="1"/>
    <col min="33" max="37" width="14.5546875" style="60" customWidth="1"/>
    <col min="38" max="38" width="20.6640625" style="11" customWidth="1"/>
    <col min="39" max="39" width="16.6640625" style="11" customWidth="1"/>
    <col min="40" max="40" width="16.6640625" style="22" customWidth="1"/>
    <col min="41" max="44" width="15.109375" style="11" customWidth="1"/>
    <col min="45" max="45" width="15.109375" style="22" customWidth="1"/>
    <col min="46" max="49" width="14.5546875" style="60" customWidth="1"/>
    <col min="50" max="271" width="9" style="11"/>
    <col min="272" max="272" width="20.5546875" style="11" customWidth="1"/>
    <col min="273" max="274" width="16.5546875" style="11" customWidth="1"/>
    <col min="275" max="279" width="14.33203125" style="11" customWidth="1"/>
    <col min="280" max="280" width="9" style="11" customWidth="1"/>
    <col min="281" max="281" width="20.6640625" style="11" customWidth="1"/>
    <col min="282" max="283" width="16.6640625" style="11" customWidth="1"/>
    <col min="284" max="288" width="14.5546875" style="11" customWidth="1"/>
    <col min="289" max="289" width="9" style="11" customWidth="1"/>
    <col min="290" max="290" width="20.6640625" style="11" customWidth="1"/>
    <col min="291" max="292" width="16.6640625" style="11" customWidth="1"/>
    <col min="293" max="297" width="15.109375" style="11" customWidth="1"/>
    <col min="298" max="527" width="9" style="11"/>
    <col min="528" max="528" width="20.5546875" style="11" customWidth="1"/>
    <col min="529" max="530" width="16.5546875" style="11" customWidth="1"/>
    <col min="531" max="535" width="14.33203125" style="11" customWidth="1"/>
    <col min="536" max="536" width="9" style="11" customWidth="1"/>
    <col min="537" max="537" width="20.6640625" style="11" customWidth="1"/>
    <col min="538" max="539" width="16.6640625" style="11" customWidth="1"/>
    <col min="540" max="544" width="14.5546875" style="11" customWidth="1"/>
    <col min="545" max="545" width="9" style="11" customWidth="1"/>
    <col min="546" max="546" width="20.6640625" style="11" customWidth="1"/>
    <col min="547" max="548" width="16.6640625" style="11" customWidth="1"/>
    <col min="549" max="553" width="15.109375" style="11" customWidth="1"/>
    <col min="554" max="783" width="9" style="11"/>
    <col min="784" max="784" width="20.5546875" style="11" customWidth="1"/>
    <col min="785" max="786" width="16.5546875" style="11" customWidth="1"/>
    <col min="787" max="791" width="14.33203125" style="11" customWidth="1"/>
    <col min="792" max="792" width="9" style="11" customWidth="1"/>
    <col min="793" max="793" width="20.6640625" style="11" customWidth="1"/>
    <col min="794" max="795" width="16.6640625" style="11" customWidth="1"/>
    <col min="796" max="800" width="14.5546875" style="11" customWidth="1"/>
    <col min="801" max="801" width="9" style="11" customWidth="1"/>
    <col min="802" max="802" width="20.6640625" style="11" customWidth="1"/>
    <col min="803" max="804" width="16.6640625" style="11" customWidth="1"/>
    <col min="805" max="809" width="15.109375" style="11" customWidth="1"/>
    <col min="810" max="1039" width="9" style="11"/>
    <col min="1040" max="1040" width="20.5546875" style="11" customWidth="1"/>
    <col min="1041" max="1042" width="16.5546875" style="11" customWidth="1"/>
    <col min="1043" max="1047" width="14.33203125" style="11" customWidth="1"/>
    <col min="1048" max="1048" width="9" style="11" customWidth="1"/>
    <col min="1049" max="1049" width="20.6640625" style="11" customWidth="1"/>
    <col min="1050" max="1051" width="16.6640625" style="11" customWidth="1"/>
    <col min="1052" max="1056" width="14.5546875" style="11" customWidth="1"/>
    <col min="1057" max="1057" width="9" style="11" customWidth="1"/>
    <col min="1058" max="1058" width="20.6640625" style="11" customWidth="1"/>
    <col min="1059" max="1060" width="16.6640625" style="11" customWidth="1"/>
    <col min="1061" max="1065" width="15.109375" style="11" customWidth="1"/>
    <col min="1066" max="1295" width="9" style="11"/>
    <col min="1296" max="1296" width="20.5546875" style="11" customWidth="1"/>
    <col min="1297" max="1298" width="16.5546875" style="11" customWidth="1"/>
    <col min="1299" max="1303" width="14.33203125" style="11" customWidth="1"/>
    <col min="1304" max="1304" width="9" style="11" customWidth="1"/>
    <col min="1305" max="1305" width="20.6640625" style="11" customWidth="1"/>
    <col min="1306" max="1307" width="16.6640625" style="11" customWidth="1"/>
    <col min="1308" max="1312" width="14.5546875" style="11" customWidth="1"/>
    <col min="1313" max="1313" width="9" style="11" customWidth="1"/>
    <col min="1314" max="1314" width="20.6640625" style="11" customWidth="1"/>
    <col min="1315" max="1316" width="16.6640625" style="11" customWidth="1"/>
    <col min="1317" max="1321" width="15.109375" style="11" customWidth="1"/>
    <col min="1322" max="1551" width="9" style="11"/>
    <col min="1552" max="1552" width="20.5546875" style="11" customWidth="1"/>
    <col min="1553" max="1554" width="16.5546875" style="11" customWidth="1"/>
    <col min="1555" max="1559" width="14.33203125" style="11" customWidth="1"/>
    <col min="1560" max="1560" width="9" style="11" customWidth="1"/>
    <col min="1561" max="1561" width="20.6640625" style="11" customWidth="1"/>
    <col min="1562" max="1563" width="16.6640625" style="11" customWidth="1"/>
    <col min="1564" max="1568" width="14.5546875" style="11" customWidth="1"/>
    <col min="1569" max="1569" width="9" style="11" customWidth="1"/>
    <col min="1570" max="1570" width="20.6640625" style="11" customWidth="1"/>
    <col min="1571" max="1572" width="16.6640625" style="11" customWidth="1"/>
    <col min="1573" max="1577" width="15.109375" style="11" customWidth="1"/>
    <col min="1578" max="1807" width="9" style="11"/>
    <col min="1808" max="1808" width="20.5546875" style="11" customWidth="1"/>
    <col min="1809" max="1810" width="16.5546875" style="11" customWidth="1"/>
    <col min="1811" max="1815" width="14.33203125" style="11" customWidth="1"/>
    <col min="1816" max="1816" width="9" style="11" customWidth="1"/>
    <col min="1817" max="1817" width="20.6640625" style="11" customWidth="1"/>
    <col min="1818" max="1819" width="16.6640625" style="11" customWidth="1"/>
    <col min="1820" max="1824" width="14.5546875" style="11" customWidth="1"/>
    <col min="1825" max="1825" width="9" style="11" customWidth="1"/>
    <col min="1826" max="1826" width="20.6640625" style="11" customWidth="1"/>
    <col min="1827" max="1828" width="16.6640625" style="11" customWidth="1"/>
    <col min="1829" max="1833" width="15.109375" style="11" customWidth="1"/>
    <col min="1834" max="2063" width="9" style="11"/>
    <col min="2064" max="2064" width="20.5546875" style="11" customWidth="1"/>
    <col min="2065" max="2066" width="16.5546875" style="11" customWidth="1"/>
    <col min="2067" max="2071" width="14.33203125" style="11" customWidth="1"/>
    <col min="2072" max="2072" width="9" style="11" customWidth="1"/>
    <col min="2073" max="2073" width="20.6640625" style="11" customWidth="1"/>
    <col min="2074" max="2075" width="16.6640625" style="11" customWidth="1"/>
    <col min="2076" max="2080" width="14.5546875" style="11" customWidth="1"/>
    <col min="2081" max="2081" width="9" style="11" customWidth="1"/>
    <col min="2082" max="2082" width="20.6640625" style="11" customWidth="1"/>
    <col min="2083" max="2084" width="16.6640625" style="11" customWidth="1"/>
    <col min="2085" max="2089" width="15.109375" style="11" customWidth="1"/>
    <col min="2090" max="2319" width="9" style="11"/>
    <col min="2320" max="2320" width="20.5546875" style="11" customWidth="1"/>
    <col min="2321" max="2322" width="16.5546875" style="11" customWidth="1"/>
    <col min="2323" max="2327" width="14.33203125" style="11" customWidth="1"/>
    <col min="2328" max="2328" width="9" style="11" customWidth="1"/>
    <col min="2329" max="2329" width="20.6640625" style="11" customWidth="1"/>
    <col min="2330" max="2331" width="16.6640625" style="11" customWidth="1"/>
    <col min="2332" max="2336" width="14.5546875" style="11" customWidth="1"/>
    <col min="2337" max="2337" width="9" style="11" customWidth="1"/>
    <col min="2338" max="2338" width="20.6640625" style="11" customWidth="1"/>
    <col min="2339" max="2340" width="16.6640625" style="11" customWidth="1"/>
    <col min="2341" max="2345" width="15.109375" style="11" customWidth="1"/>
    <col min="2346" max="2575" width="9" style="11"/>
    <col min="2576" max="2576" width="20.5546875" style="11" customWidth="1"/>
    <col min="2577" max="2578" width="16.5546875" style="11" customWidth="1"/>
    <col min="2579" max="2583" width="14.33203125" style="11" customWidth="1"/>
    <col min="2584" max="2584" width="9" style="11" customWidth="1"/>
    <col min="2585" max="2585" width="20.6640625" style="11" customWidth="1"/>
    <col min="2586" max="2587" width="16.6640625" style="11" customWidth="1"/>
    <col min="2588" max="2592" width="14.5546875" style="11" customWidth="1"/>
    <col min="2593" max="2593" width="9" style="11" customWidth="1"/>
    <col min="2594" max="2594" width="20.6640625" style="11" customWidth="1"/>
    <col min="2595" max="2596" width="16.6640625" style="11" customWidth="1"/>
    <col min="2597" max="2601" width="15.109375" style="11" customWidth="1"/>
    <col min="2602" max="2831" width="9" style="11"/>
    <col min="2832" max="2832" width="20.5546875" style="11" customWidth="1"/>
    <col min="2833" max="2834" width="16.5546875" style="11" customWidth="1"/>
    <col min="2835" max="2839" width="14.33203125" style="11" customWidth="1"/>
    <col min="2840" max="2840" width="9" style="11" customWidth="1"/>
    <col min="2841" max="2841" width="20.6640625" style="11" customWidth="1"/>
    <col min="2842" max="2843" width="16.6640625" style="11" customWidth="1"/>
    <col min="2844" max="2848" width="14.5546875" style="11" customWidth="1"/>
    <col min="2849" max="2849" width="9" style="11" customWidth="1"/>
    <col min="2850" max="2850" width="20.6640625" style="11" customWidth="1"/>
    <col min="2851" max="2852" width="16.6640625" style="11" customWidth="1"/>
    <col min="2853" max="2857" width="15.109375" style="11" customWidth="1"/>
    <col min="2858" max="3087" width="9" style="11"/>
    <col min="3088" max="3088" width="20.5546875" style="11" customWidth="1"/>
    <col min="3089" max="3090" width="16.5546875" style="11" customWidth="1"/>
    <col min="3091" max="3095" width="14.33203125" style="11" customWidth="1"/>
    <col min="3096" max="3096" width="9" style="11" customWidth="1"/>
    <col min="3097" max="3097" width="20.6640625" style="11" customWidth="1"/>
    <col min="3098" max="3099" width="16.6640625" style="11" customWidth="1"/>
    <col min="3100" max="3104" width="14.5546875" style="11" customWidth="1"/>
    <col min="3105" max="3105" width="9" style="11" customWidth="1"/>
    <col min="3106" max="3106" width="20.6640625" style="11" customWidth="1"/>
    <col min="3107" max="3108" width="16.6640625" style="11" customWidth="1"/>
    <col min="3109" max="3113" width="15.109375" style="11" customWidth="1"/>
    <col min="3114" max="3343" width="9" style="11"/>
    <col min="3344" max="3344" width="20.5546875" style="11" customWidth="1"/>
    <col min="3345" max="3346" width="16.5546875" style="11" customWidth="1"/>
    <col min="3347" max="3351" width="14.33203125" style="11" customWidth="1"/>
    <col min="3352" max="3352" width="9" style="11" customWidth="1"/>
    <col min="3353" max="3353" width="20.6640625" style="11" customWidth="1"/>
    <col min="3354" max="3355" width="16.6640625" style="11" customWidth="1"/>
    <col min="3356" max="3360" width="14.5546875" style="11" customWidth="1"/>
    <col min="3361" max="3361" width="9" style="11" customWidth="1"/>
    <col min="3362" max="3362" width="20.6640625" style="11" customWidth="1"/>
    <col min="3363" max="3364" width="16.6640625" style="11" customWidth="1"/>
    <col min="3365" max="3369" width="15.109375" style="11" customWidth="1"/>
    <col min="3370" max="3599" width="9" style="11"/>
    <col min="3600" max="3600" width="20.5546875" style="11" customWidth="1"/>
    <col min="3601" max="3602" width="16.5546875" style="11" customWidth="1"/>
    <col min="3603" max="3607" width="14.33203125" style="11" customWidth="1"/>
    <col min="3608" max="3608" width="9" style="11" customWidth="1"/>
    <col min="3609" max="3609" width="20.6640625" style="11" customWidth="1"/>
    <col min="3610" max="3611" width="16.6640625" style="11" customWidth="1"/>
    <col min="3612" max="3616" width="14.5546875" style="11" customWidth="1"/>
    <col min="3617" max="3617" width="9" style="11" customWidth="1"/>
    <col min="3618" max="3618" width="20.6640625" style="11" customWidth="1"/>
    <col min="3619" max="3620" width="16.6640625" style="11" customWidth="1"/>
    <col min="3621" max="3625" width="15.109375" style="11" customWidth="1"/>
    <col min="3626" max="3855" width="9" style="11"/>
    <col min="3856" max="3856" width="20.5546875" style="11" customWidth="1"/>
    <col min="3857" max="3858" width="16.5546875" style="11" customWidth="1"/>
    <col min="3859" max="3863" width="14.33203125" style="11" customWidth="1"/>
    <col min="3864" max="3864" width="9" style="11" customWidth="1"/>
    <col min="3865" max="3865" width="20.6640625" style="11" customWidth="1"/>
    <col min="3866" max="3867" width="16.6640625" style="11" customWidth="1"/>
    <col min="3868" max="3872" width="14.5546875" style="11" customWidth="1"/>
    <col min="3873" max="3873" width="9" style="11" customWidth="1"/>
    <col min="3874" max="3874" width="20.6640625" style="11" customWidth="1"/>
    <col min="3875" max="3876" width="16.6640625" style="11" customWidth="1"/>
    <col min="3877" max="3881" width="15.109375" style="11" customWidth="1"/>
    <col min="3882" max="4111" width="9" style="11"/>
    <col min="4112" max="4112" width="20.5546875" style="11" customWidth="1"/>
    <col min="4113" max="4114" width="16.5546875" style="11" customWidth="1"/>
    <col min="4115" max="4119" width="14.33203125" style="11" customWidth="1"/>
    <col min="4120" max="4120" width="9" style="11" customWidth="1"/>
    <col min="4121" max="4121" width="20.6640625" style="11" customWidth="1"/>
    <col min="4122" max="4123" width="16.6640625" style="11" customWidth="1"/>
    <col min="4124" max="4128" width="14.5546875" style="11" customWidth="1"/>
    <col min="4129" max="4129" width="9" style="11" customWidth="1"/>
    <col min="4130" max="4130" width="20.6640625" style="11" customWidth="1"/>
    <col min="4131" max="4132" width="16.6640625" style="11" customWidth="1"/>
    <col min="4133" max="4137" width="15.109375" style="11" customWidth="1"/>
    <col min="4138" max="4367" width="9" style="11"/>
    <col min="4368" max="4368" width="20.5546875" style="11" customWidth="1"/>
    <col min="4369" max="4370" width="16.5546875" style="11" customWidth="1"/>
    <col min="4371" max="4375" width="14.33203125" style="11" customWidth="1"/>
    <col min="4376" max="4376" width="9" style="11" customWidth="1"/>
    <col min="4377" max="4377" width="20.6640625" style="11" customWidth="1"/>
    <col min="4378" max="4379" width="16.6640625" style="11" customWidth="1"/>
    <col min="4380" max="4384" width="14.5546875" style="11" customWidth="1"/>
    <col min="4385" max="4385" width="9" style="11" customWidth="1"/>
    <col min="4386" max="4386" width="20.6640625" style="11" customWidth="1"/>
    <col min="4387" max="4388" width="16.6640625" style="11" customWidth="1"/>
    <col min="4389" max="4393" width="15.109375" style="11" customWidth="1"/>
    <col min="4394" max="4623" width="9" style="11"/>
    <col min="4624" max="4624" width="20.5546875" style="11" customWidth="1"/>
    <col min="4625" max="4626" width="16.5546875" style="11" customWidth="1"/>
    <col min="4627" max="4631" width="14.33203125" style="11" customWidth="1"/>
    <col min="4632" max="4632" width="9" style="11" customWidth="1"/>
    <col min="4633" max="4633" width="20.6640625" style="11" customWidth="1"/>
    <col min="4634" max="4635" width="16.6640625" style="11" customWidth="1"/>
    <col min="4636" max="4640" width="14.5546875" style="11" customWidth="1"/>
    <col min="4641" max="4641" width="9" style="11" customWidth="1"/>
    <col min="4642" max="4642" width="20.6640625" style="11" customWidth="1"/>
    <col min="4643" max="4644" width="16.6640625" style="11" customWidth="1"/>
    <col min="4645" max="4649" width="15.109375" style="11" customWidth="1"/>
    <col min="4650" max="4879" width="9" style="11"/>
    <col min="4880" max="4880" width="20.5546875" style="11" customWidth="1"/>
    <col min="4881" max="4882" width="16.5546875" style="11" customWidth="1"/>
    <col min="4883" max="4887" width="14.33203125" style="11" customWidth="1"/>
    <col min="4888" max="4888" width="9" style="11" customWidth="1"/>
    <col min="4889" max="4889" width="20.6640625" style="11" customWidth="1"/>
    <col min="4890" max="4891" width="16.6640625" style="11" customWidth="1"/>
    <col min="4892" max="4896" width="14.5546875" style="11" customWidth="1"/>
    <col min="4897" max="4897" width="9" style="11" customWidth="1"/>
    <col min="4898" max="4898" width="20.6640625" style="11" customWidth="1"/>
    <col min="4899" max="4900" width="16.6640625" style="11" customWidth="1"/>
    <col min="4901" max="4905" width="15.109375" style="11" customWidth="1"/>
    <col min="4906" max="5135" width="9" style="11"/>
    <col min="5136" max="5136" width="20.5546875" style="11" customWidth="1"/>
    <col min="5137" max="5138" width="16.5546875" style="11" customWidth="1"/>
    <col min="5139" max="5143" width="14.33203125" style="11" customWidth="1"/>
    <col min="5144" max="5144" width="9" style="11" customWidth="1"/>
    <col min="5145" max="5145" width="20.6640625" style="11" customWidth="1"/>
    <col min="5146" max="5147" width="16.6640625" style="11" customWidth="1"/>
    <col min="5148" max="5152" width="14.5546875" style="11" customWidth="1"/>
    <col min="5153" max="5153" width="9" style="11" customWidth="1"/>
    <col min="5154" max="5154" width="20.6640625" style="11" customWidth="1"/>
    <col min="5155" max="5156" width="16.6640625" style="11" customWidth="1"/>
    <col min="5157" max="5161" width="15.109375" style="11" customWidth="1"/>
    <col min="5162" max="5391" width="9" style="11"/>
    <col min="5392" max="5392" width="20.5546875" style="11" customWidth="1"/>
    <col min="5393" max="5394" width="16.5546875" style="11" customWidth="1"/>
    <col min="5395" max="5399" width="14.33203125" style="11" customWidth="1"/>
    <col min="5400" max="5400" width="9" style="11" customWidth="1"/>
    <col min="5401" max="5401" width="20.6640625" style="11" customWidth="1"/>
    <col min="5402" max="5403" width="16.6640625" style="11" customWidth="1"/>
    <col min="5404" max="5408" width="14.5546875" style="11" customWidth="1"/>
    <col min="5409" max="5409" width="9" style="11" customWidth="1"/>
    <col min="5410" max="5410" width="20.6640625" style="11" customWidth="1"/>
    <col min="5411" max="5412" width="16.6640625" style="11" customWidth="1"/>
    <col min="5413" max="5417" width="15.109375" style="11" customWidth="1"/>
    <col min="5418" max="5647" width="9" style="11"/>
    <col min="5648" max="5648" width="20.5546875" style="11" customWidth="1"/>
    <col min="5649" max="5650" width="16.5546875" style="11" customWidth="1"/>
    <col min="5651" max="5655" width="14.33203125" style="11" customWidth="1"/>
    <col min="5656" max="5656" width="9" style="11" customWidth="1"/>
    <col min="5657" max="5657" width="20.6640625" style="11" customWidth="1"/>
    <col min="5658" max="5659" width="16.6640625" style="11" customWidth="1"/>
    <col min="5660" max="5664" width="14.5546875" style="11" customWidth="1"/>
    <col min="5665" max="5665" width="9" style="11" customWidth="1"/>
    <col min="5666" max="5666" width="20.6640625" style="11" customWidth="1"/>
    <col min="5667" max="5668" width="16.6640625" style="11" customWidth="1"/>
    <col min="5669" max="5673" width="15.109375" style="11" customWidth="1"/>
    <col min="5674" max="5903" width="9" style="11"/>
    <col min="5904" max="5904" width="20.5546875" style="11" customWidth="1"/>
    <col min="5905" max="5906" width="16.5546875" style="11" customWidth="1"/>
    <col min="5907" max="5911" width="14.33203125" style="11" customWidth="1"/>
    <col min="5912" max="5912" width="9" style="11" customWidth="1"/>
    <col min="5913" max="5913" width="20.6640625" style="11" customWidth="1"/>
    <col min="5914" max="5915" width="16.6640625" style="11" customWidth="1"/>
    <col min="5916" max="5920" width="14.5546875" style="11" customWidth="1"/>
    <col min="5921" max="5921" width="9" style="11" customWidth="1"/>
    <col min="5922" max="5922" width="20.6640625" style="11" customWidth="1"/>
    <col min="5923" max="5924" width="16.6640625" style="11" customWidth="1"/>
    <col min="5925" max="5929" width="15.109375" style="11" customWidth="1"/>
    <col min="5930" max="6159" width="9" style="11"/>
    <col min="6160" max="6160" width="20.5546875" style="11" customWidth="1"/>
    <col min="6161" max="6162" width="16.5546875" style="11" customWidth="1"/>
    <col min="6163" max="6167" width="14.33203125" style="11" customWidth="1"/>
    <col min="6168" max="6168" width="9" style="11" customWidth="1"/>
    <col min="6169" max="6169" width="20.6640625" style="11" customWidth="1"/>
    <col min="6170" max="6171" width="16.6640625" style="11" customWidth="1"/>
    <col min="6172" max="6176" width="14.5546875" style="11" customWidth="1"/>
    <col min="6177" max="6177" width="9" style="11" customWidth="1"/>
    <col min="6178" max="6178" width="20.6640625" style="11" customWidth="1"/>
    <col min="6179" max="6180" width="16.6640625" style="11" customWidth="1"/>
    <col min="6181" max="6185" width="15.109375" style="11" customWidth="1"/>
    <col min="6186" max="6415" width="9" style="11"/>
    <col min="6416" max="6416" width="20.5546875" style="11" customWidth="1"/>
    <col min="6417" max="6418" width="16.5546875" style="11" customWidth="1"/>
    <col min="6419" max="6423" width="14.33203125" style="11" customWidth="1"/>
    <col min="6424" max="6424" width="9" style="11" customWidth="1"/>
    <col min="6425" max="6425" width="20.6640625" style="11" customWidth="1"/>
    <col min="6426" max="6427" width="16.6640625" style="11" customWidth="1"/>
    <col min="6428" max="6432" width="14.5546875" style="11" customWidth="1"/>
    <col min="6433" max="6433" width="9" style="11" customWidth="1"/>
    <col min="6434" max="6434" width="20.6640625" style="11" customWidth="1"/>
    <col min="6435" max="6436" width="16.6640625" style="11" customWidth="1"/>
    <col min="6437" max="6441" width="15.109375" style="11" customWidth="1"/>
    <col min="6442" max="6671" width="9" style="11"/>
    <col min="6672" max="6672" width="20.5546875" style="11" customWidth="1"/>
    <col min="6673" max="6674" width="16.5546875" style="11" customWidth="1"/>
    <col min="6675" max="6679" width="14.33203125" style="11" customWidth="1"/>
    <col min="6680" max="6680" width="9" style="11" customWidth="1"/>
    <col min="6681" max="6681" width="20.6640625" style="11" customWidth="1"/>
    <col min="6682" max="6683" width="16.6640625" style="11" customWidth="1"/>
    <col min="6684" max="6688" width="14.5546875" style="11" customWidth="1"/>
    <col min="6689" max="6689" width="9" style="11" customWidth="1"/>
    <col min="6690" max="6690" width="20.6640625" style="11" customWidth="1"/>
    <col min="6691" max="6692" width="16.6640625" style="11" customWidth="1"/>
    <col min="6693" max="6697" width="15.109375" style="11" customWidth="1"/>
    <col min="6698" max="6927" width="9" style="11"/>
    <col min="6928" max="6928" width="20.5546875" style="11" customWidth="1"/>
    <col min="6929" max="6930" width="16.5546875" style="11" customWidth="1"/>
    <col min="6931" max="6935" width="14.33203125" style="11" customWidth="1"/>
    <col min="6936" max="6936" width="9" style="11" customWidth="1"/>
    <col min="6937" max="6937" width="20.6640625" style="11" customWidth="1"/>
    <col min="6938" max="6939" width="16.6640625" style="11" customWidth="1"/>
    <col min="6940" max="6944" width="14.5546875" style="11" customWidth="1"/>
    <col min="6945" max="6945" width="9" style="11" customWidth="1"/>
    <col min="6946" max="6946" width="20.6640625" style="11" customWidth="1"/>
    <col min="6947" max="6948" width="16.6640625" style="11" customWidth="1"/>
    <col min="6949" max="6953" width="15.109375" style="11" customWidth="1"/>
    <col min="6954" max="7183" width="9" style="11"/>
    <col min="7184" max="7184" width="20.5546875" style="11" customWidth="1"/>
    <col min="7185" max="7186" width="16.5546875" style="11" customWidth="1"/>
    <col min="7187" max="7191" width="14.33203125" style="11" customWidth="1"/>
    <col min="7192" max="7192" width="9" style="11" customWidth="1"/>
    <col min="7193" max="7193" width="20.6640625" style="11" customWidth="1"/>
    <col min="7194" max="7195" width="16.6640625" style="11" customWidth="1"/>
    <col min="7196" max="7200" width="14.5546875" style="11" customWidth="1"/>
    <col min="7201" max="7201" width="9" style="11" customWidth="1"/>
    <col min="7202" max="7202" width="20.6640625" style="11" customWidth="1"/>
    <col min="7203" max="7204" width="16.6640625" style="11" customWidth="1"/>
    <col min="7205" max="7209" width="15.109375" style="11" customWidth="1"/>
    <col min="7210" max="7439" width="9" style="11"/>
    <col min="7440" max="7440" width="20.5546875" style="11" customWidth="1"/>
    <col min="7441" max="7442" width="16.5546875" style="11" customWidth="1"/>
    <col min="7443" max="7447" width="14.33203125" style="11" customWidth="1"/>
    <col min="7448" max="7448" width="9" style="11" customWidth="1"/>
    <col min="7449" max="7449" width="20.6640625" style="11" customWidth="1"/>
    <col min="7450" max="7451" width="16.6640625" style="11" customWidth="1"/>
    <col min="7452" max="7456" width="14.5546875" style="11" customWidth="1"/>
    <col min="7457" max="7457" width="9" style="11" customWidth="1"/>
    <col min="7458" max="7458" width="20.6640625" style="11" customWidth="1"/>
    <col min="7459" max="7460" width="16.6640625" style="11" customWidth="1"/>
    <col min="7461" max="7465" width="15.109375" style="11" customWidth="1"/>
    <col min="7466" max="7695" width="9" style="11"/>
    <col min="7696" max="7696" width="20.5546875" style="11" customWidth="1"/>
    <col min="7697" max="7698" width="16.5546875" style="11" customWidth="1"/>
    <col min="7699" max="7703" width="14.33203125" style="11" customWidth="1"/>
    <col min="7704" max="7704" width="9" style="11" customWidth="1"/>
    <col min="7705" max="7705" width="20.6640625" style="11" customWidth="1"/>
    <col min="7706" max="7707" width="16.6640625" style="11" customWidth="1"/>
    <col min="7708" max="7712" width="14.5546875" style="11" customWidth="1"/>
    <col min="7713" max="7713" width="9" style="11" customWidth="1"/>
    <col min="7714" max="7714" width="20.6640625" style="11" customWidth="1"/>
    <col min="7715" max="7716" width="16.6640625" style="11" customWidth="1"/>
    <col min="7717" max="7721" width="15.109375" style="11" customWidth="1"/>
    <col min="7722" max="7951" width="9" style="11"/>
    <col min="7952" max="7952" width="20.5546875" style="11" customWidth="1"/>
    <col min="7953" max="7954" width="16.5546875" style="11" customWidth="1"/>
    <col min="7955" max="7959" width="14.33203125" style="11" customWidth="1"/>
    <col min="7960" max="7960" width="9" style="11" customWidth="1"/>
    <col min="7961" max="7961" width="20.6640625" style="11" customWidth="1"/>
    <col min="7962" max="7963" width="16.6640625" style="11" customWidth="1"/>
    <col min="7964" max="7968" width="14.5546875" style="11" customWidth="1"/>
    <col min="7969" max="7969" width="9" style="11" customWidth="1"/>
    <col min="7970" max="7970" width="20.6640625" style="11" customWidth="1"/>
    <col min="7971" max="7972" width="16.6640625" style="11" customWidth="1"/>
    <col min="7973" max="7977" width="15.109375" style="11" customWidth="1"/>
    <col min="7978" max="8207" width="9" style="11"/>
    <col min="8208" max="8208" width="20.5546875" style="11" customWidth="1"/>
    <col min="8209" max="8210" width="16.5546875" style="11" customWidth="1"/>
    <col min="8211" max="8215" width="14.33203125" style="11" customWidth="1"/>
    <col min="8216" max="8216" width="9" style="11" customWidth="1"/>
    <col min="8217" max="8217" width="20.6640625" style="11" customWidth="1"/>
    <col min="8218" max="8219" width="16.6640625" style="11" customWidth="1"/>
    <col min="8220" max="8224" width="14.5546875" style="11" customWidth="1"/>
    <col min="8225" max="8225" width="9" style="11" customWidth="1"/>
    <col min="8226" max="8226" width="20.6640625" style="11" customWidth="1"/>
    <col min="8227" max="8228" width="16.6640625" style="11" customWidth="1"/>
    <col min="8229" max="8233" width="15.109375" style="11" customWidth="1"/>
    <col min="8234" max="8463" width="9" style="11"/>
    <col min="8464" max="8464" width="20.5546875" style="11" customWidth="1"/>
    <col min="8465" max="8466" width="16.5546875" style="11" customWidth="1"/>
    <col min="8467" max="8471" width="14.33203125" style="11" customWidth="1"/>
    <col min="8472" max="8472" width="9" style="11" customWidth="1"/>
    <col min="8473" max="8473" width="20.6640625" style="11" customWidth="1"/>
    <col min="8474" max="8475" width="16.6640625" style="11" customWidth="1"/>
    <col min="8476" max="8480" width="14.5546875" style="11" customWidth="1"/>
    <col min="8481" max="8481" width="9" style="11" customWidth="1"/>
    <col min="8482" max="8482" width="20.6640625" style="11" customWidth="1"/>
    <col min="8483" max="8484" width="16.6640625" style="11" customWidth="1"/>
    <col min="8485" max="8489" width="15.109375" style="11" customWidth="1"/>
    <col min="8490" max="8719" width="9" style="11"/>
    <col min="8720" max="8720" width="20.5546875" style="11" customWidth="1"/>
    <col min="8721" max="8722" width="16.5546875" style="11" customWidth="1"/>
    <col min="8723" max="8727" width="14.33203125" style="11" customWidth="1"/>
    <col min="8728" max="8728" width="9" style="11" customWidth="1"/>
    <col min="8729" max="8729" width="20.6640625" style="11" customWidth="1"/>
    <col min="8730" max="8731" width="16.6640625" style="11" customWidth="1"/>
    <col min="8732" max="8736" width="14.5546875" style="11" customWidth="1"/>
    <col min="8737" max="8737" width="9" style="11" customWidth="1"/>
    <col min="8738" max="8738" width="20.6640625" style="11" customWidth="1"/>
    <col min="8739" max="8740" width="16.6640625" style="11" customWidth="1"/>
    <col min="8741" max="8745" width="15.109375" style="11" customWidth="1"/>
    <col min="8746" max="8975" width="9" style="11"/>
    <col min="8976" max="8976" width="20.5546875" style="11" customWidth="1"/>
    <col min="8977" max="8978" width="16.5546875" style="11" customWidth="1"/>
    <col min="8979" max="8983" width="14.33203125" style="11" customWidth="1"/>
    <col min="8984" max="8984" width="9" style="11" customWidth="1"/>
    <col min="8985" max="8985" width="20.6640625" style="11" customWidth="1"/>
    <col min="8986" max="8987" width="16.6640625" style="11" customWidth="1"/>
    <col min="8988" max="8992" width="14.5546875" style="11" customWidth="1"/>
    <col min="8993" max="8993" width="9" style="11" customWidth="1"/>
    <col min="8994" max="8994" width="20.6640625" style="11" customWidth="1"/>
    <col min="8995" max="8996" width="16.6640625" style="11" customWidth="1"/>
    <col min="8997" max="9001" width="15.109375" style="11" customWidth="1"/>
    <col min="9002" max="9231" width="9" style="11"/>
    <col min="9232" max="9232" width="20.5546875" style="11" customWidth="1"/>
    <col min="9233" max="9234" width="16.5546875" style="11" customWidth="1"/>
    <col min="9235" max="9239" width="14.33203125" style="11" customWidth="1"/>
    <col min="9240" max="9240" width="9" style="11" customWidth="1"/>
    <col min="9241" max="9241" width="20.6640625" style="11" customWidth="1"/>
    <col min="9242" max="9243" width="16.6640625" style="11" customWidth="1"/>
    <col min="9244" max="9248" width="14.5546875" style="11" customWidth="1"/>
    <col min="9249" max="9249" width="9" style="11" customWidth="1"/>
    <col min="9250" max="9250" width="20.6640625" style="11" customWidth="1"/>
    <col min="9251" max="9252" width="16.6640625" style="11" customWidth="1"/>
    <col min="9253" max="9257" width="15.109375" style="11" customWidth="1"/>
    <col min="9258" max="9487" width="9" style="11"/>
    <col min="9488" max="9488" width="20.5546875" style="11" customWidth="1"/>
    <col min="9489" max="9490" width="16.5546875" style="11" customWidth="1"/>
    <col min="9491" max="9495" width="14.33203125" style="11" customWidth="1"/>
    <col min="9496" max="9496" width="9" style="11" customWidth="1"/>
    <col min="9497" max="9497" width="20.6640625" style="11" customWidth="1"/>
    <col min="9498" max="9499" width="16.6640625" style="11" customWidth="1"/>
    <col min="9500" max="9504" width="14.5546875" style="11" customWidth="1"/>
    <col min="9505" max="9505" width="9" style="11" customWidth="1"/>
    <col min="9506" max="9506" width="20.6640625" style="11" customWidth="1"/>
    <col min="9507" max="9508" width="16.6640625" style="11" customWidth="1"/>
    <col min="9509" max="9513" width="15.109375" style="11" customWidth="1"/>
    <col min="9514" max="9743" width="9" style="11"/>
    <col min="9744" max="9744" width="20.5546875" style="11" customWidth="1"/>
    <col min="9745" max="9746" width="16.5546875" style="11" customWidth="1"/>
    <col min="9747" max="9751" width="14.33203125" style="11" customWidth="1"/>
    <col min="9752" max="9752" width="9" style="11" customWidth="1"/>
    <col min="9753" max="9753" width="20.6640625" style="11" customWidth="1"/>
    <col min="9754" max="9755" width="16.6640625" style="11" customWidth="1"/>
    <col min="9756" max="9760" width="14.5546875" style="11" customWidth="1"/>
    <col min="9761" max="9761" width="9" style="11" customWidth="1"/>
    <col min="9762" max="9762" width="20.6640625" style="11" customWidth="1"/>
    <col min="9763" max="9764" width="16.6640625" style="11" customWidth="1"/>
    <col min="9765" max="9769" width="15.109375" style="11" customWidth="1"/>
    <col min="9770" max="9999" width="9" style="11"/>
    <col min="10000" max="10000" width="20.5546875" style="11" customWidth="1"/>
    <col min="10001" max="10002" width="16.5546875" style="11" customWidth="1"/>
    <col min="10003" max="10007" width="14.33203125" style="11" customWidth="1"/>
    <col min="10008" max="10008" width="9" style="11" customWidth="1"/>
    <col min="10009" max="10009" width="20.6640625" style="11" customWidth="1"/>
    <col min="10010" max="10011" width="16.6640625" style="11" customWidth="1"/>
    <col min="10012" max="10016" width="14.5546875" style="11" customWidth="1"/>
    <col min="10017" max="10017" width="9" style="11" customWidth="1"/>
    <col min="10018" max="10018" width="20.6640625" style="11" customWidth="1"/>
    <col min="10019" max="10020" width="16.6640625" style="11" customWidth="1"/>
    <col min="10021" max="10025" width="15.109375" style="11" customWidth="1"/>
    <col min="10026" max="10255" width="9" style="11"/>
    <col min="10256" max="10256" width="20.5546875" style="11" customWidth="1"/>
    <col min="10257" max="10258" width="16.5546875" style="11" customWidth="1"/>
    <col min="10259" max="10263" width="14.33203125" style="11" customWidth="1"/>
    <col min="10264" max="10264" width="9" style="11" customWidth="1"/>
    <col min="10265" max="10265" width="20.6640625" style="11" customWidth="1"/>
    <col min="10266" max="10267" width="16.6640625" style="11" customWidth="1"/>
    <col min="10268" max="10272" width="14.5546875" style="11" customWidth="1"/>
    <col min="10273" max="10273" width="9" style="11" customWidth="1"/>
    <col min="10274" max="10274" width="20.6640625" style="11" customWidth="1"/>
    <col min="10275" max="10276" width="16.6640625" style="11" customWidth="1"/>
    <col min="10277" max="10281" width="15.109375" style="11" customWidth="1"/>
    <col min="10282" max="10511" width="9" style="11"/>
    <col min="10512" max="10512" width="20.5546875" style="11" customWidth="1"/>
    <col min="10513" max="10514" width="16.5546875" style="11" customWidth="1"/>
    <col min="10515" max="10519" width="14.33203125" style="11" customWidth="1"/>
    <col min="10520" max="10520" width="9" style="11" customWidth="1"/>
    <col min="10521" max="10521" width="20.6640625" style="11" customWidth="1"/>
    <col min="10522" max="10523" width="16.6640625" style="11" customWidth="1"/>
    <col min="10524" max="10528" width="14.5546875" style="11" customWidth="1"/>
    <col min="10529" max="10529" width="9" style="11" customWidth="1"/>
    <col min="10530" max="10530" width="20.6640625" style="11" customWidth="1"/>
    <col min="10531" max="10532" width="16.6640625" style="11" customWidth="1"/>
    <col min="10533" max="10537" width="15.109375" style="11" customWidth="1"/>
    <col min="10538" max="10767" width="9" style="11"/>
    <col min="10768" max="10768" width="20.5546875" style="11" customWidth="1"/>
    <col min="10769" max="10770" width="16.5546875" style="11" customWidth="1"/>
    <col min="10771" max="10775" width="14.33203125" style="11" customWidth="1"/>
    <col min="10776" max="10776" width="9" style="11" customWidth="1"/>
    <col min="10777" max="10777" width="20.6640625" style="11" customWidth="1"/>
    <col min="10778" max="10779" width="16.6640625" style="11" customWidth="1"/>
    <col min="10780" max="10784" width="14.5546875" style="11" customWidth="1"/>
    <col min="10785" max="10785" width="9" style="11" customWidth="1"/>
    <col min="10786" max="10786" width="20.6640625" style="11" customWidth="1"/>
    <col min="10787" max="10788" width="16.6640625" style="11" customWidth="1"/>
    <col min="10789" max="10793" width="15.109375" style="11" customWidth="1"/>
    <col min="10794" max="11023" width="9" style="11"/>
    <col min="11024" max="11024" width="20.5546875" style="11" customWidth="1"/>
    <col min="11025" max="11026" width="16.5546875" style="11" customWidth="1"/>
    <col min="11027" max="11031" width="14.33203125" style="11" customWidth="1"/>
    <col min="11032" max="11032" width="9" style="11" customWidth="1"/>
    <col min="11033" max="11033" width="20.6640625" style="11" customWidth="1"/>
    <col min="11034" max="11035" width="16.6640625" style="11" customWidth="1"/>
    <col min="11036" max="11040" width="14.5546875" style="11" customWidth="1"/>
    <col min="11041" max="11041" width="9" style="11" customWidth="1"/>
    <col min="11042" max="11042" width="20.6640625" style="11" customWidth="1"/>
    <col min="11043" max="11044" width="16.6640625" style="11" customWidth="1"/>
    <col min="11045" max="11049" width="15.109375" style="11" customWidth="1"/>
    <col min="11050" max="11279" width="9" style="11"/>
    <col min="11280" max="11280" width="20.5546875" style="11" customWidth="1"/>
    <col min="11281" max="11282" width="16.5546875" style="11" customWidth="1"/>
    <col min="11283" max="11287" width="14.33203125" style="11" customWidth="1"/>
    <col min="11288" max="11288" width="9" style="11" customWidth="1"/>
    <col min="11289" max="11289" width="20.6640625" style="11" customWidth="1"/>
    <col min="11290" max="11291" width="16.6640625" style="11" customWidth="1"/>
    <col min="11292" max="11296" width="14.5546875" style="11" customWidth="1"/>
    <col min="11297" max="11297" width="9" style="11" customWidth="1"/>
    <col min="11298" max="11298" width="20.6640625" style="11" customWidth="1"/>
    <col min="11299" max="11300" width="16.6640625" style="11" customWidth="1"/>
    <col min="11301" max="11305" width="15.109375" style="11" customWidth="1"/>
    <col min="11306" max="11535" width="9" style="11"/>
    <col min="11536" max="11536" width="20.5546875" style="11" customWidth="1"/>
    <col min="11537" max="11538" width="16.5546875" style="11" customWidth="1"/>
    <col min="11539" max="11543" width="14.33203125" style="11" customWidth="1"/>
    <col min="11544" max="11544" width="9" style="11" customWidth="1"/>
    <col min="11545" max="11545" width="20.6640625" style="11" customWidth="1"/>
    <col min="11546" max="11547" width="16.6640625" style="11" customWidth="1"/>
    <col min="11548" max="11552" width="14.5546875" style="11" customWidth="1"/>
    <col min="11553" max="11553" width="9" style="11" customWidth="1"/>
    <col min="11554" max="11554" width="20.6640625" style="11" customWidth="1"/>
    <col min="11555" max="11556" width="16.6640625" style="11" customWidth="1"/>
    <col min="11557" max="11561" width="15.109375" style="11" customWidth="1"/>
    <col min="11562" max="11791" width="9" style="11"/>
    <col min="11792" max="11792" width="20.5546875" style="11" customWidth="1"/>
    <col min="11793" max="11794" width="16.5546875" style="11" customWidth="1"/>
    <col min="11795" max="11799" width="14.33203125" style="11" customWidth="1"/>
    <col min="11800" max="11800" width="9" style="11" customWidth="1"/>
    <col min="11801" max="11801" width="20.6640625" style="11" customWidth="1"/>
    <col min="11802" max="11803" width="16.6640625" style="11" customWidth="1"/>
    <col min="11804" max="11808" width="14.5546875" style="11" customWidth="1"/>
    <col min="11809" max="11809" width="9" style="11" customWidth="1"/>
    <col min="11810" max="11810" width="20.6640625" style="11" customWidth="1"/>
    <col min="11811" max="11812" width="16.6640625" style="11" customWidth="1"/>
    <col min="11813" max="11817" width="15.109375" style="11" customWidth="1"/>
    <col min="11818" max="12047" width="9" style="11"/>
    <col min="12048" max="12048" width="20.5546875" style="11" customWidth="1"/>
    <col min="12049" max="12050" width="16.5546875" style="11" customWidth="1"/>
    <col min="12051" max="12055" width="14.33203125" style="11" customWidth="1"/>
    <col min="12056" max="12056" width="9" style="11" customWidth="1"/>
    <col min="12057" max="12057" width="20.6640625" style="11" customWidth="1"/>
    <col min="12058" max="12059" width="16.6640625" style="11" customWidth="1"/>
    <col min="12060" max="12064" width="14.5546875" style="11" customWidth="1"/>
    <col min="12065" max="12065" width="9" style="11" customWidth="1"/>
    <col min="12066" max="12066" width="20.6640625" style="11" customWidth="1"/>
    <col min="12067" max="12068" width="16.6640625" style="11" customWidth="1"/>
    <col min="12069" max="12073" width="15.109375" style="11" customWidth="1"/>
    <col min="12074" max="12303" width="9" style="11"/>
    <col min="12304" max="12304" width="20.5546875" style="11" customWidth="1"/>
    <col min="12305" max="12306" width="16.5546875" style="11" customWidth="1"/>
    <col min="12307" max="12311" width="14.33203125" style="11" customWidth="1"/>
    <col min="12312" max="12312" width="9" style="11" customWidth="1"/>
    <col min="12313" max="12313" width="20.6640625" style="11" customWidth="1"/>
    <col min="12314" max="12315" width="16.6640625" style="11" customWidth="1"/>
    <col min="12316" max="12320" width="14.5546875" style="11" customWidth="1"/>
    <col min="12321" max="12321" width="9" style="11" customWidth="1"/>
    <col min="12322" max="12322" width="20.6640625" style="11" customWidth="1"/>
    <col min="12323" max="12324" width="16.6640625" style="11" customWidth="1"/>
    <col min="12325" max="12329" width="15.109375" style="11" customWidth="1"/>
    <col min="12330" max="12559" width="9" style="11"/>
    <col min="12560" max="12560" width="20.5546875" style="11" customWidth="1"/>
    <col min="12561" max="12562" width="16.5546875" style="11" customWidth="1"/>
    <col min="12563" max="12567" width="14.33203125" style="11" customWidth="1"/>
    <col min="12568" max="12568" width="9" style="11" customWidth="1"/>
    <col min="12569" max="12569" width="20.6640625" style="11" customWidth="1"/>
    <col min="12570" max="12571" width="16.6640625" style="11" customWidth="1"/>
    <col min="12572" max="12576" width="14.5546875" style="11" customWidth="1"/>
    <col min="12577" max="12577" width="9" style="11" customWidth="1"/>
    <col min="12578" max="12578" width="20.6640625" style="11" customWidth="1"/>
    <col min="12579" max="12580" width="16.6640625" style="11" customWidth="1"/>
    <col min="12581" max="12585" width="15.109375" style="11" customWidth="1"/>
    <col min="12586" max="12815" width="9" style="11"/>
    <col min="12816" max="12816" width="20.5546875" style="11" customWidth="1"/>
    <col min="12817" max="12818" width="16.5546875" style="11" customWidth="1"/>
    <col min="12819" max="12823" width="14.33203125" style="11" customWidth="1"/>
    <col min="12824" max="12824" width="9" style="11" customWidth="1"/>
    <col min="12825" max="12825" width="20.6640625" style="11" customWidth="1"/>
    <col min="12826" max="12827" width="16.6640625" style="11" customWidth="1"/>
    <col min="12828" max="12832" width="14.5546875" style="11" customWidth="1"/>
    <col min="12833" max="12833" width="9" style="11" customWidth="1"/>
    <col min="12834" max="12834" width="20.6640625" style="11" customWidth="1"/>
    <col min="12835" max="12836" width="16.6640625" style="11" customWidth="1"/>
    <col min="12837" max="12841" width="15.109375" style="11" customWidth="1"/>
    <col min="12842" max="13071" width="9" style="11"/>
    <col min="13072" max="13072" width="20.5546875" style="11" customWidth="1"/>
    <col min="13073" max="13074" width="16.5546875" style="11" customWidth="1"/>
    <col min="13075" max="13079" width="14.33203125" style="11" customWidth="1"/>
    <col min="13080" max="13080" width="9" style="11" customWidth="1"/>
    <col min="13081" max="13081" width="20.6640625" style="11" customWidth="1"/>
    <col min="13082" max="13083" width="16.6640625" style="11" customWidth="1"/>
    <col min="13084" max="13088" width="14.5546875" style="11" customWidth="1"/>
    <col min="13089" max="13089" width="9" style="11" customWidth="1"/>
    <col min="13090" max="13090" width="20.6640625" style="11" customWidth="1"/>
    <col min="13091" max="13092" width="16.6640625" style="11" customWidth="1"/>
    <col min="13093" max="13097" width="15.109375" style="11" customWidth="1"/>
    <col min="13098" max="13327" width="9" style="11"/>
    <col min="13328" max="13328" width="20.5546875" style="11" customWidth="1"/>
    <col min="13329" max="13330" width="16.5546875" style="11" customWidth="1"/>
    <col min="13331" max="13335" width="14.33203125" style="11" customWidth="1"/>
    <col min="13336" max="13336" width="9" style="11" customWidth="1"/>
    <col min="13337" max="13337" width="20.6640625" style="11" customWidth="1"/>
    <col min="13338" max="13339" width="16.6640625" style="11" customWidth="1"/>
    <col min="13340" max="13344" width="14.5546875" style="11" customWidth="1"/>
    <col min="13345" max="13345" width="9" style="11" customWidth="1"/>
    <col min="13346" max="13346" width="20.6640625" style="11" customWidth="1"/>
    <col min="13347" max="13348" width="16.6640625" style="11" customWidth="1"/>
    <col min="13349" max="13353" width="15.109375" style="11" customWidth="1"/>
    <col min="13354" max="13583" width="9" style="11"/>
    <col min="13584" max="13584" width="20.5546875" style="11" customWidth="1"/>
    <col min="13585" max="13586" width="16.5546875" style="11" customWidth="1"/>
    <col min="13587" max="13591" width="14.33203125" style="11" customWidth="1"/>
    <col min="13592" max="13592" width="9" style="11" customWidth="1"/>
    <col min="13593" max="13593" width="20.6640625" style="11" customWidth="1"/>
    <col min="13594" max="13595" width="16.6640625" style="11" customWidth="1"/>
    <col min="13596" max="13600" width="14.5546875" style="11" customWidth="1"/>
    <col min="13601" max="13601" width="9" style="11" customWidth="1"/>
    <col min="13602" max="13602" width="20.6640625" style="11" customWidth="1"/>
    <col min="13603" max="13604" width="16.6640625" style="11" customWidth="1"/>
    <col min="13605" max="13609" width="15.109375" style="11" customWidth="1"/>
    <col min="13610" max="13839" width="9" style="11"/>
    <col min="13840" max="13840" width="20.5546875" style="11" customWidth="1"/>
    <col min="13841" max="13842" width="16.5546875" style="11" customWidth="1"/>
    <col min="13843" max="13847" width="14.33203125" style="11" customWidth="1"/>
    <col min="13848" max="13848" width="9" style="11" customWidth="1"/>
    <col min="13849" max="13849" width="20.6640625" style="11" customWidth="1"/>
    <col min="13850" max="13851" width="16.6640625" style="11" customWidth="1"/>
    <col min="13852" max="13856" width="14.5546875" style="11" customWidth="1"/>
    <col min="13857" max="13857" width="9" style="11" customWidth="1"/>
    <col min="13858" max="13858" width="20.6640625" style="11" customWidth="1"/>
    <col min="13859" max="13860" width="16.6640625" style="11" customWidth="1"/>
    <col min="13861" max="13865" width="15.109375" style="11" customWidth="1"/>
    <col min="13866" max="14095" width="9" style="11"/>
    <col min="14096" max="14096" width="20.5546875" style="11" customWidth="1"/>
    <col min="14097" max="14098" width="16.5546875" style="11" customWidth="1"/>
    <col min="14099" max="14103" width="14.33203125" style="11" customWidth="1"/>
    <col min="14104" max="14104" width="9" style="11" customWidth="1"/>
    <col min="14105" max="14105" width="20.6640625" style="11" customWidth="1"/>
    <col min="14106" max="14107" width="16.6640625" style="11" customWidth="1"/>
    <col min="14108" max="14112" width="14.5546875" style="11" customWidth="1"/>
    <col min="14113" max="14113" width="9" style="11" customWidth="1"/>
    <col min="14114" max="14114" width="20.6640625" style="11" customWidth="1"/>
    <col min="14115" max="14116" width="16.6640625" style="11" customWidth="1"/>
    <col min="14117" max="14121" width="15.109375" style="11" customWidth="1"/>
    <col min="14122" max="14351" width="9" style="11"/>
    <col min="14352" max="14352" width="20.5546875" style="11" customWidth="1"/>
    <col min="14353" max="14354" width="16.5546875" style="11" customWidth="1"/>
    <col min="14355" max="14359" width="14.33203125" style="11" customWidth="1"/>
    <col min="14360" max="14360" width="9" style="11" customWidth="1"/>
    <col min="14361" max="14361" width="20.6640625" style="11" customWidth="1"/>
    <col min="14362" max="14363" width="16.6640625" style="11" customWidth="1"/>
    <col min="14364" max="14368" width="14.5546875" style="11" customWidth="1"/>
    <col min="14369" max="14369" width="9" style="11" customWidth="1"/>
    <col min="14370" max="14370" width="20.6640625" style="11" customWidth="1"/>
    <col min="14371" max="14372" width="16.6640625" style="11" customWidth="1"/>
    <col min="14373" max="14377" width="15.109375" style="11" customWidth="1"/>
    <col min="14378" max="14607" width="9" style="11"/>
    <col min="14608" max="14608" width="20.5546875" style="11" customWidth="1"/>
    <col min="14609" max="14610" width="16.5546875" style="11" customWidth="1"/>
    <col min="14611" max="14615" width="14.33203125" style="11" customWidth="1"/>
    <col min="14616" max="14616" width="9" style="11" customWidth="1"/>
    <col min="14617" max="14617" width="20.6640625" style="11" customWidth="1"/>
    <col min="14618" max="14619" width="16.6640625" style="11" customWidth="1"/>
    <col min="14620" max="14624" width="14.5546875" style="11" customWidth="1"/>
    <col min="14625" max="14625" width="9" style="11" customWidth="1"/>
    <col min="14626" max="14626" width="20.6640625" style="11" customWidth="1"/>
    <col min="14627" max="14628" width="16.6640625" style="11" customWidth="1"/>
    <col min="14629" max="14633" width="15.109375" style="11" customWidth="1"/>
    <col min="14634" max="14863" width="9" style="11"/>
    <col min="14864" max="14864" width="20.5546875" style="11" customWidth="1"/>
    <col min="14865" max="14866" width="16.5546875" style="11" customWidth="1"/>
    <col min="14867" max="14871" width="14.33203125" style="11" customWidth="1"/>
    <col min="14872" max="14872" width="9" style="11" customWidth="1"/>
    <col min="14873" max="14873" width="20.6640625" style="11" customWidth="1"/>
    <col min="14874" max="14875" width="16.6640625" style="11" customWidth="1"/>
    <col min="14876" max="14880" width="14.5546875" style="11" customWidth="1"/>
    <col min="14881" max="14881" width="9" style="11" customWidth="1"/>
    <col min="14882" max="14882" width="20.6640625" style="11" customWidth="1"/>
    <col min="14883" max="14884" width="16.6640625" style="11" customWidth="1"/>
    <col min="14885" max="14889" width="15.109375" style="11" customWidth="1"/>
    <col min="14890" max="15119" width="9" style="11"/>
    <col min="15120" max="15120" width="20.5546875" style="11" customWidth="1"/>
    <col min="15121" max="15122" width="16.5546875" style="11" customWidth="1"/>
    <col min="15123" max="15127" width="14.33203125" style="11" customWidth="1"/>
    <col min="15128" max="15128" width="9" style="11" customWidth="1"/>
    <col min="15129" max="15129" width="20.6640625" style="11" customWidth="1"/>
    <col min="15130" max="15131" width="16.6640625" style="11" customWidth="1"/>
    <col min="15132" max="15136" width="14.5546875" style="11" customWidth="1"/>
    <col min="15137" max="15137" width="9" style="11" customWidth="1"/>
    <col min="15138" max="15138" width="20.6640625" style="11" customWidth="1"/>
    <col min="15139" max="15140" width="16.6640625" style="11" customWidth="1"/>
    <col min="15141" max="15145" width="15.109375" style="11" customWidth="1"/>
    <col min="15146" max="15375" width="9" style="11"/>
    <col min="15376" max="15376" width="20.5546875" style="11" customWidth="1"/>
    <col min="15377" max="15378" width="16.5546875" style="11" customWidth="1"/>
    <col min="15379" max="15383" width="14.33203125" style="11" customWidth="1"/>
    <col min="15384" max="15384" width="9" style="11" customWidth="1"/>
    <col min="15385" max="15385" width="20.6640625" style="11" customWidth="1"/>
    <col min="15386" max="15387" width="16.6640625" style="11" customWidth="1"/>
    <col min="15388" max="15392" width="14.5546875" style="11" customWidth="1"/>
    <col min="15393" max="15393" width="9" style="11" customWidth="1"/>
    <col min="15394" max="15394" width="20.6640625" style="11" customWidth="1"/>
    <col min="15395" max="15396" width="16.6640625" style="11" customWidth="1"/>
    <col min="15397" max="15401" width="15.109375" style="11" customWidth="1"/>
    <col min="15402" max="15631" width="9" style="11"/>
    <col min="15632" max="15632" width="20.5546875" style="11" customWidth="1"/>
    <col min="15633" max="15634" width="16.5546875" style="11" customWidth="1"/>
    <col min="15635" max="15639" width="14.33203125" style="11" customWidth="1"/>
    <col min="15640" max="15640" width="9" style="11" customWidth="1"/>
    <col min="15641" max="15641" width="20.6640625" style="11" customWidth="1"/>
    <col min="15642" max="15643" width="16.6640625" style="11" customWidth="1"/>
    <col min="15644" max="15648" width="14.5546875" style="11" customWidth="1"/>
    <col min="15649" max="15649" width="9" style="11" customWidth="1"/>
    <col min="15650" max="15650" width="20.6640625" style="11" customWidth="1"/>
    <col min="15651" max="15652" width="16.6640625" style="11" customWidth="1"/>
    <col min="15653" max="15657" width="15.109375" style="11" customWidth="1"/>
    <col min="15658" max="15887" width="9" style="11"/>
    <col min="15888" max="15888" width="20.5546875" style="11" customWidth="1"/>
    <col min="15889" max="15890" width="16.5546875" style="11" customWidth="1"/>
    <col min="15891" max="15895" width="14.33203125" style="11" customWidth="1"/>
    <col min="15896" max="15896" width="9" style="11" customWidth="1"/>
    <col min="15897" max="15897" width="20.6640625" style="11" customWidth="1"/>
    <col min="15898" max="15899" width="16.6640625" style="11" customWidth="1"/>
    <col min="15900" max="15904" width="14.5546875" style="11" customWidth="1"/>
    <col min="15905" max="15905" width="9" style="11" customWidth="1"/>
    <col min="15906" max="15906" width="20.6640625" style="11" customWidth="1"/>
    <col min="15907" max="15908" width="16.6640625" style="11" customWidth="1"/>
    <col min="15909" max="15913" width="15.109375" style="11" customWidth="1"/>
    <col min="15914" max="16143" width="9" style="11"/>
    <col min="16144" max="16144" width="20.5546875" style="11" customWidth="1"/>
    <col min="16145" max="16146" width="16.5546875" style="11" customWidth="1"/>
    <col min="16147" max="16151" width="14.33203125" style="11" customWidth="1"/>
    <col min="16152" max="16152" width="9" style="11" customWidth="1"/>
    <col min="16153" max="16153" width="20.6640625" style="11" customWidth="1"/>
    <col min="16154" max="16155" width="16.6640625" style="11" customWidth="1"/>
    <col min="16156" max="16160" width="14.5546875" style="11" customWidth="1"/>
    <col min="16161" max="16161" width="9" style="11" customWidth="1"/>
    <col min="16162" max="16162" width="20.6640625" style="11" customWidth="1"/>
    <col min="16163" max="16164" width="16.6640625" style="11" customWidth="1"/>
    <col min="16165" max="16169" width="15.109375" style="11" customWidth="1"/>
    <col min="16170" max="16384" width="9" style="11"/>
  </cols>
  <sheetData>
    <row r="1" spans="1:50" s="9" customFormat="1" ht="28.5" customHeight="1">
      <c r="A1" s="168"/>
      <c r="B1" s="8" t="s">
        <v>1366</v>
      </c>
      <c r="C1" s="8"/>
      <c r="N1" s="37" t="s">
        <v>1367</v>
      </c>
      <c r="O1" s="43"/>
      <c r="P1" s="44"/>
      <c r="Q1" s="43"/>
      <c r="R1" s="43"/>
      <c r="S1" s="43"/>
      <c r="T1" s="43"/>
      <c r="U1" s="44"/>
      <c r="V1" s="43"/>
      <c r="W1" s="43"/>
      <c r="X1" s="43"/>
      <c r="Y1" s="43"/>
      <c r="Z1" s="37" t="s">
        <v>1339</v>
      </c>
      <c r="AA1" s="55"/>
      <c r="AB1" s="56"/>
      <c r="AC1" s="55"/>
      <c r="AD1" s="55"/>
      <c r="AE1" s="55"/>
      <c r="AF1" s="55"/>
      <c r="AG1" s="56"/>
      <c r="AH1" s="56"/>
      <c r="AI1" s="56"/>
      <c r="AJ1" s="56"/>
      <c r="AK1" s="56"/>
      <c r="AL1" s="37" t="s">
        <v>1338</v>
      </c>
      <c r="AN1" s="10"/>
      <c r="AS1" s="10"/>
      <c r="AT1" s="56"/>
      <c r="AU1" s="56"/>
      <c r="AV1" s="56"/>
      <c r="AW1" s="56"/>
    </row>
    <row r="2" spans="1:50" ht="13.5" customHeight="1">
      <c r="B2" s="348" t="s">
        <v>134</v>
      </c>
      <c r="C2" s="357" t="s">
        <v>248</v>
      </c>
      <c r="D2" s="358"/>
      <c r="E2" s="358"/>
      <c r="F2" s="358"/>
      <c r="G2" s="358"/>
      <c r="H2" s="358"/>
      <c r="I2" s="358"/>
      <c r="J2" s="358"/>
      <c r="K2" s="358"/>
      <c r="L2" s="358"/>
      <c r="M2" s="359"/>
      <c r="N2" s="348" t="s">
        <v>134</v>
      </c>
      <c r="O2" s="357" t="s">
        <v>719</v>
      </c>
      <c r="P2" s="358"/>
      <c r="Q2" s="358"/>
      <c r="R2" s="358"/>
      <c r="S2" s="358"/>
      <c r="T2" s="358"/>
      <c r="U2" s="358"/>
      <c r="V2" s="358"/>
      <c r="W2" s="358"/>
      <c r="X2" s="358"/>
      <c r="Y2" s="359"/>
      <c r="Z2" s="348" t="s">
        <v>134</v>
      </c>
      <c r="AA2" s="357" t="s">
        <v>719</v>
      </c>
      <c r="AB2" s="358"/>
      <c r="AC2" s="358"/>
      <c r="AD2" s="358"/>
      <c r="AE2" s="358"/>
      <c r="AF2" s="358"/>
      <c r="AG2" s="358"/>
      <c r="AH2" s="358"/>
      <c r="AI2" s="358"/>
      <c r="AJ2" s="358"/>
      <c r="AK2" s="359"/>
      <c r="AL2" s="348" t="s">
        <v>134</v>
      </c>
      <c r="AM2" s="357" t="s">
        <v>720</v>
      </c>
      <c r="AN2" s="358"/>
      <c r="AO2" s="358"/>
      <c r="AP2" s="358"/>
      <c r="AQ2" s="358"/>
      <c r="AR2" s="358"/>
      <c r="AS2" s="358"/>
      <c r="AT2" s="358"/>
      <c r="AU2" s="358"/>
      <c r="AV2" s="358"/>
      <c r="AW2" s="359"/>
    </row>
    <row r="3" spans="1:50" ht="13.5" customHeight="1">
      <c r="B3" s="348"/>
      <c r="C3" s="38" t="s">
        <v>5</v>
      </c>
      <c r="D3" s="38" t="s">
        <v>8</v>
      </c>
      <c r="E3" s="38" t="s">
        <v>11</v>
      </c>
      <c r="F3" s="38" t="s">
        <v>17</v>
      </c>
      <c r="G3" s="38" t="s">
        <v>20</v>
      </c>
      <c r="H3" s="38" t="s">
        <v>23</v>
      </c>
      <c r="I3" s="38" t="s">
        <v>26</v>
      </c>
      <c r="J3" s="38" t="s">
        <v>29</v>
      </c>
      <c r="K3" s="38" t="s">
        <v>32</v>
      </c>
      <c r="L3" s="38" t="s">
        <v>35</v>
      </c>
      <c r="M3" s="38" t="s">
        <v>38</v>
      </c>
      <c r="N3" s="348"/>
      <c r="O3" s="38" t="s">
        <v>5</v>
      </c>
      <c r="P3" s="38" t="s">
        <v>8</v>
      </c>
      <c r="Q3" s="38" t="s">
        <v>11</v>
      </c>
      <c r="R3" s="38" t="s">
        <v>17</v>
      </c>
      <c r="S3" s="38" t="s">
        <v>20</v>
      </c>
      <c r="T3" s="38" t="s">
        <v>23</v>
      </c>
      <c r="U3" s="38" t="s">
        <v>26</v>
      </c>
      <c r="V3" s="38" t="s">
        <v>29</v>
      </c>
      <c r="W3" s="38" t="s">
        <v>32</v>
      </c>
      <c r="X3" s="38" t="s">
        <v>35</v>
      </c>
      <c r="Y3" s="38" t="s">
        <v>38</v>
      </c>
      <c r="Z3" s="348"/>
      <c r="AA3" s="38" t="s">
        <v>5</v>
      </c>
      <c r="AB3" s="38" t="s">
        <v>8</v>
      </c>
      <c r="AC3" s="38" t="s">
        <v>11</v>
      </c>
      <c r="AD3" s="38" t="s">
        <v>17</v>
      </c>
      <c r="AE3" s="38" t="s">
        <v>20</v>
      </c>
      <c r="AF3" s="38" t="s">
        <v>23</v>
      </c>
      <c r="AG3" s="38" t="s">
        <v>26</v>
      </c>
      <c r="AH3" s="38" t="s">
        <v>29</v>
      </c>
      <c r="AI3" s="38" t="s">
        <v>32</v>
      </c>
      <c r="AJ3" s="38" t="s">
        <v>35</v>
      </c>
      <c r="AK3" s="38" t="s">
        <v>38</v>
      </c>
      <c r="AL3" s="348"/>
      <c r="AM3" s="38" t="s">
        <v>5</v>
      </c>
      <c r="AN3" s="38" t="s">
        <v>8</v>
      </c>
      <c r="AO3" s="38" t="s">
        <v>11</v>
      </c>
      <c r="AP3" s="38" t="s">
        <v>17</v>
      </c>
      <c r="AQ3" s="38" t="s">
        <v>20</v>
      </c>
      <c r="AR3" s="38" t="s">
        <v>23</v>
      </c>
      <c r="AS3" s="38" t="s">
        <v>26</v>
      </c>
      <c r="AT3" s="38" t="s">
        <v>29</v>
      </c>
      <c r="AU3" s="38" t="s">
        <v>32</v>
      </c>
      <c r="AV3" s="38" t="s">
        <v>35</v>
      </c>
      <c r="AW3" s="38" t="s">
        <v>38</v>
      </c>
    </row>
    <row r="4" spans="1:50" ht="13.5" customHeight="1">
      <c r="A4" s="253" t="str">
        <f>+'8.คำนวณ'!E3</f>
        <v>อุดรธานี</v>
      </c>
      <c r="B4" s="14" t="str">
        <f>+'8.คำนวณ'!G3</f>
        <v>ห้วยเกิ้ง,รพช.</v>
      </c>
      <c r="C4" s="264">
        <f>+'8.คำนวณ'!X3</f>
        <v>8907.8263734282136</v>
      </c>
      <c r="D4" s="264">
        <f>+'8.คำนวณ'!Y3</f>
        <v>69.873808872165128</v>
      </c>
      <c r="E4" s="264">
        <f>+'8.คำนวณ'!Z3</f>
        <v>1743.6482865347227</v>
      </c>
      <c r="F4" s="264">
        <f>+'8.คำนวณ'!AA3</f>
        <v>197.06128269682918</v>
      </c>
      <c r="G4" s="264">
        <f>+'8.คำนวณ'!AB3</f>
        <v>5.2480048058583675</v>
      </c>
      <c r="H4" s="264">
        <f>+'8.คำนวณ'!AC3</f>
        <v>437.64434425126052</v>
      </c>
      <c r="I4" s="264">
        <f>+'8.คำนวณ'!AD3</f>
        <v>844.22980535597844</v>
      </c>
      <c r="J4" s="264">
        <f>+'8.คำนวณ'!AE3</f>
        <v>156.92352862823722</v>
      </c>
      <c r="K4" s="264">
        <f>+'8.คำนวณ'!AF3</f>
        <v>417.97974689217074</v>
      </c>
      <c r="L4" s="264">
        <f>+'8.คำนวณ'!AG3</f>
        <v>20.696446663134829</v>
      </c>
      <c r="M4" s="264">
        <f>+'8.คำนวณ'!AH3</f>
        <v>6.3487693790850201</v>
      </c>
      <c r="N4" s="14" t="str">
        <f>+B4</f>
        <v>ห้วยเกิ้ง,รพช.</v>
      </c>
      <c r="O4" s="47">
        <f t="shared" ref="O4:Y4" si="0">+(C4-C11)*100/C11</f>
        <v>-10.481311798114286</v>
      </c>
      <c r="P4" s="47">
        <f t="shared" si="0"/>
        <v>13.446302351282224</v>
      </c>
      <c r="Q4" s="47">
        <f t="shared" si="0"/>
        <v>56.14525943826969</v>
      </c>
      <c r="R4" s="47">
        <f t="shared" si="0"/>
        <v>-56.409746130942487</v>
      </c>
      <c r="S4" s="47">
        <f t="shared" si="0"/>
        <v>-99.178781869927803</v>
      </c>
      <c r="T4" s="47">
        <f t="shared" si="0"/>
        <v>-4.1618691234563387</v>
      </c>
      <c r="U4" s="47">
        <f t="shared" si="0"/>
        <v>100.4429424462199</v>
      </c>
      <c r="V4" s="47">
        <f t="shared" si="0"/>
        <v>10.18868102420252</v>
      </c>
      <c r="W4" s="47">
        <f t="shared" si="0"/>
        <v>40.863065171211353</v>
      </c>
      <c r="X4" s="47">
        <f t="shared" si="0"/>
        <v>-9.9641675365396054</v>
      </c>
      <c r="Y4" s="47">
        <f t="shared" si="0"/>
        <v>-98.500792600725632</v>
      </c>
      <c r="Z4" s="14" t="str">
        <f>+N4</f>
        <v>ห้วยเกิ้ง,รพช.</v>
      </c>
      <c r="AA4" s="15">
        <f t="shared" ref="AA4:AG4" si="1">+O4/100</f>
        <v>-0.10481311798114286</v>
      </c>
      <c r="AB4" s="15">
        <f t="shared" si="1"/>
        <v>0.13446302351282224</v>
      </c>
      <c r="AC4" s="15">
        <f t="shared" si="1"/>
        <v>0.5614525943826969</v>
      </c>
      <c r="AD4" s="15">
        <f t="shared" si="1"/>
        <v>-0.56409746130942484</v>
      </c>
      <c r="AE4" s="15">
        <f t="shared" si="1"/>
        <v>-0.99178781869927801</v>
      </c>
      <c r="AF4" s="15">
        <f t="shared" si="1"/>
        <v>-4.1618691234563389E-2</v>
      </c>
      <c r="AG4" s="15">
        <f t="shared" si="1"/>
        <v>1.004429424462199</v>
      </c>
      <c r="AH4" s="15">
        <f>+V4/100</f>
        <v>0.1018868102420252</v>
      </c>
      <c r="AI4" s="15">
        <f>+W4/100</f>
        <v>0.40863065171211355</v>
      </c>
      <c r="AJ4" s="15">
        <f>+X4/100</f>
        <v>-9.964167536539606E-2</v>
      </c>
      <c r="AK4" s="15">
        <f>+Y4/100</f>
        <v>-0.98500792600725628</v>
      </c>
      <c r="AL4" s="14" t="str">
        <f>+Z4</f>
        <v>ห้วยเกิ้ง,รพช.</v>
      </c>
      <c r="AM4" s="265" t="str">
        <f>+IF(AND(C4&lt;C13),"OK","Not OK")</f>
        <v>OK</v>
      </c>
      <c r="AN4" s="265" t="str">
        <f t="shared" ref="AN4:AW4" si="2">+IF(AND(D4&lt;D13),"OK","Not OK")</f>
        <v>OK</v>
      </c>
      <c r="AO4" s="265" t="str">
        <f t="shared" si="2"/>
        <v>Not OK</v>
      </c>
      <c r="AP4" s="265" t="str">
        <f t="shared" si="2"/>
        <v>OK</v>
      </c>
      <c r="AQ4" s="265" t="str">
        <f t="shared" si="2"/>
        <v>OK</v>
      </c>
      <c r="AR4" s="265" t="str">
        <f t="shared" si="2"/>
        <v>OK</v>
      </c>
      <c r="AS4" s="265" t="str">
        <f t="shared" si="2"/>
        <v>Not OK</v>
      </c>
      <c r="AT4" s="265" t="str">
        <f t="shared" si="2"/>
        <v>OK</v>
      </c>
      <c r="AU4" s="265" t="str">
        <f t="shared" si="2"/>
        <v>Not OK</v>
      </c>
      <c r="AV4" s="265" t="str">
        <f t="shared" si="2"/>
        <v>OK</v>
      </c>
      <c r="AW4" s="265" t="str">
        <f t="shared" si="2"/>
        <v>OK</v>
      </c>
    </row>
    <row r="5" spans="1:50" ht="13.5" customHeight="1">
      <c r="A5" s="253" t="str">
        <f>+'8.คำนวณ'!E4</f>
        <v>เลย</v>
      </c>
      <c r="B5" s="14" t="str">
        <f>+'8.คำนวณ'!G4</f>
        <v>นาแห้ว,รพช.</v>
      </c>
      <c r="C5" s="264">
        <f>+'8.คำนวณ'!X4</f>
        <v>11432.66240559214</v>
      </c>
      <c r="D5" s="264">
        <f>+'8.คำนวณ'!Y4</f>
        <v>97.333928614417616</v>
      </c>
      <c r="E5" s="264">
        <f>+'8.คำนวณ'!Z4</f>
        <v>1164.9816587222904</v>
      </c>
      <c r="F5" s="264">
        <f>+'8.คำนวณ'!AA4</f>
        <v>360.22146521763869</v>
      </c>
      <c r="G5" s="264">
        <f>+'8.คำนวณ'!AB4</f>
        <v>1041.8334807857709</v>
      </c>
      <c r="H5" s="264">
        <f>+'8.คำนวณ'!AC4</f>
        <v>528.59080197712103</v>
      </c>
      <c r="I5" s="264">
        <f>+'8.คำนวณ'!AD4</f>
        <v>239.74063485523945</v>
      </c>
      <c r="J5" s="264">
        <f>+'8.คำนวณ'!AE4</f>
        <v>139.51753370888565</v>
      </c>
      <c r="K5" s="264">
        <f>+'8.คำนวณ'!AF4</f>
        <v>286.51832650510914</v>
      </c>
      <c r="L5" s="264">
        <f>+'8.คำนวณ'!AG4</f>
        <v>60.790264363891822</v>
      </c>
      <c r="M5" s="264">
        <f>+'8.คำนวณ'!AH4</f>
        <v>295.32215621970249</v>
      </c>
      <c r="N5" s="14" t="str">
        <f t="shared" ref="N5:N10" si="3">+B5</f>
        <v>นาแห้ว,รพช.</v>
      </c>
      <c r="O5" s="47">
        <f t="shared" ref="O5:Y5" si="4">+(C5-C11)*100/C11</f>
        <v>14.891882519904746</v>
      </c>
      <c r="P5" s="47">
        <f t="shared" si="4"/>
        <v>58.030232970856304</v>
      </c>
      <c r="Q5" s="47">
        <f t="shared" si="4"/>
        <v>4.3251467321619943</v>
      </c>
      <c r="R5" s="47">
        <f t="shared" si="4"/>
        <v>-20.318466910225805</v>
      </c>
      <c r="S5" s="47">
        <f t="shared" si="4"/>
        <v>63.028155382481735</v>
      </c>
      <c r="T5" s="47">
        <f t="shared" si="4"/>
        <v>15.754162313442462</v>
      </c>
      <c r="U5" s="47">
        <f t="shared" si="4"/>
        <v>-43.079102432250217</v>
      </c>
      <c r="V5" s="47">
        <f t="shared" si="4"/>
        <v>-2.0334735426952331</v>
      </c>
      <c r="W5" s="47">
        <f t="shared" si="4"/>
        <v>-3.4406571147871285</v>
      </c>
      <c r="X5" s="47">
        <f t="shared" si="4"/>
        <v>164.45612364107174</v>
      </c>
      <c r="Y5" s="47">
        <f t="shared" si="4"/>
        <v>-30.262207470820726</v>
      </c>
      <c r="Z5" s="14" t="str">
        <f t="shared" ref="Z5:Z10" si="5">+N5</f>
        <v>นาแห้ว,รพช.</v>
      </c>
      <c r="AA5" s="15">
        <f t="shared" ref="AA5:AA10" si="6">+O5/100</f>
        <v>0.14891882519904745</v>
      </c>
      <c r="AB5" s="15">
        <f t="shared" ref="AB5:AB10" si="7">+P5/100</f>
        <v>0.58030232970856299</v>
      </c>
      <c r="AC5" s="15">
        <f t="shared" ref="AC5:AC10" si="8">+Q5/100</f>
        <v>4.3251467321619941E-2</v>
      </c>
      <c r="AD5" s="15">
        <f t="shared" ref="AD5:AD10" si="9">+R5/100</f>
        <v>-0.20318466910225805</v>
      </c>
      <c r="AE5" s="15">
        <f t="shared" ref="AE5:AE10" si="10">+S5/100</f>
        <v>0.63028155382481732</v>
      </c>
      <c r="AF5" s="15">
        <f t="shared" ref="AF5:AF10" si="11">+T5/100</f>
        <v>0.15754162313442463</v>
      </c>
      <c r="AG5" s="15">
        <f t="shared" ref="AG5:AG10" si="12">+U5/100</f>
        <v>-0.43079102432250216</v>
      </c>
      <c r="AH5" s="15">
        <f t="shared" ref="AH5:AH10" si="13">+V5/100</f>
        <v>-2.0334735426952331E-2</v>
      </c>
      <c r="AI5" s="15">
        <f t="shared" ref="AI5:AI10" si="14">+W5/100</f>
        <v>-3.4406571147871289E-2</v>
      </c>
      <c r="AJ5" s="15">
        <f t="shared" ref="AJ5:AJ10" si="15">+X5/100</f>
        <v>1.6445612364107174</v>
      </c>
      <c r="AK5" s="15">
        <f t="shared" ref="AK5:AK10" si="16">+Y5/100</f>
        <v>-0.30262207470820729</v>
      </c>
      <c r="AL5" s="14" t="str">
        <f t="shared" ref="AL5:AL10" si="17">+Z5</f>
        <v>นาแห้ว,รพช.</v>
      </c>
      <c r="AM5" s="265" t="str">
        <f>+IF(AND(C5&lt;C13),"OK","Not OK")</f>
        <v>OK</v>
      </c>
      <c r="AN5" s="265" t="str">
        <f t="shared" ref="AN5:AW5" si="18">+IF(AND(D5&lt;D13),"OK","Not OK")</f>
        <v>Not OK</v>
      </c>
      <c r="AO5" s="265" t="str">
        <f t="shared" si="18"/>
        <v>OK</v>
      </c>
      <c r="AP5" s="265" t="str">
        <f t="shared" si="18"/>
        <v>OK</v>
      </c>
      <c r="AQ5" s="265" t="str">
        <f t="shared" si="18"/>
        <v>Not OK</v>
      </c>
      <c r="AR5" s="265" t="str">
        <f t="shared" si="18"/>
        <v>OK</v>
      </c>
      <c r="AS5" s="265" t="str">
        <f t="shared" si="18"/>
        <v>OK</v>
      </c>
      <c r="AT5" s="265" t="str">
        <f t="shared" si="18"/>
        <v>OK</v>
      </c>
      <c r="AU5" s="265" t="str">
        <f t="shared" si="18"/>
        <v>OK</v>
      </c>
      <c r="AV5" s="265" t="str">
        <f t="shared" si="18"/>
        <v>Not OK</v>
      </c>
      <c r="AW5" s="265" t="str">
        <f t="shared" si="18"/>
        <v>OK</v>
      </c>
    </row>
    <row r="6" spans="1:50" ht="13.5" customHeight="1">
      <c r="A6" s="253" t="str">
        <f>+'8.คำนวณ'!E5</f>
        <v>บึงกาฬ</v>
      </c>
      <c r="B6" s="14" t="str">
        <f>+'8.คำนวณ'!G5</f>
        <v>บุ่งคล้า,รพช.</v>
      </c>
      <c r="C6" s="264">
        <f>+'8.คำนวณ'!X5</f>
        <v>14370.247277481616</v>
      </c>
      <c r="D6" s="264">
        <f>+'8.คำนวณ'!Y5</f>
        <v>112.16865208457128</v>
      </c>
      <c r="E6" s="264">
        <f>+'8.คำนวณ'!Z5</f>
        <v>1257.6109261229701</v>
      </c>
      <c r="F6" s="264">
        <f>+'8.คำนวณ'!AA5</f>
        <v>490.13732353431783</v>
      </c>
      <c r="G6" s="264">
        <f>+'8.คำนวณ'!AB5</f>
        <v>836.68267305292682</v>
      </c>
      <c r="H6" s="264">
        <f>+'8.คำนวณ'!AC5</f>
        <v>468.58438723303641</v>
      </c>
      <c r="I6" s="264">
        <f>+'8.คำนวณ'!AD5</f>
        <v>260.7885470133499</v>
      </c>
      <c r="J6" s="264">
        <f>+'8.คำนวณ'!AE5</f>
        <v>174.94722885281598</v>
      </c>
      <c r="K6" s="264">
        <f>+'8.คำนวณ'!AF5</f>
        <v>394.76770128301422</v>
      </c>
      <c r="L6" s="264">
        <f>+'8.คำนวณ'!AG5</f>
        <v>27.979055946659905</v>
      </c>
      <c r="M6" s="264">
        <f>+'8.คำนวณ'!AH5</f>
        <v>544.12533697128447</v>
      </c>
      <c r="N6" s="14" t="str">
        <f t="shared" si="3"/>
        <v>บุ่งคล้า,รพช.</v>
      </c>
      <c r="O6" s="47">
        <f t="shared" ref="O6:Y6" si="19">+(C6-C11)*100/C11</f>
        <v>44.412972535498049</v>
      </c>
      <c r="P6" s="47">
        <f t="shared" si="19"/>
        <v>82.115717235377787</v>
      </c>
      <c r="Q6" s="47">
        <f t="shared" si="19"/>
        <v>12.62018025558006</v>
      </c>
      <c r="R6" s="47">
        <f t="shared" si="19"/>
        <v>8.4191175007766716</v>
      </c>
      <c r="S6" s="47">
        <f t="shared" si="19"/>
        <v>30.925752861604209</v>
      </c>
      <c r="T6" s="47">
        <f t="shared" si="19"/>
        <v>2.6135774864761361</v>
      </c>
      <c r="U6" s="47">
        <f t="shared" si="19"/>
        <v>-38.081759980520175</v>
      </c>
      <c r="V6" s="47">
        <f t="shared" si="19"/>
        <v>22.844576365601242</v>
      </c>
      <c r="W6" s="47">
        <f t="shared" si="19"/>
        <v>33.040389748032879</v>
      </c>
      <c r="X6" s="47">
        <f t="shared" si="19"/>
        <v>21.717395971473167</v>
      </c>
      <c r="Y6" s="47">
        <f t="shared" si="19"/>
        <v>28.490528260072395</v>
      </c>
      <c r="Z6" s="14" t="str">
        <f t="shared" si="5"/>
        <v>บุ่งคล้า,รพช.</v>
      </c>
      <c r="AA6" s="15">
        <f t="shared" si="6"/>
        <v>0.44412972535498052</v>
      </c>
      <c r="AB6" s="15">
        <f t="shared" si="7"/>
        <v>0.82115717235377783</v>
      </c>
      <c r="AC6" s="15">
        <f t="shared" si="8"/>
        <v>0.1262018025558006</v>
      </c>
      <c r="AD6" s="15">
        <f t="shared" si="9"/>
        <v>8.4191175007766711E-2</v>
      </c>
      <c r="AE6" s="15">
        <f t="shared" si="10"/>
        <v>0.30925752861604211</v>
      </c>
      <c r="AF6" s="15">
        <f t="shared" si="11"/>
        <v>2.613577486476136E-2</v>
      </c>
      <c r="AG6" s="15">
        <f t="shared" si="12"/>
        <v>-0.38081759980520175</v>
      </c>
      <c r="AH6" s="15">
        <f t="shared" si="13"/>
        <v>0.22844576365601241</v>
      </c>
      <c r="AI6" s="15">
        <f t="shared" si="14"/>
        <v>0.33040389748032878</v>
      </c>
      <c r="AJ6" s="15">
        <f t="shared" si="15"/>
        <v>0.21717395971473166</v>
      </c>
      <c r="AK6" s="15">
        <f t="shared" si="16"/>
        <v>0.28490528260072395</v>
      </c>
      <c r="AL6" s="14" t="str">
        <f t="shared" si="17"/>
        <v>บุ่งคล้า,รพช.</v>
      </c>
      <c r="AM6" s="265" t="str">
        <f>+IF(AND(C6&lt;C13),"OK","Not OK")</f>
        <v>Not OK</v>
      </c>
      <c r="AN6" s="265" t="str">
        <f t="shared" ref="AN6:AW6" si="20">+IF(AND(D6&lt;D13),"OK","Not OK")</f>
        <v>Not OK</v>
      </c>
      <c r="AO6" s="265" t="str">
        <f t="shared" si="20"/>
        <v>OK</v>
      </c>
      <c r="AP6" s="265" t="str">
        <f t="shared" si="20"/>
        <v>OK</v>
      </c>
      <c r="AQ6" s="265" t="str">
        <f t="shared" si="20"/>
        <v>OK</v>
      </c>
      <c r="AR6" s="265" t="str">
        <f t="shared" si="20"/>
        <v>OK</v>
      </c>
      <c r="AS6" s="265" t="str">
        <f t="shared" si="20"/>
        <v>OK</v>
      </c>
      <c r="AT6" s="265" t="str">
        <f t="shared" si="20"/>
        <v>Not OK</v>
      </c>
      <c r="AU6" s="265" t="str">
        <f t="shared" si="20"/>
        <v>OK</v>
      </c>
      <c r="AV6" s="265" t="str">
        <f t="shared" si="20"/>
        <v>OK</v>
      </c>
      <c r="AW6" s="265" t="str">
        <f t="shared" si="20"/>
        <v>OK</v>
      </c>
    </row>
    <row r="7" spans="1:50" ht="13.5" customHeight="1">
      <c r="A7" s="253" t="str">
        <f>+'8.คำนวณ'!E6</f>
        <v>สกลนคร</v>
      </c>
      <c r="B7" s="14" t="str">
        <f>+'8.คำนวณ'!G6</f>
        <v>นิคมน้ำอูน,รพช.</v>
      </c>
      <c r="C7" s="264">
        <f>+'8.คำนวณ'!X6</f>
        <v>10110.664079080663</v>
      </c>
      <c r="D7" s="264">
        <f>+'8.คำนวณ'!Y6</f>
        <v>56.439290984933685</v>
      </c>
      <c r="E7" s="264">
        <f>+'8.คำนวณ'!Z6</f>
        <v>839.02820640591983</v>
      </c>
      <c r="F7" s="264">
        <f>+'8.คำนวณ'!AA6</f>
        <v>404.43642707736205</v>
      </c>
      <c r="G7" s="264">
        <f>+'8.คำนวณ'!AB6</f>
        <v>527.6168864840738</v>
      </c>
      <c r="H7" s="264">
        <f>+'8.คำนวณ'!AC6</f>
        <v>551.55901430052995</v>
      </c>
      <c r="I7" s="264">
        <f>+'8.คำนวณ'!AD6</f>
        <v>504.32431855874472</v>
      </c>
      <c r="J7" s="264">
        <f>+'8.คำนวณ'!AE6</f>
        <v>164.37369679419578</v>
      </c>
      <c r="K7" s="264">
        <f>+'8.คำนวณ'!AF6</f>
        <v>234.85138052296708</v>
      </c>
      <c r="L7" s="264">
        <f>+'8.คำนวณ'!AG6</f>
        <v>19.003154222988499</v>
      </c>
      <c r="M7" s="264">
        <f>+'8.คำนวณ'!AH6</f>
        <v>136.07560836327198</v>
      </c>
      <c r="N7" s="14" t="str">
        <f t="shared" si="3"/>
        <v>นิคมน้ำอูน,รพช.</v>
      </c>
      <c r="O7" s="47">
        <f t="shared" ref="O7:Y7" si="21">+(C7-C11)*100/C11</f>
        <v>1.6065364620369147</v>
      </c>
      <c r="P7" s="47">
        <f t="shared" si="21"/>
        <v>-8.365824435264047</v>
      </c>
      <c r="Q7" s="47">
        <f t="shared" si="21"/>
        <v>-24.864275681625816</v>
      </c>
      <c r="R7" s="47">
        <f t="shared" si="21"/>
        <v>-10.538050453477306</v>
      </c>
      <c r="S7" s="47">
        <f t="shared" si="21"/>
        <v>-17.437470249783512</v>
      </c>
      <c r="T7" s="47">
        <f t="shared" si="21"/>
        <v>20.783886946162347</v>
      </c>
      <c r="U7" s="47">
        <f t="shared" si="21"/>
        <v>19.740205472222829</v>
      </c>
      <c r="V7" s="47">
        <f t="shared" si="21"/>
        <v>15.420045694572011</v>
      </c>
      <c r="W7" s="47">
        <f t="shared" si="21"/>
        <v>-20.852898815956166</v>
      </c>
      <c r="X7" s="47">
        <f t="shared" si="21"/>
        <v>-17.330504228732291</v>
      </c>
      <c r="Y7" s="47">
        <f t="shared" si="21"/>
        <v>-67.86691298142901</v>
      </c>
      <c r="Z7" s="14" t="str">
        <f t="shared" si="5"/>
        <v>นิคมน้ำอูน,รพช.</v>
      </c>
      <c r="AA7" s="15">
        <f t="shared" si="6"/>
        <v>1.6065364620369147E-2</v>
      </c>
      <c r="AB7" s="15">
        <f t="shared" si="7"/>
        <v>-8.3658244352640465E-2</v>
      </c>
      <c r="AC7" s="15">
        <f t="shared" si="8"/>
        <v>-0.24864275681625816</v>
      </c>
      <c r="AD7" s="15">
        <f t="shared" si="9"/>
        <v>-0.10538050453477306</v>
      </c>
      <c r="AE7" s="15">
        <f t="shared" si="10"/>
        <v>-0.17437470249783513</v>
      </c>
      <c r="AF7" s="15">
        <f t="shared" si="11"/>
        <v>0.20783886946162347</v>
      </c>
      <c r="AG7" s="15">
        <f t="shared" si="12"/>
        <v>0.1974020547222283</v>
      </c>
      <c r="AH7" s="15">
        <f t="shared" si="13"/>
        <v>0.1542004569457201</v>
      </c>
      <c r="AI7" s="15">
        <f t="shared" si="14"/>
        <v>-0.20852898815956167</v>
      </c>
      <c r="AJ7" s="15">
        <f t="shared" si="15"/>
        <v>-0.17330504228732291</v>
      </c>
      <c r="AK7" s="15">
        <f t="shared" si="16"/>
        <v>-0.67866912981429006</v>
      </c>
      <c r="AL7" s="14" t="str">
        <f t="shared" si="17"/>
        <v>นิคมน้ำอูน,รพช.</v>
      </c>
      <c r="AM7" s="265" t="str">
        <f>+IF(AND(C7&lt;C13),"OK","Not OK")</f>
        <v>OK</v>
      </c>
      <c r="AN7" s="265" t="str">
        <f t="shared" ref="AN7:AW7" si="22">+IF(AND(D7&lt;D13),"OK","Not OK")</f>
        <v>OK</v>
      </c>
      <c r="AO7" s="265" t="str">
        <f t="shared" si="22"/>
        <v>OK</v>
      </c>
      <c r="AP7" s="265" t="str">
        <f t="shared" si="22"/>
        <v>OK</v>
      </c>
      <c r="AQ7" s="265" t="str">
        <f t="shared" si="22"/>
        <v>OK</v>
      </c>
      <c r="AR7" s="265" t="str">
        <f t="shared" si="22"/>
        <v>OK</v>
      </c>
      <c r="AS7" s="265" t="str">
        <f t="shared" si="22"/>
        <v>OK</v>
      </c>
      <c r="AT7" s="265" t="str">
        <f t="shared" si="22"/>
        <v>OK</v>
      </c>
      <c r="AU7" s="265" t="str">
        <f t="shared" si="22"/>
        <v>OK</v>
      </c>
      <c r="AV7" s="265" t="str">
        <f t="shared" si="22"/>
        <v>OK</v>
      </c>
      <c r="AW7" s="265" t="str">
        <f t="shared" si="22"/>
        <v>OK</v>
      </c>
    </row>
    <row r="8" spans="1:50" ht="13.5" customHeight="1">
      <c r="A8" s="253" t="str">
        <f>+'8.คำนวณ'!E7</f>
        <v>อุดรธานี</v>
      </c>
      <c r="B8" s="14" t="str">
        <f>+'8.คำนวณ'!G7</f>
        <v>ประจักษ์ศิลปาคม,รพช.</v>
      </c>
      <c r="C8" s="264">
        <f>+'8.คำนวณ'!X7</f>
        <v>8594.8355774470692</v>
      </c>
      <c r="D8" s="264">
        <f>+'8.คำนวณ'!Y7</f>
        <v>29.855303504107713</v>
      </c>
      <c r="E8" s="264">
        <f>+'8.คำนวณ'!Z7</f>
        <v>1082.2501518850511</v>
      </c>
      <c r="F8" s="264">
        <f>+'8.คำนวณ'!AA7</f>
        <v>613.10862094632319</v>
      </c>
      <c r="G8" s="264">
        <f>+'8.คำนวณ'!AB7</f>
        <v>788.90369616015812</v>
      </c>
      <c r="H8" s="264">
        <f>+'8.คำนวณ'!AC7</f>
        <v>361.67345809291379</v>
      </c>
      <c r="I8" s="264">
        <f>+'8.คำนวณ'!AD7</f>
        <v>364.79423878431157</v>
      </c>
      <c r="J8" s="264">
        <f>+'8.คำนวณ'!AE7</f>
        <v>123.21152278901634</v>
      </c>
      <c r="K8" s="264">
        <f>+'8.คำนวณ'!AF7</f>
        <v>380.91826639587384</v>
      </c>
      <c r="L8" s="264">
        <f>+'8.คำนวณ'!AG7</f>
        <v>15.981915061498356</v>
      </c>
      <c r="M8" s="264">
        <f>+'8.คำนวณ'!AH7</f>
        <v>342.08709953868964</v>
      </c>
      <c r="N8" s="14" t="str">
        <f t="shared" si="3"/>
        <v>ประจักษ์ศิลปาคม,รพช.</v>
      </c>
      <c r="O8" s="47">
        <f>+(C8-C11)*100/C11</f>
        <v>-13.626694779429968</v>
      </c>
      <c r="P8" s="47">
        <f t="shared" ref="P8:Y8" si="23">+(D8-D11)*100/D11</f>
        <v>-51.527276918411538</v>
      </c>
      <c r="Q8" s="47">
        <f t="shared" si="23"/>
        <v>-3.0835335037431739</v>
      </c>
      <c r="R8" s="47">
        <f t="shared" si="23"/>
        <v>35.620554533150866</v>
      </c>
      <c r="S8" s="47">
        <f t="shared" si="23"/>
        <v>23.449204437555245</v>
      </c>
      <c r="T8" s="47">
        <f t="shared" si="23"/>
        <v>-20.798455031831555</v>
      </c>
      <c r="U8" s="47">
        <f t="shared" si="23"/>
        <v>-13.388001530549655</v>
      </c>
      <c r="V8" s="47">
        <f t="shared" si="23"/>
        <v>-13.483240519852874</v>
      </c>
      <c r="W8" s="47">
        <f t="shared" si="23"/>
        <v>28.373001283407142</v>
      </c>
      <c r="X8" s="47">
        <f t="shared" si="23"/>
        <v>-30.473812710786966</v>
      </c>
      <c r="Y8" s="47">
        <f t="shared" si="23"/>
        <v>-19.219067475621216</v>
      </c>
      <c r="Z8" s="14" t="str">
        <f t="shared" si="5"/>
        <v>ประจักษ์ศิลปาคม,รพช.</v>
      </c>
      <c r="AA8" s="15">
        <f>+O8/100</f>
        <v>-0.13626694779429968</v>
      </c>
      <c r="AB8" s="15">
        <f t="shared" si="7"/>
        <v>-0.51527276918411535</v>
      </c>
      <c r="AC8" s="15">
        <f t="shared" si="8"/>
        <v>-3.083533503743174E-2</v>
      </c>
      <c r="AD8" s="15">
        <f t="shared" si="9"/>
        <v>0.35620554533150867</v>
      </c>
      <c r="AE8" s="15">
        <f t="shared" si="10"/>
        <v>0.23449204437555246</v>
      </c>
      <c r="AF8" s="15">
        <f t="shared" si="11"/>
        <v>-0.20798455031831556</v>
      </c>
      <c r="AG8" s="15">
        <f t="shared" si="12"/>
        <v>-0.13388001530549654</v>
      </c>
      <c r="AH8" s="15">
        <f t="shared" si="13"/>
        <v>-0.13483240519852874</v>
      </c>
      <c r="AI8" s="15">
        <f t="shared" si="14"/>
        <v>0.2837300128340714</v>
      </c>
      <c r="AJ8" s="15">
        <f t="shared" si="15"/>
        <v>-0.30473812710786968</v>
      </c>
      <c r="AK8" s="15">
        <f t="shared" si="16"/>
        <v>-0.19219067475621215</v>
      </c>
      <c r="AL8" s="14" t="str">
        <f t="shared" si="17"/>
        <v>ประจักษ์ศิลปาคม,รพช.</v>
      </c>
      <c r="AM8" s="265" t="str">
        <f>+IF(AND(C8&lt;C13),"OK","Not OK")</f>
        <v>OK</v>
      </c>
      <c r="AN8" s="265" t="str">
        <f t="shared" ref="AN8:AW8" si="24">+IF(AND(D8&lt;D13),"OK","Not OK")</f>
        <v>OK</v>
      </c>
      <c r="AO8" s="265" t="str">
        <f>+IF(AND(E8&lt;E13),"OK","Not OK")</f>
        <v>OK</v>
      </c>
      <c r="AP8" s="265" t="str">
        <f t="shared" si="24"/>
        <v>Not OK</v>
      </c>
      <c r="AQ8" s="265" t="str">
        <f t="shared" si="24"/>
        <v>OK</v>
      </c>
      <c r="AR8" s="265" t="str">
        <f t="shared" si="24"/>
        <v>OK</v>
      </c>
      <c r="AS8" s="265" t="str">
        <f t="shared" si="24"/>
        <v>OK</v>
      </c>
      <c r="AT8" s="265" t="str">
        <f t="shared" si="24"/>
        <v>OK</v>
      </c>
      <c r="AU8" s="265" t="str">
        <f t="shared" si="24"/>
        <v>OK</v>
      </c>
      <c r="AV8" s="265" t="str">
        <f t="shared" si="24"/>
        <v>OK</v>
      </c>
      <c r="AW8" s="265" t="str">
        <f t="shared" si="24"/>
        <v>OK</v>
      </c>
    </row>
    <row r="9" spans="1:50" ht="13.5" customHeight="1">
      <c r="A9" s="253" t="str">
        <f>+'8.คำนวณ'!E8</f>
        <v>หนองคาย</v>
      </c>
      <c r="B9" s="14" t="str">
        <f>+'8.คำนวณ'!G8</f>
        <v>โพธิ์ตาก,รพช.</v>
      </c>
      <c r="C9" s="264">
        <f>+'8.คำนวณ'!X8</f>
        <v>8994.9611646023914</v>
      </c>
      <c r="D9" s="264">
        <f>+'8.คำนวณ'!Y8</f>
        <v>10.696766237630964</v>
      </c>
      <c r="E9" s="264">
        <f>+'8.คำนวณ'!Z8</f>
        <v>732.78163972868549</v>
      </c>
      <c r="F9" s="264">
        <f>+'8.คำนวณ'!AA8</f>
        <v>443.96551593368918</v>
      </c>
      <c r="G9" s="264">
        <f>+'8.คำนวณ'!AB8</f>
        <v>582.91956350164162</v>
      </c>
      <c r="H9" s="264">
        <f>+'8.คำนวณ'!AC8</f>
        <v>563.89411805122108</v>
      </c>
      <c r="I9" s="264">
        <f>+'8.คำนวณ'!AD8</f>
        <v>496.70188450612869</v>
      </c>
      <c r="J9" s="264">
        <f>+'8.คำนวณ'!AE8</f>
        <v>126.57765317217094</v>
      </c>
      <c r="K9" s="264">
        <f>+'8.คำนวณ'!AF8</f>
        <v>188.69182107654072</v>
      </c>
      <c r="L9" s="264">
        <f>+'8.คำนวณ'!AG8</f>
        <v>15.320326780385148</v>
      </c>
      <c r="M9" s="264">
        <f>+'8.คำนวณ'!AH8</f>
        <v>25.65380392373816</v>
      </c>
      <c r="N9" s="14" t="str">
        <f t="shared" si="3"/>
        <v>โพธิ์ตาก,รพช.</v>
      </c>
      <c r="O9" s="47">
        <f t="shared" ref="O9:Y9" si="25">+(C9-C11)*100/C11</f>
        <v>-9.6056557316775422</v>
      </c>
      <c r="P9" s="47">
        <f t="shared" si="25"/>
        <v>-82.632854908548111</v>
      </c>
      <c r="Q9" s="47">
        <f t="shared" si="25"/>
        <v>-34.37875050224028</v>
      </c>
      <c r="R9" s="47">
        <f t="shared" si="25"/>
        <v>-1.7941561943968696</v>
      </c>
      <c r="S9" s="47">
        <f t="shared" si="25"/>
        <v>-8.7835984092593549</v>
      </c>
      <c r="T9" s="47">
        <f t="shared" si="25"/>
        <v>23.485106105425086</v>
      </c>
      <c r="U9" s="47">
        <f t="shared" si="25"/>
        <v>17.930433890580574</v>
      </c>
      <c r="V9" s="47">
        <f t="shared" si="25"/>
        <v>-11.119608562824881</v>
      </c>
      <c r="W9" s="47">
        <f t="shared" si="25"/>
        <v>-36.4090999929806</v>
      </c>
      <c r="X9" s="47">
        <f t="shared" si="25"/>
        <v>-33.351922784831679</v>
      </c>
      <c r="Y9" s="47">
        <f t="shared" si="25"/>
        <v>-93.942074382367181</v>
      </c>
      <c r="Z9" s="14" t="str">
        <f t="shared" si="5"/>
        <v>โพธิ์ตาก,รพช.</v>
      </c>
      <c r="AA9" s="15">
        <f t="shared" si="6"/>
        <v>-9.6056557316775426E-2</v>
      </c>
      <c r="AB9" s="15">
        <f t="shared" si="7"/>
        <v>-0.82632854908548115</v>
      </c>
      <c r="AC9" s="15">
        <f t="shared" si="8"/>
        <v>-0.3437875050224028</v>
      </c>
      <c r="AD9" s="15">
        <f t="shared" si="9"/>
        <v>-1.7941561943968697E-2</v>
      </c>
      <c r="AE9" s="15">
        <f t="shared" si="10"/>
        <v>-8.783598409259355E-2</v>
      </c>
      <c r="AF9" s="15">
        <f t="shared" si="11"/>
        <v>0.23485106105425085</v>
      </c>
      <c r="AG9" s="15">
        <f t="shared" si="12"/>
        <v>0.17930433890580574</v>
      </c>
      <c r="AH9" s="15">
        <f t="shared" si="13"/>
        <v>-0.11119608562824881</v>
      </c>
      <c r="AI9" s="15">
        <f t="shared" si="14"/>
        <v>-0.36409099992980598</v>
      </c>
      <c r="AJ9" s="15">
        <f t="shared" si="15"/>
        <v>-0.33351922784831678</v>
      </c>
      <c r="AK9" s="15">
        <f t="shared" si="16"/>
        <v>-0.9394207438236718</v>
      </c>
      <c r="AL9" s="14" t="str">
        <f t="shared" si="17"/>
        <v>โพธิ์ตาก,รพช.</v>
      </c>
      <c r="AM9" s="265" t="str">
        <f>+IF(AND(C9&lt;C13),"OK","Not OK")</f>
        <v>OK</v>
      </c>
      <c r="AN9" s="265" t="str">
        <f t="shared" ref="AN9:AW9" si="26">+IF(AND(D9&lt;D13),"OK","Not OK")</f>
        <v>OK</v>
      </c>
      <c r="AO9" s="265" t="str">
        <f t="shared" si="26"/>
        <v>OK</v>
      </c>
      <c r="AP9" s="265" t="str">
        <f t="shared" si="26"/>
        <v>OK</v>
      </c>
      <c r="AQ9" s="265" t="str">
        <f t="shared" si="26"/>
        <v>OK</v>
      </c>
      <c r="AR9" s="265" t="str">
        <f t="shared" si="26"/>
        <v>Not OK</v>
      </c>
      <c r="AS9" s="265" t="str">
        <f t="shared" si="26"/>
        <v>OK</v>
      </c>
      <c r="AT9" s="265" t="str">
        <f t="shared" si="26"/>
        <v>OK</v>
      </c>
      <c r="AU9" s="265" t="str">
        <f t="shared" si="26"/>
        <v>OK</v>
      </c>
      <c r="AV9" s="265" t="str">
        <f t="shared" si="26"/>
        <v>OK</v>
      </c>
      <c r="AW9" s="265" t="str">
        <f t="shared" si="26"/>
        <v>OK</v>
      </c>
    </row>
    <row r="10" spans="1:50" ht="13.5" customHeight="1">
      <c r="A10" s="253" t="str">
        <f>+'8.คำนวณ'!E9</f>
        <v>นครพนม</v>
      </c>
      <c r="B10" s="14" t="str">
        <f>+'8.คำนวณ'!G9</f>
        <v>วังยาง,รพช.</v>
      </c>
      <c r="C10" s="264">
        <f>+'8.คำนวณ'!X9</f>
        <v>7244.4089701354415</v>
      </c>
      <c r="D10" s="264">
        <f>+'8.คำนวณ'!Y9</f>
        <v>54.776017253648703</v>
      </c>
      <c r="E10" s="264">
        <f>+'8.คำนวณ'!Z9</f>
        <v>996.48335424717777</v>
      </c>
      <c r="F10" s="264">
        <f>+'8.คำนวณ'!AA9</f>
        <v>655.60468256084596</v>
      </c>
      <c r="G10" s="264">
        <f>+'8.คำนวณ'!AB9</f>
        <v>690.1545137465373</v>
      </c>
      <c r="H10" s="264">
        <f>+'8.คำนวณ'!AC9</f>
        <v>284.60036728661669</v>
      </c>
      <c r="I10" s="264">
        <f>+'8.คำนวณ'!AD9</f>
        <v>237.6953095479046</v>
      </c>
      <c r="J10" s="264">
        <f>+'8.คำนวณ'!AE9</f>
        <v>111.34315422551367</v>
      </c>
      <c r="K10" s="264">
        <f>+'8.คำนวณ'!AF9</f>
        <v>173.36672421264564</v>
      </c>
      <c r="L10" s="264">
        <f>+'8.คำนวณ'!AG9</f>
        <v>1.1371361108262743</v>
      </c>
      <c r="M10" s="264">
        <f>+'8.คำนวณ'!AH9</f>
        <v>1614.7126201497308</v>
      </c>
      <c r="N10" s="14" t="str">
        <f t="shared" si="3"/>
        <v>วังยาง,รพช.</v>
      </c>
      <c r="O10" s="47">
        <f t="shared" ref="O10:Y10" si="27">+(C10-C11)*100/C11</f>
        <v>-27.197729208217957</v>
      </c>
      <c r="P10" s="47">
        <f t="shared" si="27"/>
        <v>-11.066296295292686</v>
      </c>
      <c r="Q10" s="47">
        <f t="shared" si="27"/>
        <v>-10.764026738402523</v>
      </c>
      <c r="R10" s="47">
        <f t="shared" si="27"/>
        <v>45.020747655114967</v>
      </c>
      <c r="S10" s="47">
        <f t="shared" si="27"/>
        <v>7.9967378473294168</v>
      </c>
      <c r="T10" s="47">
        <f t="shared" si="27"/>
        <v>-37.676408696218161</v>
      </c>
      <c r="U10" s="47">
        <f t="shared" si="27"/>
        <v>-43.564717865703258</v>
      </c>
      <c r="V10" s="47">
        <f t="shared" si="27"/>
        <v>-21.816980459002746</v>
      </c>
      <c r="W10" s="47">
        <f t="shared" si="27"/>
        <v>-41.573800278927436</v>
      </c>
      <c r="X10" s="47">
        <f t="shared" si="27"/>
        <v>-95.053112351654391</v>
      </c>
      <c r="Y10" s="47">
        <f t="shared" si="27"/>
        <v>281.30052665089141</v>
      </c>
      <c r="Z10" s="14" t="str">
        <f t="shared" si="5"/>
        <v>วังยาง,รพช.</v>
      </c>
      <c r="AA10" s="15">
        <f t="shared" si="6"/>
        <v>-0.27197729208217958</v>
      </c>
      <c r="AB10" s="15">
        <f t="shared" si="7"/>
        <v>-0.11066296295292685</v>
      </c>
      <c r="AC10" s="15">
        <f t="shared" si="8"/>
        <v>-0.10764026738402523</v>
      </c>
      <c r="AD10" s="15">
        <f t="shared" si="9"/>
        <v>0.45020747655114968</v>
      </c>
      <c r="AE10" s="15">
        <f t="shared" si="10"/>
        <v>7.9967378473294173E-2</v>
      </c>
      <c r="AF10" s="15">
        <f t="shared" si="11"/>
        <v>-0.37676408696218161</v>
      </c>
      <c r="AG10" s="15">
        <f t="shared" si="12"/>
        <v>-0.43564717865703256</v>
      </c>
      <c r="AH10" s="15">
        <f t="shared" si="13"/>
        <v>-0.21816980459002747</v>
      </c>
      <c r="AI10" s="15">
        <f t="shared" si="14"/>
        <v>-0.41573800278927436</v>
      </c>
      <c r="AJ10" s="15">
        <f t="shared" si="15"/>
        <v>-0.9505311235165439</v>
      </c>
      <c r="AK10" s="15">
        <f t="shared" si="16"/>
        <v>2.813005266508914</v>
      </c>
      <c r="AL10" s="14" t="str">
        <f t="shared" si="17"/>
        <v>วังยาง,รพช.</v>
      </c>
      <c r="AM10" s="265" t="str">
        <f>+IF(AND(C10&lt;C13),"OK","Not OK")</f>
        <v>OK</v>
      </c>
      <c r="AN10" s="265" t="str">
        <f t="shared" ref="AN10:AW10" si="28">+IF(AND(D10&lt;D13),"OK","Not OK")</f>
        <v>OK</v>
      </c>
      <c r="AO10" s="265" t="str">
        <f t="shared" si="28"/>
        <v>OK</v>
      </c>
      <c r="AP10" s="265" t="str">
        <f t="shared" si="28"/>
        <v>Not OK</v>
      </c>
      <c r="AQ10" s="265" t="str">
        <f t="shared" si="28"/>
        <v>OK</v>
      </c>
      <c r="AR10" s="265" t="str">
        <f t="shared" si="28"/>
        <v>OK</v>
      </c>
      <c r="AS10" s="265" t="str">
        <f t="shared" si="28"/>
        <v>OK</v>
      </c>
      <c r="AT10" s="265" t="str">
        <f t="shared" si="28"/>
        <v>OK</v>
      </c>
      <c r="AU10" s="265" t="str">
        <f t="shared" si="28"/>
        <v>OK</v>
      </c>
      <c r="AV10" s="265" t="str">
        <f t="shared" si="28"/>
        <v>OK</v>
      </c>
      <c r="AW10" s="265" t="str">
        <f t="shared" si="28"/>
        <v>Not OK</v>
      </c>
    </row>
    <row r="11" spans="1:50" ht="13.5" customHeight="1">
      <c r="B11" s="18" t="s">
        <v>144</v>
      </c>
      <c r="C11" s="19">
        <f t="shared" ref="C11:M11" si="29">AVERAGE(C4:C10)</f>
        <v>9950.8008353953628</v>
      </c>
      <c r="D11" s="19">
        <f t="shared" si="29"/>
        <v>61.591966793067876</v>
      </c>
      <c r="E11" s="19">
        <f t="shared" si="29"/>
        <v>1116.683460520974</v>
      </c>
      <c r="F11" s="19">
        <f t="shared" si="29"/>
        <v>452.07647399528656</v>
      </c>
      <c r="G11" s="19">
        <f t="shared" si="29"/>
        <v>639.05125979099535</v>
      </c>
      <c r="H11" s="19">
        <f t="shared" si="29"/>
        <v>456.64949874181423</v>
      </c>
      <c r="I11" s="19">
        <f t="shared" si="29"/>
        <v>421.18210551737963</v>
      </c>
      <c r="J11" s="19">
        <f t="shared" si="29"/>
        <v>142.41347402440508</v>
      </c>
      <c r="K11" s="19">
        <f t="shared" si="29"/>
        <v>296.72770955547446</v>
      </c>
      <c r="L11" s="19">
        <f t="shared" si="29"/>
        <v>22.986899878483548</v>
      </c>
      <c r="M11" s="19">
        <f t="shared" si="29"/>
        <v>423.4750563636432</v>
      </c>
      <c r="P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59"/>
      <c r="AI11" s="59"/>
      <c r="AJ11" s="59"/>
      <c r="AK11" s="59"/>
      <c r="AL11" s="48"/>
      <c r="AM11" s="48"/>
      <c r="AN11" s="48"/>
      <c r="AO11" s="48"/>
      <c r="AP11" s="48"/>
      <c r="AQ11" s="48"/>
      <c r="AR11" s="48"/>
      <c r="AS11" s="48"/>
      <c r="AT11" s="59"/>
      <c r="AU11" s="59"/>
      <c r="AV11" s="59"/>
      <c r="AW11" s="59"/>
      <c r="AX11" s="48"/>
    </row>
    <row r="12" spans="1:50" ht="13.5" customHeight="1">
      <c r="B12" s="20" t="s">
        <v>268</v>
      </c>
      <c r="C12" s="21">
        <f t="shared" ref="C12:M12" si="30">STDEV(C4:C10)</f>
        <v>2342.2781196256187</v>
      </c>
      <c r="D12" s="21">
        <f t="shared" si="30"/>
        <v>35.530790193249551</v>
      </c>
      <c r="E12" s="21">
        <f t="shared" si="30"/>
        <v>330.5008638430777</v>
      </c>
      <c r="F12" s="21">
        <f t="shared" si="30"/>
        <v>155.24666633175991</v>
      </c>
      <c r="G12" s="21">
        <f t="shared" si="30"/>
        <v>327.52453883141629</v>
      </c>
      <c r="H12" s="21">
        <f t="shared" si="30"/>
        <v>103.93087848657022</v>
      </c>
      <c r="I12" s="21">
        <f t="shared" si="30"/>
        <v>218.7385492782538</v>
      </c>
      <c r="J12" s="21">
        <f t="shared" si="30"/>
        <v>23.609594334955286</v>
      </c>
      <c r="K12" s="21">
        <f t="shared" si="30"/>
        <v>101.83691529297126</v>
      </c>
      <c r="L12" s="21">
        <f t="shared" si="30"/>
        <v>18.531013311303035</v>
      </c>
      <c r="M12" s="21">
        <f t="shared" si="30"/>
        <v>558.4957653994129</v>
      </c>
      <c r="N12" s="42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L12" s="49"/>
      <c r="AM12" s="49"/>
      <c r="AN12" s="49"/>
      <c r="AO12" s="49"/>
      <c r="AP12" s="49"/>
      <c r="AQ12" s="49"/>
      <c r="AR12" s="49"/>
      <c r="AS12" s="49"/>
      <c r="AX12" s="49"/>
    </row>
    <row r="13" spans="1:50" ht="13.5" customHeight="1">
      <c r="B13" s="20" t="s">
        <v>269</v>
      </c>
      <c r="C13" s="21">
        <f t="shared" ref="C13:M13" si="31">+C11+C12</f>
        <v>12293.078955020981</v>
      </c>
      <c r="D13" s="21">
        <f t="shared" si="31"/>
        <v>97.122756986317427</v>
      </c>
      <c r="E13" s="21">
        <f t="shared" si="31"/>
        <v>1447.1843243640517</v>
      </c>
      <c r="F13" s="21">
        <f t="shared" si="31"/>
        <v>607.32314032704653</v>
      </c>
      <c r="G13" s="21">
        <f t="shared" si="31"/>
        <v>966.57579862241164</v>
      </c>
      <c r="H13" s="21">
        <f t="shared" si="31"/>
        <v>560.58037722838446</v>
      </c>
      <c r="I13" s="21">
        <f t="shared" si="31"/>
        <v>639.92065479563348</v>
      </c>
      <c r="J13" s="21">
        <f t="shared" si="31"/>
        <v>166.02306835936037</v>
      </c>
      <c r="K13" s="21">
        <f t="shared" si="31"/>
        <v>398.5646248484457</v>
      </c>
      <c r="L13" s="21">
        <f t="shared" si="31"/>
        <v>41.517913189786583</v>
      </c>
      <c r="M13" s="21">
        <f t="shared" si="31"/>
        <v>981.97082176305616</v>
      </c>
      <c r="N13" s="42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L13" s="49"/>
      <c r="AM13" s="49"/>
      <c r="AN13" s="49"/>
      <c r="AO13" s="49"/>
      <c r="AP13" s="49"/>
      <c r="AQ13" s="49"/>
      <c r="AR13" s="49"/>
      <c r="AS13" s="49"/>
      <c r="AX13" s="49"/>
    </row>
    <row r="14" spans="1:50" ht="13.5" customHeight="1">
      <c r="B14" s="348" t="s">
        <v>146</v>
      </c>
      <c r="C14" s="357" t="s">
        <v>248</v>
      </c>
      <c r="D14" s="358"/>
      <c r="E14" s="358"/>
      <c r="F14" s="358"/>
      <c r="G14" s="358"/>
      <c r="H14" s="358"/>
      <c r="I14" s="358"/>
      <c r="J14" s="358"/>
      <c r="K14" s="358"/>
      <c r="L14" s="358"/>
      <c r="M14" s="359"/>
      <c r="N14" s="348" t="s">
        <v>146</v>
      </c>
      <c r="O14" s="357" t="s">
        <v>719</v>
      </c>
      <c r="P14" s="358"/>
      <c r="Q14" s="358"/>
      <c r="R14" s="358"/>
      <c r="S14" s="358"/>
      <c r="T14" s="358"/>
      <c r="U14" s="358"/>
      <c r="V14" s="358"/>
      <c r="W14" s="358"/>
      <c r="X14" s="358"/>
      <c r="Y14" s="359"/>
      <c r="Z14" s="348" t="s">
        <v>146</v>
      </c>
      <c r="AA14" s="357" t="s">
        <v>719</v>
      </c>
      <c r="AB14" s="358"/>
      <c r="AC14" s="358"/>
      <c r="AD14" s="358"/>
      <c r="AE14" s="358"/>
      <c r="AF14" s="358"/>
      <c r="AG14" s="358"/>
      <c r="AH14" s="358"/>
      <c r="AI14" s="358"/>
      <c r="AJ14" s="358"/>
      <c r="AK14" s="359"/>
      <c r="AL14" s="348" t="s">
        <v>146</v>
      </c>
      <c r="AM14" s="357" t="s">
        <v>720</v>
      </c>
      <c r="AN14" s="358"/>
      <c r="AO14" s="358"/>
      <c r="AP14" s="358"/>
      <c r="AQ14" s="358"/>
      <c r="AR14" s="358"/>
      <c r="AS14" s="358"/>
      <c r="AT14" s="358"/>
      <c r="AU14" s="358"/>
      <c r="AV14" s="358"/>
      <c r="AW14" s="359"/>
    </row>
    <row r="15" spans="1:50" ht="13.5" customHeight="1">
      <c r="B15" s="348"/>
      <c r="C15" s="38" t="s">
        <v>5</v>
      </c>
      <c r="D15" s="38" t="s">
        <v>8</v>
      </c>
      <c r="E15" s="38" t="s">
        <v>11</v>
      </c>
      <c r="F15" s="38" t="s">
        <v>17</v>
      </c>
      <c r="G15" s="38" t="s">
        <v>20</v>
      </c>
      <c r="H15" s="38" t="s">
        <v>23</v>
      </c>
      <c r="I15" s="38" t="s">
        <v>26</v>
      </c>
      <c r="J15" s="38" t="s">
        <v>29</v>
      </c>
      <c r="K15" s="38" t="s">
        <v>32</v>
      </c>
      <c r="L15" s="38" t="s">
        <v>35</v>
      </c>
      <c r="M15" s="38" t="s">
        <v>38</v>
      </c>
      <c r="N15" s="348"/>
      <c r="O15" s="38" t="s">
        <v>5</v>
      </c>
      <c r="P15" s="38" t="s">
        <v>8</v>
      </c>
      <c r="Q15" s="38" t="s">
        <v>11</v>
      </c>
      <c r="R15" s="38" t="s">
        <v>17</v>
      </c>
      <c r="S15" s="38" t="s">
        <v>20</v>
      </c>
      <c r="T15" s="38" t="s">
        <v>23</v>
      </c>
      <c r="U15" s="38" t="s">
        <v>26</v>
      </c>
      <c r="V15" s="38" t="s">
        <v>29</v>
      </c>
      <c r="W15" s="38" t="s">
        <v>32</v>
      </c>
      <c r="X15" s="38" t="s">
        <v>35</v>
      </c>
      <c r="Y15" s="38" t="s">
        <v>38</v>
      </c>
      <c r="Z15" s="348"/>
      <c r="AA15" s="38" t="s">
        <v>5</v>
      </c>
      <c r="AB15" s="38" t="s">
        <v>8</v>
      </c>
      <c r="AC15" s="38" t="s">
        <v>11</v>
      </c>
      <c r="AD15" s="38" t="s">
        <v>17</v>
      </c>
      <c r="AE15" s="38" t="s">
        <v>20</v>
      </c>
      <c r="AF15" s="38" t="s">
        <v>23</v>
      </c>
      <c r="AG15" s="38" t="s">
        <v>26</v>
      </c>
      <c r="AH15" s="38" t="s">
        <v>29</v>
      </c>
      <c r="AI15" s="38" t="s">
        <v>32</v>
      </c>
      <c r="AJ15" s="38" t="s">
        <v>35</v>
      </c>
      <c r="AK15" s="38" t="s">
        <v>38</v>
      </c>
      <c r="AL15" s="348"/>
      <c r="AM15" s="12" t="s">
        <v>5</v>
      </c>
      <c r="AN15" s="13" t="s">
        <v>8</v>
      </c>
      <c r="AO15" s="12" t="s">
        <v>11</v>
      </c>
      <c r="AP15" s="12" t="s">
        <v>17</v>
      </c>
      <c r="AQ15" s="12" t="s">
        <v>20</v>
      </c>
      <c r="AR15" s="12" t="s">
        <v>23</v>
      </c>
      <c r="AS15" s="12" t="s">
        <v>26</v>
      </c>
      <c r="AT15" s="38" t="s">
        <v>29</v>
      </c>
      <c r="AU15" s="38" t="s">
        <v>32</v>
      </c>
      <c r="AV15" s="38" t="s">
        <v>35</v>
      </c>
      <c r="AW15" s="38" t="s">
        <v>38</v>
      </c>
    </row>
    <row r="16" spans="1:50" ht="13.5" customHeight="1">
      <c r="A16" s="253" t="str">
        <f>+'8.คำนวณ'!E10</f>
        <v>อุดรธานี</v>
      </c>
      <c r="B16" s="14" t="str">
        <f>+'8.คำนวณ'!G10</f>
        <v>หนองแสง,รพช.</v>
      </c>
      <c r="C16" s="264">
        <f>+'8.คำนวณ'!X10</f>
        <v>9000.4913108841447</v>
      </c>
      <c r="D16" s="264">
        <f>+'8.คำนวณ'!Y10</f>
        <v>39.731551737955371</v>
      </c>
      <c r="E16" s="264">
        <f>+'8.คำนวณ'!Z10</f>
        <v>926.79905365965647</v>
      </c>
      <c r="F16" s="264">
        <f>+'8.คำนวณ'!AA10</f>
        <v>286.56812404137179</v>
      </c>
      <c r="G16" s="264">
        <f>+'8.คำนวณ'!AB10</f>
        <v>553.57910502111247</v>
      </c>
      <c r="H16" s="264">
        <f>+'8.คำนวณ'!AC10</f>
        <v>377.23421422050592</v>
      </c>
      <c r="I16" s="264">
        <f>+'8.คำนวณ'!AD10</f>
        <v>305.00683935034789</v>
      </c>
      <c r="J16" s="264">
        <f>+'8.คำนวณ'!AE10</f>
        <v>22.862339463539282</v>
      </c>
      <c r="K16" s="264">
        <f>+'8.คำนวณ'!AF10</f>
        <v>229.17051120850223</v>
      </c>
      <c r="L16" s="264">
        <f>+'8.คำนวณ'!AG10</f>
        <v>30.959248631514512</v>
      </c>
      <c r="M16" s="264">
        <f>+'8.คำนวณ'!AH10</f>
        <v>212.03249053828327</v>
      </c>
      <c r="N16" s="14" t="str">
        <f>+B16</f>
        <v>หนองแสง,รพช.</v>
      </c>
      <c r="O16" s="50">
        <f>+(C16-C26)*100/C26</f>
        <v>-10.689431439551239</v>
      </c>
      <c r="P16" s="50">
        <f t="shared" ref="P16:Y16" si="32">+(D16-D26)*100/D26</f>
        <v>-41.297183253982993</v>
      </c>
      <c r="Q16" s="50">
        <f t="shared" si="32"/>
        <v>-28.801247882282766</v>
      </c>
      <c r="R16" s="50">
        <f t="shared" si="32"/>
        <v>-43.007766293101362</v>
      </c>
      <c r="S16" s="50">
        <f t="shared" si="32"/>
        <v>-25.711327360568646</v>
      </c>
      <c r="T16" s="50">
        <f t="shared" si="32"/>
        <v>-37.366237569768231</v>
      </c>
      <c r="U16" s="50">
        <f t="shared" si="32"/>
        <v>-31.944132099150604</v>
      </c>
      <c r="V16" s="50">
        <f t="shared" si="32"/>
        <v>-85.899513870822275</v>
      </c>
      <c r="W16" s="50">
        <f t="shared" si="32"/>
        <v>-12.50131666528131</v>
      </c>
      <c r="X16" s="50">
        <f t="shared" si="32"/>
        <v>-66.629161865704859</v>
      </c>
      <c r="Y16" s="50">
        <f t="shared" si="32"/>
        <v>-41.953998086879494</v>
      </c>
      <c r="Z16" s="14" t="str">
        <f>+N16</f>
        <v>หนองแสง,รพช.</v>
      </c>
      <c r="AA16" s="15">
        <f t="shared" ref="AA16:AK16" si="33">+O16/100</f>
        <v>-0.10689431439551239</v>
      </c>
      <c r="AB16" s="15">
        <f t="shared" si="33"/>
        <v>-0.41297183253982994</v>
      </c>
      <c r="AC16" s="15">
        <f t="shared" si="33"/>
        <v>-0.28801247882282766</v>
      </c>
      <c r="AD16" s="15">
        <f t="shared" si="33"/>
        <v>-0.43007766293101363</v>
      </c>
      <c r="AE16" s="15">
        <f t="shared" si="33"/>
        <v>-0.25711327360568648</v>
      </c>
      <c r="AF16" s="15">
        <f t="shared" si="33"/>
        <v>-0.37366237569768229</v>
      </c>
      <c r="AG16" s="15">
        <f t="shared" si="33"/>
        <v>-0.31944132099150602</v>
      </c>
      <c r="AH16" s="15">
        <f t="shared" si="33"/>
        <v>-0.85899513870822275</v>
      </c>
      <c r="AI16" s="15">
        <f t="shared" si="33"/>
        <v>-0.12501316665281309</v>
      </c>
      <c r="AJ16" s="15">
        <f t="shared" si="33"/>
        <v>-0.66629161865704856</v>
      </c>
      <c r="AK16" s="15">
        <f t="shared" si="33"/>
        <v>-0.41953998086879496</v>
      </c>
      <c r="AL16" s="14" t="str">
        <f>+Z16</f>
        <v>หนองแสง,รพช.</v>
      </c>
      <c r="AM16" s="17" t="str">
        <f>+IF(AND(C16&lt;C28),"OK","Not OK")</f>
        <v>OK</v>
      </c>
      <c r="AN16" s="17" t="str">
        <f t="shared" ref="AN16:AW16" si="34">+IF(AND(D16&lt;D28),"OK","Not OK")</f>
        <v>OK</v>
      </c>
      <c r="AO16" s="17" t="str">
        <f t="shared" si="34"/>
        <v>OK</v>
      </c>
      <c r="AP16" s="17" t="str">
        <f t="shared" si="34"/>
        <v>OK</v>
      </c>
      <c r="AQ16" s="17" t="str">
        <f t="shared" si="34"/>
        <v>OK</v>
      </c>
      <c r="AR16" s="17" t="str">
        <f t="shared" si="34"/>
        <v>OK</v>
      </c>
      <c r="AS16" s="17" t="str">
        <f t="shared" si="34"/>
        <v>OK</v>
      </c>
      <c r="AT16" s="17" t="str">
        <f t="shared" si="34"/>
        <v>OK</v>
      </c>
      <c r="AU16" s="17" t="str">
        <f t="shared" si="34"/>
        <v>OK</v>
      </c>
      <c r="AV16" s="17" t="str">
        <f t="shared" si="34"/>
        <v>OK</v>
      </c>
      <c r="AW16" s="17" t="str">
        <f t="shared" si="34"/>
        <v>OK</v>
      </c>
    </row>
    <row r="17" spans="1:50" ht="13.5" customHeight="1">
      <c r="A17" s="253" t="str">
        <f>+'8.คำนวณ'!E11</f>
        <v>อุดรธานี</v>
      </c>
      <c r="B17" s="14" t="str">
        <f>+'8.คำนวณ'!G11</f>
        <v>นายูง,รพช.</v>
      </c>
      <c r="C17" s="264">
        <f>+'8.คำนวณ'!X11</f>
        <v>9585.4945401572331</v>
      </c>
      <c r="D17" s="264">
        <f>+'8.คำนวณ'!Y11</f>
        <v>109.74776934019442</v>
      </c>
      <c r="E17" s="264">
        <f>+'8.คำนวณ'!Z11</f>
        <v>1240.3978383245467</v>
      </c>
      <c r="F17" s="264">
        <f>+'8.คำนวณ'!AA11</f>
        <v>404.78870190459543</v>
      </c>
      <c r="G17" s="264">
        <f>+'8.คำนวณ'!AB11</f>
        <v>841.43809902305009</v>
      </c>
      <c r="H17" s="264">
        <f>+'8.คำนวณ'!AC11</f>
        <v>942.76842467432766</v>
      </c>
      <c r="I17" s="264">
        <f>+'8.คำนวณ'!AD11</f>
        <v>622.61420171124041</v>
      </c>
      <c r="J17" s="264">
        <f>+'8.คำนวณ'!AE11</f>
        <v>38.854657027089985</v>
      </c>
      <c r="K17" s="264">
        <f>+'8.คำนวณ'!AF11</f>
        <v>353.07017068415576</v>
      </c>
      <c r="L17" s="264">
        <f>+'8.คำนวณ'!AG11</f>
        <v>59.178458904489474</v>
      </c>
      <c r="M17" s="264">
        <f>+'8.คำนวณ'!AH11</f>
        <v>18.647780662272734</v>
      </c>
      <c r="N17" s="14" t="str">
        <f t="shared" ref="N17:N25" si="35">+B17</f>
        <v>นายูง,รพช.</v>
      </c>
      <c r="O17" s="50">
        <f>+(C17-C26)*100/C26</f>
        <v>-4.8845293279413209</v>
      </c>
      <c r="P17" s="50">
        <f t="shared" ref="P17:Y17" si="36">+(D17-D26)*100/D26</f>
        <v>62.1508073571434</v>
      </c>
      <c r="Q17" s="50">
        <f t="shared" si="36"/>
        <v>-4.7098959914852605</v>
      </c>
      <c r="R17" s="50">
        <f t="shared" si="36"/>
        <v>-19.496237140707795</v>
      </c>
      <c r="S17" s="50">
        <f t="shared" si="36"/>
        <v>12.918495148556593</v>
      </c>
      <c r="T17" s="50">
        <f t="shared" si="36"/>
        <v>56.531754840401405</v>
      </c>
      <c r="U17" s="50">
        <f t="shared" si="36"/>
        <v>38.923277770114197</v>
      </c>
      <c r="V17" s="50">
        <f t="shared" si="36"/>
        <v>-76.036155296435027</v>
      </c>
      <c r="W17" s="50">
        <f t="shared" si="36"/>
        <v>34.804320576485601</v>
      </c>
      <c r="X17" s="50">
        <f t="shared" si="36"/>
        <v>-36.211799044486476</v>
      </c>
      <c r="Y17" s="50">
        <f t="shared" si="36"/>
        <v>-94.894984682537128</v>
      </c>
      <c r="Z17" s="14" t="str">
        <f t="shared" ref="Z17:Z25" si="37">+N17</f>
        <v>นายูง,รพช.</v>
      </c>
      <c r="AA17" s="15">
        <f t="shared" ref="AA17:AA25" si="38">+O17/100</f>
        <v>-4.8845293279413206E-2</v>
      </c>
      <c r="AB17" s="15">
        <f t="shared" ref="AB17:AB25" si="39">+P17/100</f>
        <v>0.62150807357143401</v>
      </c>
      <c r="AC17" s="15">
        <f t="shared" ref="AC17:AC25" si="40">+Q17/100</f>
        <v>-4.7098959914852606E-2</v>
      </c>
      <c r="AD17" s="15">
        <f t="shared" ref="AD17:AD25" si="41">+R17/100</f>
        <v>-0.19496237140707795</v>
      </c>
      <c r="AE17" s="15">
        <f t="shared" ref="AE17:AE25" si="42">+S17/100</f>
        <v>0.12918495148556594</v>
      </c>
      <c r="AF17" s="15">
        <f t="shared" ref="AF17:AF25" si="43">+T17/100</f>
        <v>0.56531754840401405</v>
      </c>
      <c r="AG17" s="15">
        <f t="shared" ref="AG17:AG25" si="44">+U17/100</f>
        <v>0.38923277770114195</v>
      </c>
      <c r="AH17" s="15">
        <f t="shared" ref="AH17:AH25" si="45">+V17/100</f>
        <v>-0.76036155296435026</v>
      </c>
      <c r="AI17" s="15">
        <f t="shared" ref="AI17:AI25" si="46">+W17/100</f>
        <v>0.34804320576485603</v>
      </c>
      <c r="AJ17" s="15">
        <f t="shared" ref="AJ17:AJ25" si="47">+X17/100</f>
        <v>-0.36211799044486476</v>
      </c>
      <c r="AK17" s="15">
        <f t="shared" ref="AK17:AK25" si="48">+Y17/100</f>
        <v>-0.94894984682537131</v>
      </c>
      <c r="AL17" s="14" t="str">
        <f t="shared" ref="AL17:AL25" si="49">+Z17</f>
        <v>นายูง,รพช.</v>
      </c>
      <c r="AM17" s="17" t="str">
        <f>+IF(AND(C17&lt;C28),"OK","Not OK")</f>
        <v>OK</v>
      </c>
      <c r="AN17" s="17" t="str">
        <f t="shared" ref="AN17:AW17" si="50">+IF(AND(D17&lt;D28),"OK","Not OK")</f>
        <v>Not OK</v>
      </c>
      <c r="AO17" s="17" t="str">
        <f t="shared" si="50"/>
        <v>OK</v>
      </c>
      <c r="AP17" s="17" t="str">
        <f t="shared" si="50"/>
        <v>OK</v>
      </c>
      <c r="AQ17" s="17" t="str">
        <f t="shared" si="50"/>
        <v>OK</v>
      </c>
      <c r="AR17" s="17" t="str">
        <f t="shared" si="50"/>
        <v>Not OK</v>
      </c>
      <c r="AS17" s="17" t="str">
        <f t="shared" si="50"/>
        <v>OK</v>
      </c>
      <c r="AT17" s="17" t="str">
        <f t="shared" si="50"/>
        <v>OK</v>
      </c>
      <c r="AU17" s="17" t="str">
        <f t="shared" si="50"/>
        <v>Not OK</v>
      </c>
      <c r="AV17" s="17" t="str">
        <f t="shared" si="50"/>
        <v>OK</v>
      </c>
      <c r="AW17" s="17" t="str">
        <f t="shared" si="50"/>
        <v>OK</v>
      </c>
    </row>
    <row r="18" spans="1:50" ht="13.2" customHeight="1">
      <c r="A18" s="253" t="str">
        <f>+'8.คำนวณ'!E12</f>
        <v>หนองคาย</v>
      </c>
      <c r="B18" s="14" t="str">
        <f>+'8.คำนวณ'!G12</f>
        <v>ศรีเชียงใหม่,รพช.</v>
      </c>
      <c r="C18" s="264">
        <f>+'8.คำนวณ'!X12</f>
        <v>11647.417099002243</v>
      </c>
      <c r="D18" s="264">
        <f>+'8.คำนวณ'!Y12</f>
        <v>16.206515035867298</v>
      </c>
      <c r="E18" s="264">
        <f>+'8.คำนวณ'!Z12</f>
        <v>1314.6500524049434</v>
      </c>
      <c r="F18" s="264">
        <f>+'8.คำนวณ'!AA12</f>
        <v>463.45623593842322</v>
      </c>
      <c r="G18" s="264">
        <f>+'8.คำนวณ'!AB12</f>
        <v>840.45671001890071</v>
      </c>
      <c r="H18" s="264">
        <f>+'8.คำนวณ'!AC12</f>
        <v>373.76445903815585</v>
      </c>
      <c r="I18" s="264">
        <f>+'8.คำนวณ'!AD12</f>
        <v>720.25232824108014</v>
      </c>
      <c r="J18" s="264">
        <f>+'8.คำนวณ'!AE12</f>
        <v>401.39334271916903</v>
      </c>
      <c r="K18" s="264">
        <f>+'8.คำนวณ'!AF12</f>
        <v>259.82945865714254</v>
      </c>
      <c r="L18" s="264">
        <f>+'8.คำนวณ'!AG12</f>
        <v>2.6999768060758917</v>
      </c>
      <c r="M18" s="266">
        <f>+'8.คำนวณ'!AH12</f>
        <v>14.157871089252467</v>
      </c>
      <c r="N18" s="14" t="str">
        <f t="shared" si="35"/>
        <v>ศรีเชียงใหม่,รพช.</v>
      </c>
      <c r="O18" s="50">
        <f>+(C18-C26)*100/C26</f>
        <v>15.575628867575395</v>
      </c>
      <c r="P18" s="50">
        <f t="shared" ref="P18:Y18" si="51">+(D18-D26)*100/D26</f>
        <v>-76.055098765919837</v>
      </c>
      <c r="Q18" s="50">
        <f t="shared" si="51"/>
        <v>0.99432323880673801</v>
      </c>
      <c r="R18" s="50">
        <f t="shared" si="51"/>
        <v>-7.8285269868016725</v>
      </c>
      <c r="S18" s="50">
        <f t="shared" si="51"/>
        <v>12.786795657372924</v>
      </c>
      <c r="T18" s="50">
        <f t="shared" si="51"/>
        <v>-37.942335425132292</v>
      </c>
      <c r="U18" s="50">
        <f t="shared" si="51"/>
        <v>60.709174294121475</v>
      </c>
      <c r="V18" s="50">
        <f t="shared" si="51"/>
        <v>147.56177163680923</v>
      </c>
      <c r="W18" s="50">
        <f t="shared" si="51"/>
        <v>-0.79554562153790176</v>
      </c>
      <c r="X18" s="50">
        <f t="shared" si="51"/>
        <v>-97.089706858383082</v>
      </c>
      <c r="Y18" s="50">
        <f t="shared" si="51"/>
        <v>-96.124142058388529</v>
      </c>
      <c r="Z18" s="14" t="str">
        <f t="shared" si="37"/>
        <v>ศรีเชียงใหม่,รพช.</v>
      </c>
      <c r="AA18" s="15">
        <f t="shared" si="38"/>
        <v>0.15575628867575395</v>
      </c>
      <c r="AB18" s="15">
        <f t="shared" si="39"/>
        <v>-0.76055098765919837</v>
      </c>
      <c r="AC18" s="15">
        <f t="shared" si="40"/>
        <v>9.9432323880673801E-3</v>
      </c>
      <c r="AD18" s="15">
        <f t="shared" si="41"/>
        <v>-7.8285269868016719E-2</v>
      </c>
      <c r="AE18" s="15">
        <f t="shared" si="42"/>
        <v>0.12786795657372924</v>
      </c>
      <c r="AF18" s="15">
        <f t="shared" si="43"/>
        <v>-0.3794233542513229</v>
      </c>
      <c r="AG18" s="15">
        <f t="shared" si="44"/>
        <v>0.60709174294121471</v>
      </c>
      <c r="AH18" s="15">
        <f t="shared" si="45"/>
        <v>1.4756177163680924</v>
      </c>
      <c r="AI18" s="15">
        <f t="shared" si="46"/>
        <v>-7.9554562153790181E-3</v>
      </c>
      <c r="AJ18" s="15">
        <f t="shared" si="47"/>
        <v>-0.97089706858383085</v>
      </c>
      <c r="AK18" s="15">
        <f t="shared" si="48"/>
        <v>-0.96124142058388529</v>
      </c>
      <c r="AL18" s="14" t="str">
        <f t="shared" si="49"/>
        <v>ศรีเชียงใหม่,รพช.</v>
      </c>
      <c r="AM18" s="17" t="str">
        <f>+IF(AND(C18&lt;C28),"OK","Not OK")</f>
        <v>OK</v>
      </c>
      <c r="AN18" s="17" t="str">
        <f t="shared" ref="AN18:AW18" si="52">+IF(AND(D18&lt;D28),"OK","Not OK")</f>
        <v>OK</v>
      </c>
      <c r="AO18" s="17" t="str">
        <f t="shared" si="52"/>
        <v>OK</v>
      </c>
      <c r="AP18" s="17" t="str">
        <f t="shared" si="52"/>
        <v>OK</v>
      </c>
      <c r="AQ18" s="17" t="str">
        <f t="shared" si="52"/>
        <v>OK</v>
      </c>
      <c r="AR18" s="17" t="str">
        <f t="shared" si="52"/>
        <v>OK</v>
      </c>
      <c r="AS18" s="17" t="str">
        <f t="shared" si="52"/>
        <v>Not OK</v>
      </c>
      <c r="AT18" s="17" t="str">
        <f t="shared" si="52"/>
        <v>Not OK</v>
      </c>
      <c r="AU18" s="17" t="str">
        <f t="shared" si="52"/>
        <v>OK</v>
      </c>
      <c r="AV18" s="17" t="str">
        <f t="shared" si="52"/>
        <v>OK</v>
      </c>
      <c r="AW18" s="17" t="str">
        <f t="shared" si="52"/>
        <v>OK</v>
      </c>
    </row>
    <row r="19" spans="1:50" ht="13.5" customHeight="1">
      <c r="A19" s="253" t="str">
        <f>+'8.คำนวณ'!E13</f>
        <v>สกลนคร</v>
      </c>
      <c r="B19" s="14" t="str">
        <f>+'8.คำนวณ'!G13</f>
        <v>เต่างอย,รพช.</v>
      </c>
      <c r="C19" s="264">
        <f>+'8.คำนวณ'!X13</f>
        <v>11227.459515099887</v>
      </c>
      <c r="D19" s="264">
        <f>+'8.คำนวณ'!Y13</f>
        <v>39.595376494955566</v>
      </c>
      <c r="E19" s="264">
        <f>+'8.คำนวณ'!Z13</f>
        <v>1145.5678158615619</v>
      </c>
      <c r="F19" s="264">
        <f>+'8.คำนวณ'!AA13</f>
        <v>574.00949171510649</v>
      </c>
      <c r="G19" s="264">
        <f>+'8.คำนวณ'!AB13</f>
        <v>723.94545082514855</v>
      </c>
      <c r="H19" s="264">
        <f>+'8.คำนวณ'!AC13</f>
        <v>665.2221345292977</v>
      </c>
      <c r="I19" s="264">
        <f>+'8.คำนวณ'!AD13</f>
        <v>159.40867825883609</v>
      </c>
      <c r="J19" s="264">
        <f>+'8.คำนวณ'!AE13</f>
        <v>31.845059130086184</v>
      </c>
      <c r="K19" s="264">
        <f>+'8.คำนวณ'!AF13</f>
        <v>280.21247995590295</v>
      </c>
      <c r="L19" s="264">
        <f>+'8.คำนวณ'!AG13</f>
        <v>32.674822108639006</v>
      </c>
      <c r="M19" s="264">
        <f>+'8.คำนวณ'!AH13</f>
        <v>7.4747778445914337</v>
      </c>
      <c r="N19" s="14" t="str">
        <f t="shared" si="35"/>
        <v>เต่างอย,รพช.</v>
      </c>
      <c r="O19" s="50">
        <f>+(C19-C26)*100/C26</f>
        <v>11.408450733173369</v>
      </c>
      <c r="P19" s="50">
        <f t="shared" ref="P19:Y19" si="53">+(D19-D26)*100/D26</f>
        <v>-41.498380287209493</v>
      </c>
      <c r="Q19" s="50">
        <f t="shared" si="53"/>
        <v>-11.994947951776782</v>
      </c>
      <c r="R19" s="50">
        <f t="shared" si="53"/>
        <v>14.158136782451487</v>
      </c>
      <c r="S19" s="50">
        <f t="shared" si="53"/>
        <v>-2.8486694722628609</v>
      </c>
      <c r="T19" s="50">
        <f t="shared" si="53"/>
        <v>10.449592234189346</v>
      </c>
      <c r="U19" s="50">
        <f t="shared" si="53"/>
        <v>-64.431302678524759</v>
      </c>
      <c r="V19" s="50">
        <f t="shared" si="53"/>
        <v>-80.359367191501278</v>
      </c>
      <c r="W19" s="50">
        <f t="shared" si="53"/>
        <v>6.9868148428170613</v>
      </c>
      <c r="X19" s="50">
        <f t="shared" si="53"/>
        <v>-64.779952749100715</v>
      </c>
      <c r="Y19" s="50">
        <f t="shared" si="53"/>
        <v>-97.953705264859082</v>
      </c>
      <c r="Z19" s="14" t="str">
        <f t="shared" si="37"/>
        <v>เต่างอย,รพช.</v>
      </c>
      <c r="AA19" s="15">
        <f t="shared" si="38"/>
        <v>0.1140845073317337</v>
      </c>
      <c r="AB19" s="15">
        <f t="shared" si="39"/>
        <v>-0.41498380287209491</v>
      </c>
      <c r="AC19" s="15">
        <f t="shared" si="40"/>
        <v>-0.11994947951776781</v>
      </c>
      <c r="AD19" s="15">
        <f t="shared" si="41"/>
        <v>0.14158136782451489</v>
      </c>
      <c r="AE19" s="15">
        <f t="shared" si="42"/>
        <v>-2.848669472262861E-2</v>
      </c>
      <c r="AF19" s="15">
        <f t="shared" si="43"/>
        <v>0.10449592234189346</v>
      </c>
      <c r="AG19" s="15">
        <f t="shared" si="44"/>
        <v>-0.6443130267852476</v>
      </c>
      <c r="AH19" s="15">
        <f t="shared" si="45"/>
        <v>-0.80359367191501274</v>
      </c>
      <c r="AI19" s="15">
        <f t="shared" si="46"/>
        <v>6.9868148428170615E-2</v>
      </c>
      <c r="AJ19" s="15">
        <f t="shared" si="47"/>
        <v>-0.64779952749100711</v>
      </c>
      <c r="AK19" s="15">
        <f t="shared" si="48"/>
        <v>-0.97953705264859081</v>
      </c>
      <c r="AL19" s="14" t="str">
        <f t="shared" si="49"/>
        <v>เต่างอย,รพช.</v>
      </c>
      <c r="AM19" s="17" t="str">
        <f>+IF(AND(C19&lt;C28),"OK","Not OK")</f>
        <v>OK</v>
      </c>
      <c r="AN19" s="17" t="str">
        <f t="shared" ref="AN19:AW19" si="54">+IF(AND(D19&lt;D28),"OK","Not OK")</f>
        <v>OK</v>
      </c>
      <c r="AO19" s="17" t="str">
        <f t="shared" si="54"/>
        <v>OK</v>
      </c>
      <c r="AP19" s="17" t="str">
        <f t="shared" si="54"/>
        <v>OK</v>
      </c>
      <c r="AQ19" s="17" t="str">
        <f t="shared" si="54"/>
        <v>OK</v>
      </c>
      <c r="AR19" s="17" t="str">
        <f t="shared" si="54"/>
        <v>OK</v>
      </c>
      <c r="AS19" s="17" t="str">
        <f t="shared" si="54"/>
        <v>OK</v>
      </c>
      <c r="AT19" s="17" t="str">
        <f t="shared" si="54"/>
        <v>OK</v>
      </c>
      <c r="AU19" s="17" t="str">
        <f t="shared" si="54"/>
        <v>OK</v>
      </c>
      <c r="AV19" s="17" t="str">
        <f t="shared" si="54"/>
        <v>OK</v>
      </c>
      <c r="AW19" s="17" t="str">
        <f t="shared" si="54"/>
        <v>OK</v>
      </c>
    </row>
    <row r="20" spans="1:50" ht="13.5" customHeight="1">
      <c r="A20" s="253" t="str">
        <f>+'8.คำนวณ'!E14</f>
        <v>นครพนม</v>
      </c>
      <c r="B20" s="14" t="str">
        <f>+'8.คำนวณ'!G14</f>
        <v>นาทม,รพช.</v>
      </c>
      <c r="C20" s="264">
        <f>+'8.คำนวณ'!X14</f>
        <v>13480.338181330937</v>
      </c>
      <c r="D20" s="264">
        <f>+'8.คำนวณ'!Y14</f>
        <v>33.4972117177321</v>
      </c>
      <c r="E20" s="264">
        <f>+'8.คำนวณ'!Z14</f>
        <v>1496.5695549120121</v>
      </c>
      <c r="F20" s="264">
        <f>+'8.คำนวณ'!AA14</f>
        <v>646.0544258484839</v>
      </c>
      <c r="G20" s="264">
        <f>+'8.คำนวณ'!AB14</f>
        <v>473.77579171520875</v>
      </c>
      <c r="H20" s="264">
        <f>+'8.คำนวณ'!AC14</f>
        <v>834.4340464655769</v>
      </c>
      <c r="I20" s="264">
        <f>+'8.คำนวณ'!AD14</f>
        <v>549.45441121129295</v>
      </c>
      <c r="J20" s="264">
        <f>+'8.คำนวณ'!AE14</f>
        <v>135.87893028944757</v>
      </c>
      <c r="K20" s="264">
        <f>+'8.คำนวณ'!AF14</f>
        <v>247.01591611722145</v>
      </c>
      <c r="L20" s="264">
        <f>+'8.คำนวณ'!AG14</f>
        <v>98.78238839318216</v>
      </c>
      <c r="M20" s="264">
        <f>+'8.คำนวณ'!AH14</f>
        <v>735.43600196094735</v>
      </c>
      <c r="N20" s="14" t="str">
        <f t="shared" si="35"/>
        <v>นาทม,รพช.</v>
      </c>
      <c r="O20" s="50">
        <f>+(C20-C26)*100/C26</f>
        <v>33.763438658719799</v>
      </c>
      <c r="P20" s="50">
        <f t="shared" ref="P20:Y20" si="55">+(D20-D26)*100/D26</f>
        <v>-50.508334183935574</v>
      </c>
      <c r="Q20" s="50">
        <f t="shared" si="55"/>
        <v>14.969781579246177</v>
      </c>
      <c r="R20" s="50">
        <f t="shared" si="55"/>
        <v>28.486323970970684</v>
      </c>
      <c r="S20" s="50">
        <f t="shared" si="55"/>
        <v>-36.420695116597223</v>
      </c>
      <c r="T20" s="50">
        <f t="shared" si="55"/>
        <v>38.544548346487019</v>
      </c>
      <c r="U20" s="50">
        <f t="shared" si="55"/>
        <v>22.599207632791352</v>
      </c>
      <c r="V20" s="50">
        <f t="shared" si="55"/>
        <v>-16.195847986186102</v>
      </c>
      <c r="W20" s="50">
        <f t="shared" si="55"/>
        <v>-5.6878334433181186</v>
      </c>
      <c r="X20" s="50">
        <f t="shared" si="55"/>
        <v>6.4771026203905375</v>
      </c>
      <c r="Y20" s="50">
        <f t="shared" si="55"/>
        <v>101.33291585845504</v>
      </c>
      <c r="Z20" s="14" t="str">
        <f t="shared" si="37"/>
        <v>นาทม,รพช.</v>
      </c>
      <c r="AA20" s="15">
        <f t="shared" si="38"/>
        <v>0.33763438658719802</v>
      </c>
      <c r="AB20" s="15">
        <f t="shared" si="39"/>
        <v>-0.50508334183935577</v>
      </c>
      <c r="AC20" s="15">
        <f t="shared" si="40"/>
        <v>0.14969781579246177</v>
      </c>
      <c r="AD20" s="15">
        <f t="shared" si="41"/>
        <v>0.28486323970970684</v>
      </c>
      <c r="AE20" s="15">
        <f t="shared" si="42"/>
        <v>-0.36420695116597224</v>
      </c>
      <c r="AF20" s="15">
        <f t="shared" si="43"/>
        <v>0.38544548346487018</v>
      </c>
      <c r="AG20" s="15">
        <f t="shared" si="44"/>
        <v>0.22599207632791352</v>
      </c>
      <c r="AH20" s="15">
        <f t="shared" si="45"/>
        <v>-0.16195847986186102</v>
      </c>
      <c r="AI20" s="15">
        <f t="shared" si="46"/>
        <v>-5.6878334433181188E-2</v>
      </c>
      <c r="AJ20" s="15">
        <f t="shared" si="47"/>
        <v>6.4771026203905374E-2</v>
      </c>
      <c r="AK20" s="15">
        <f t="shared" si="48"/>
        <v>1.0133291585845503</v>
      </c>
      <c r="AL20" s="14" t="str">
        <f t="shared" si="49"/>
        <v>นาทม,รพช.</v>
      </c>
      <c r="AM20" s="17" t="str">
        <f>+IF(AND(C20&lt;C28),"OK","Not OK")</f>
        <v>Not OK</v>
      </c>
      <c r="AN20" s="17" t="str">
        <f t="shared" ref="AN20:AW20" si="56">+IF(AND(D20&lt;D28),"OK","Not OK")</f>
        <v>OK</v>
      </c>
      <c r="AO20" s="17" t="str">
        <f t="shared" si="56"/>
        <v>OK</v>
      </c>
      <c r="AP20" s="17" t="str">
        <f t="shared" si="56"/>
        <v>Not OK</v>
      </c>
      <c r="AQ20" s="17" t="str">
        <f t="shared" si="56"/>
        <v>OK</v>
      </c>
      <c r="AR20" s="17" t="str">
        <f t="shared" si="56"/>
        <v>OK</v>
      </c>
      <c r="AS20" s="17" t="str">
        <f t="shared" si="56"/>
        <v>OK</v>
      </c>
      <c r="AT20" s="17" t="str">
        <f t="shared" si="56"/>
        <v>OK</v>
      </c>
      <c r="AU20" s="17" t="str">
        <f t="shared" si="56"/>
        <v>OK</v>
      </c>
      <c r="AV20" s="17" t="str">
        <f t="shared" si="56"/>
        <v>OK</v>
      </c>
      <c r="AW20" s="17" t="str">
        <f t="shared" si="56"/>
        <v>OK</v>
      </c>
    </row>
    <row r="21" spans="1:50" ht="13.5" customHeight="1">
      <c r="A21" s="253" t="str">
        <f>+'8.คำนวณ'!E15</f>
        <v>หนองคาย</v>
      </c>
      <c r="B21" s="14" t="str">
        <f>+'8.คำนวณ'!G15</f>
        <v>สระใคร,รพช.</v>
      </c>
      <c r="C21" s="264">
        <f>+'8.คำนวณ'!X15</f>
        <v>10251.487061006084</v>
      </c>
      <c r="D21" s="264">
        <f>+'8.คำนวณ'!Y15</f>
        <v>38.97293025235772</v>
      </c>
      <c r="E21" s="264">
        <f>+'8.คำนวณ'!Z15</f>
        <v>1095.9010928698497</v>
      </c>
      <c r="F21" s="264">
        <f>+'8.คำนวณ'!AA15</f>
        <v>480.89564612634263</v>
      </c>
      <c r="G21" s="264">
        <f>+'8.คำนวณ'!AB15</f>
        <v>612.2407719198053</v>
      </c>
      <c r="H21" s="264">
        <f>+'8.คำนวณ'!AC15</f>
        <v>524.36019946166721</v>
      </c>
      <c r="I21" s="264">
        <f>+'8.คำนวณ'!AD15</f>
        <v>217.08163528435901</v>
      </c>
      <c r="J21" s="264">
        <f>+'8.คำนวณ'!AE15</f>
        <v>168.36743971347312</v>
      </c>
      <c r="K21" s="264">
        <f>+'8.คำนวณ'!AF15</f>
        <v>198.32095372317639</v>
      </c>
      <c r="L21" s="264">
        <f>+'8.คำนวณ'!AG15</f>
        <v>17.188291218238497</v>
      </c>
      <c r="M21" s="266">
        <f>+'8.คำนวณ'!AH15</f>
        <v>47.8245522141629</v>
      </c>
      <c r="N21" s="14" t="str">
        <f t="shared" si="35"/>
        <v>สระใคร,รพช.</v>
      </c>
      <c r="O21" s="50">
        <f>+(C21-C26)*100/C26</f>
        <v>1.7240177657144495</v>
      </c>
      <c r="P21" s="50">
        <f t="shared" ref="P21:Y21" si="57">+(D21-D26)*100/D26</f>
        <v>-42.418035979352076</v>
      </c>
      <c r="Q21" s="50">
        <f t="shared" si="57"/>
        <v>-15.810455407058274</v>
      </c>
      <c r="R21" s="50">
        <f t="shared" si="57"/>
        <v>-4.3602035489971209</v>
      </c>
      <c r="S21" s="50">
        <f t="shared" si="57"/>
        <v>-17.839105795135545</v>
      </c>
      <c r="T21" s="50">
        <f t="shared" si="57"/>
        <v>-12.938299542062776</v>
      </c>
      <c r="U21" s="50">
        <f t="shared" si="57"/>
        <v>-51.562794047241567</v>
      </c>
      <c r="V21" s="50">
        <f t="shared" si="57"/>
        <v>3.8416366825072812</v>
      </c>
      <c r="W21" s="50">
        <f t="shared" si="57"/>
        <v>-24.279863770623642</v>
      </c>
      <c r="X21" s="50">
        <f t="shared" si="57"/>
        <v>-81.472816382724204</v>
      </c>
      <c r="Y21" s="50">
        <f t="shared" si="57"/>
        <v>-86.90755344961525</v>
      </c>
      <c r="Z21" s="14" t="str">
        <f t="shared" si="37"/>
        <v>สระใคร,รพช.</v>
      </c>
      <c r="AA21" s="15">
        <f t="shared" si="38"/>
        <v>1.7240177657144494E-2</v>
      </c>
      <c r="AB21" s="15">
        <f t="shared" si="39"/>
        <v>-0.42418035979352076</v>
      </c>
      <c r="AC21" s="15">
        <f t="shared" si="40"/>
        <v>-0.15810455407058274</v>
      </c>
      <c r="AD21" s="15">
        <f t="shared" si="41"/>
        <v>-4.3602035489971207E-2</v>
      </c>
      <c r="AE21" s="15">
        <f t="shared" si="42"/>
        <v>-0.17839105795135546</v>
      </c>
      <c r="AF21" s="15">
        <f t="shared" si="43"/>
        <v>-0.12938299542062776</v>
      </c>
      <c r="AG21" s="15">
        <f t="shared" si="44"/>
        <v>-0.51562794047241567</v>
      </c>
      <c r="AH21" s="15">
        <f t="shared" si="45"/>
        <v>3.8416366825072809E-2</v>
      </c>
      <c r="AI21" s="15">
        <f t="shared" si="46"/>
        <v>-0.24279863770623641</v>
      </c>
      <c r="AJ21" s="15">
        <f t="shared" si="47"/>
        <v>-0.814728163827242</v>
      </c>
      <c r="AK21" s="15">
        <f t="shared" si="48"/>
        <v>-0.86907553449615249</v>
      </c>
      <c r="AL21" s="14" t="str">
        <f t="shared" si="49"/>
        <v>สระใคร,รพช.</v>
      </c>
      <c r="AM21" s="17" t="str">
        <f>+IF(AND(C21&lt;C28),"OK","Not OK")</f>
        <v>OK</v>
      </c>
      <c r="AN21" s="17" t="str">
        <f t="shared" ref="AN21:AW21" si="58">+IF(AND(D21&lt;D28),"OK","Not OK")</f>
        <v>OK</v>
      </c>
      <c r="AO21" s="17" t="str">
        <f t="shared" si="58"/>
        <v>OK</v>
      </c>
      <c r="AP21" s="17" t="str">
        <f t="shared" si="58"/>
        <v>OK</v>
      </c>
      <c r="AQ21" s="17" t="str">
        <f t="shared" si="58"/>
        <v>OK</v>
      </c>
      <c r="AR21" s="17" t="str">
        <f t="shared" si="58"/>
        <v>OK</v>
      </c>
      <c r="AS21" s="17" t="str">
        <f t="shared" si="58"/>
        <v>OK</v>
      </c>
      <c r="AT21" s="17" t="str">
        <f t="shared" si="58"/>
        <v>OK</v>
      </c>
      <c r="AU21" s="17" t="str">
        <f t="shared" si="58"/>
        <v>OK</v>
      </c>
      <c r="AV21" s="17" t="str">
        <f t="shared" si="58"/>
        <v>OK</v>
      </c>
      <c r="AW21" s="17" t="str">
        <f t="shared" si="58"/>
        <v>OK</v>
      </c>
    </row>
    <row r="22" spans="1:50" ht="13.5" customHeight="1">
      <c r="A22" s="253" t="str">
        <f>+'8.คำนวณ'!E16</f>
        <v>อุดรธานี</v>
      </c>
      <c r="B22" s="14" t="str">
        <f>+'8.คำนวณ'!G16</f>
        <v>กู่แก้ว,รพช.</v>
      </c>
      <c r="C22" s="264">
        <f>+'8.คำนวณ'!X16</f>
        <v>9283.7381997559205</v>
      </c>
      <c r="D22" s="264">
        <f>+'8.คำนวณ'!Y16</f>
        <v>114.64470718044053</v>
      </c>
      <c r="E22" s="264">
        <f>+'8.คำนวณ'!Z16</f>
        <v>970.25165401163247</v>
      </c>
      <c r="F22" s="264">
        <f>+'8.คำนวณ'!AA16</f>
        <v>449.09711226238511</v>
      </c>
      <c r="G22" s="264">
        <f>+'8.คำนวณ'!AB16</f>
        <v>735.03770170254825</v>
      </c>
      <c r="H22" s="264">
        <f>+'8.คำนวณ'!AC16</f>
        <v>310.18472964754392</v>
      </c>
      <c r="I22" s="264">
        <f>+'8.คำนวณ'!AD16</f>
        <v>306.90660638591902</v>
      </c>
      <c r="J22" s="264">
        <f>+'8.คำนวณ'!AE16</f>
        <v>208.32073888247572</v>
      </c>
      <c r="K22" s="264">
        <f>+'8.คำนวณ'!AF16</f>
        <v>144.27307257953115</v>
      </c>
      <c r="L22" s="264">
        <f>+'8.คำนวณ'!AG16</f>
        <v>266.07187875411012</v>
      </c>
      <c r="M22" s="264">
        <f>+'8.คำนวณ'!AH16</f>
        <v>1759.9611316442167</v>
      </c>
      <c r="N22" s="14" t="str">
        <f t="shared" si="35"/>
        <v>กู่แก้ว,รพช.</v>
      </c>
      <c r="O22" s="50">
        <f t="shared" ref="O22:Y22" si="59">+(C22-C26)*100/C26</f>
        <v>-7.878813683882127</v>
      </c>
      <c r="P22" s="50">
        <f t="shared" si="59"/>
        <v>69.385965111578415</v>
      </c>
      <c r="Q22" s="50">
        <f t="shared" si="59"/>
        <v>-25.463123065350572</v>
      </c>
      <c r="R22" s="50">
        <f t="shared" si="59"/>
        <v>-10.684247716762828</v>
      </c>
      <c r="S22" s="50">
        <f t="shared" si="59"/>
        <v>-1.3601223309574388</v>
      </c>
      <c r="T22" s="50">
        <f t="shared" si="59"/>
        <v>-48.498741805870232</v>
      </c>
      <c r="U22" s="50">
        <f t="shared" si="59"/>
        <v>-31.520238999931582</v>
      </c>
      <c r="V22" s="50">
        <f t="shared" si="59"/>
        <v>28.483075571377501</v>
      </c>
      <c r="W22" s="50">
        <f t="shared" si="59"/>
        <v>-44.915670760632565</v>
      </c>
      <c r="X22" s="50">
        <f t="shared" si="59"/>
        <v>186.79770958500973</v>
      </c>
      <c r="Y22" s="50">
        <f t="shared" si="59"/>
        <v>381.80685401133269</v>
      </c>
      <c r="Z22" s="14" t="str">
        <f t="shared" si="37"/>
        <v>กู่แก้ว,รพช.</v>
      </c>
      <c r="AA22" s="15">
        <f t="shared" si="38"/>
        <v>-7.8788136838821271E-2</v>
      </c>
      <c r="AB22" s="15">
        <f t="shared" si="39"/>
        <v>0.69385965111578418</v>
      </c>
      <c r="AC22" s="15">
        <f t="shared" si="40"/>
        <v>-0.25463123065350574</v>
      </c>
      <c r="AD22" s="15">
        <f t="shared" si="41"/>
        <v>-0.10684247716762828</v>
      </c>
      <c r="AE22" s="15">
        <f t="shared" si="42"/>
        <v>-1.3601223309574388E-2</v>
      </c>
      <c r="AF22" s="15">
        <f t="shared" si="43"/>
        <v>-0.48498741805870232</v>
      </c>
      <c r="AG22" s="15">
        <f t="shared" si="44"/>
        <v>-0.31520238999931582</v>
      </c>
      <c r="AH22" s="15">
        <f t="shared" si="45"/>
        <v>0.28483075571377503</v>
      </c>
      <c r="AI22" s="15">
        <f t="shared" si="46"/>
        <v>-0.44915670760632564</v>
      </c>
      <c r="AJ22" s="15">
        <f t="shared" si="47"/>
        <v>1.8679770958500972</v>
      </c>
      <c r="AK22" s="15">
        <f t="shared" si="48"/>
        <v>3.8180685401133267</v>
      </c>
      <c r="AL22" s="14" t="str">
        <f t="shared" si="49"/>
        <v>กู่แก้ว,รพช.</v>
      </c>
      <c r="AM22" s="17" t="str">
        <f>+IF(AND(C22&lt;C28),"OK","Not OK")</f>
        <v>OK</v>
      </c>
      <c r="AN22" s="17" t="str">
        <f t="shared" ref="AN22:AW22" si="60">+IF(AND(D22&lt;D28),"OK","Not OK")</f>
        <v>Not OK</v>
      </c>
      <c r="AO22" s="17" t="str">
        <f t="shared" si="60"/>
        <v>OK</v>
      </c>
      <c r="AP22" s="17" t="str">
        <f t="shared" si="60"/>
        <v>OK</v>
      </c>
      <c r="AQ22" s="17" t="str">
        <f t="shared" si="60"/>
        <v>OK</v>
      </c>
      <c r="AR22" s="17" t="str">
        <f t="shared" si="60"/>
        <v>OK</v>
      </c>
      <c r="AS22" s="17" t="str">
        <f t="shared" si="60"/>
        <v>OK</v>
      </c>
      <c r="AT22" s="17" t="str">
        <f t="shared" si="60"/>
        <v>OK</v>
      </c>
      <c r="AU22" s="17" t="str">
        <f t="shared" si="60"/>
        <v>OK</v>
      </c>
      <c r="AV22" s="17" t="str">
        <f t="shared" si="60"/>
        <v>Not OK</v>
      </c>
      <c r="AW22" s="17" t="str">
        <f t="shared" si="60"/>
        <v>Not OK</v>
      </c>
    </row>
    <row r="23" spans="1:50" ht="13.5" customHeight="1">
      <c r="A23" s="253" t="str">
        <f>+'8.คำนวณ'!E17</f>
        <v>หนองคาย</v>
      </c>
      <c r="B23" s="14" t="str">
        <f>+'8.คำนวณ'!G17</f>
        <v>เฝ้าไร่,รพช.</v>
      </c>
      <c r="C23" s="264">
        <f>+'8.คำนวณ'!X17</f>
        <v>9449.3765579780356</v>
      </c>
      <c r="D23" s="264">
        <f>+'8.คำนวณ'!Y17</f>
        <v>87.855545551578501</v>
      </c>
      <c r="E23" s="264">
        <f>+'8.คำนวณ'!Z17</f>
        <v>2008.1228599538376</v>
      </c>
      <c r="F23" s="264">
        <f>+'8.คำนวณ'!AA17</f>
        <v>439.83930982740674</v>
      </c>
      <c r="G23" s="264">
        <f>+'8.คำนวณ'!AB17</f>
        <v>768.6638705485409</v>
      </c>
      <c r="H23" s="264">
        <f>+'8.คำนวณ'!AC17</f>
        <v>630.82387786431161</v>
      </c>
      <c r="I23" s="264">
        <f>+'8.คำนวณ'!AD17</f>
        <v>563.03677494730277</v>
      </c>
      <c r="J23" s="264">
        <f>+'8.คำนวณ'!AE17</f>
        <v>311.51782539805203</v>
      </c>
      <c r="K23" s="264">
        <f>+'8.คำนวณ'!AF17</f>
        <v>370.66018450667605</v>
      </c>
      <c r="L23" s="264">
        <f>+'8.คำนวณ'!AG17</f>
        <v>41.584917504508773</v>
      </c>
      <c r="M23" s="264">
        <f>+'8.คำนวณ'!AH17</f>
        <v>504.36276875909289</v>
      </c>
      <c r="N23" s="14" t="str">
        <f t="shared" si="35"/>
        <v>เฝ้าไร่,รพช.</v>
      </c>
      <c r="O23" s="50">
        <f t="shared" ref="O23:Y23" si="61">+(C23-C26)*100/C26</f>
        <v>-6.2352083031017296</v>
      </c>
      <c r="P23" s="50">
        <f t="shared" si="61"/>
        <v>29.805350283081246</v>
      </c>
      <c r="Q23" s="50">
        <f t="shared" si="61"/>
        <v>54.268437330838005</v>
      </c>
      <c r="R23" s="50">
        <f t="shared" si="61"/>
        <v>-12.525425418405632</v>
      </c>
      <c r="S23" s="50">
        <f t="shared" si="61"/>
        <v>3.1524097116364058</v>
      </c>
      <c r="T23" s="50">
        <f t="shared" si="61"/>
        <v>4.7383068980466838</v>
      </c>
      <c r="U23" s="50">
        <f t="shared" si="61"/>
        <v>25.629826730277884</v>
      </c>
      <c r="V23" s="50">
        <f t="shared" si="61"/>
        <v>92.130502786998562</v>
      </c>
      <c r="W23" s="50">
        <f t="shared" si="61"/>
        <v>41.520293941443242</v>
      </c>
      <c r="X23" s="50">
        <f t="shared" si="61"/>
        <v>-55.175800052900328</v>
      </c>
      <c r="Y23" s="50">
        <f t="shared" si="61"/>
        <v>38.074321373927013</v>
      </c>
      <c r="Z23" s="14" t="str">
        <f t="shared" si="37"/>
        <v>เฝ้าไร่,รพช.</v>
      </c>
      <c r="AA23" s="15">
        <f t="shared" si="38"/>
        <v>-6.2352083031017295E-2</v>
      </c>
      <c r="AB23" s="15">
        <f t="shared" si="39"/>
        <v>0.29805350283081244</v>
      </c>
      <c r="AC23" s="15">
        <f t="shared" si="40"/>
        <v>0.54268437330838004</v>
      </c>
      <c r="AD23" s="15">
        <f t="shared" si="41"/>
        <v>-0.12525425418405634</v>
      </c>
      <c r="AE23" s="15">
        <f t="shared" si="42"/>
        <v>3.1524097116364058E-2</v>
      </c>
      <c r="AF23" s="15">
        <f t="shared" si="43"/>
        <v>4.738306898046684E-2</v>
      </c>
      <c r="AG23" s="15">
        <f t="shared" si="44"/>
        <v>0.25629826730277883</v>
      </c>
      <c r="AH23" s="15">
        <f t="shared" si="45"/>
        <v>0.92130502786998558</v>
      </c>
      <c r="AI23" s="15">
        <f t="shared" si="46"/>
        <v>0.41520293941443243</v>
      </c>
      <c r="AJ23" s="15">
        <f t="shared" si="47"/>
        <v>-0.55175800052900326</v>
      </c>
      <c r="AK23" s="15">
        <f t="shared" si="48"/>
        <v>0.38074321373927011</v>
      </c>
      <c r="AL23" s="14" t="str">
        <f t="shared" si="49"/>
        <v>เฝ้าไร่,รพช.</v>
      </c>
      <c r="AM23" s="17" t="str">
        <f>+IF(AND(C23&lt;C28),"OK","Not OK")</f>
        <v>OK</v>
      </c>
      <c r="AN23" s="17" t="str">
        <f t="shared" ref="AN23:AW23" si="62">+IF(AND(D23&lt;D28),"OK","Not OK")</f>
        <v>OK</v>
      </c>
      <c r="AO23" s="17" t="str">
        <f t="shared" si="62"/>
        <v>Not OK</v>
      </c>
      <c r="AP23" s="17" t="str">
        <f t="shared" si="62"/>
        <v>OK</v>
      </c>
      <c r="AQ23" s="17" t="str">
        <f t="shared" si="62"/>
        <v>OK</v>
      </c>
      <c r="AR23" s="17" t="str">
        <f t="shared" si="62"/>
        <v>OK</v>
      </c>
      <c r="AS23" s="17" t="str">
        <f t="shared" si="62"/>
        <v>OK</v>
      </c>
      <c r="AT23" s="17" t="str">
        <f t="shared" si="62"/>
        <v>Not OK</v>
      </c>
      <c r="AU23" s="17" t="str">
        <f t="shared" si="62"/>
        <v>Not OK</v>
      </c>
      <c r="AV23" s="17" t="str">
        <f t="shared" si="62"/>
        <v>OK</v>
      </c>
      <c r="AW23" s="17" t="str">
        <f t="shared" si="62"/>
        <v>OK</v>
      </c>
    </row>
    <row r="24" spans="1:50" ht="13.5" customHeight="1">
      <c r="A24" s="253" t="str">
        <f>+'8.คำนวณ'!E18</f>
        <v>หนองคาย</v>
      </c>
      <c r="B24" s="14" t="str">
        <f>+'8.คำนวณ'!G18</f>
        <v>รัตนวาปี,รพช.</v>
      </c>
      <c r="C24" s="264">
        <f>+'8.คำนวณ'!X18</f>
        <v>8177.2287404757808</v>
      </c>
      <c r="D24" s="264">
        <f>+'8.คำนวณ'!Y18</f>
        <v>110.63297661353729</v>
      </c>
      <c r="E24" s="264">
        <f>+'8.คำนวณ'!Z18</f>
        <v>1681.1529002842528</v>
      </c>
      <c r="F24" s="264">
        <f>+'8.คำนวณ'!AA18</f>
        <v>697.42902636673546</v>
      </c>
      <c r="G24" s="264">
        <f>+'8.คำนวณ'!AB18</f>
        <v>783.93778989340888</v>
      </c>
      <c r="H24" s="264">
        <f>+'8.คำนวณ'!AC18</f>
        <v>427.39574881322085</v>
      </c>
      <c r="I24" s="264">
        <f>+'8.คำนวณ'!AD18</f>
        <v>458.63952597200199</v>
      </c>
      <c r="J24" s="264">
        <f>+'8.คำนวณ'!AE18</f>
        <v>253.13920769733184</v>
      </c>
      <c r="K24" s="264">
        <f>+'8.คำนวณ'!AF18</f>
        <v>287.07449629771821</v>
      </c>
      <c r="L24" s="264">
        <f>+'8.คำนวณ'!AG18</f>
        <v>162.90393889935422</v>
      </c>
      <c r="M24" s="264">
        <f>+'8.คำนวณ'!AH18</f>
        <v>0</v>
      </c>
      <c r="N24" s="14" t="str">
        <f t="shared" si="35"/>
        <v>รัตนวาปี,รพช.</v>
      </c>
      <c r="O24" s="50">
        <f t="shared" ref="O24:Y24" si="63">+(C24-C26)*100/C26</f>
        <v>-18.858546402063745</v>
      </c>
      <c r="P24" s="50">
        <f t="shared" si="63"/>
        <v>63.458688828574743</v>
      </c>
      <c r="Q24" s="50">
        <f t="shared" si="63"/>
        <v>29.149882217375726</v>
      </c>
      <c r="R24" s="50">
        <f t="shared" si="63"/>
        <v>38.703626572679596</v>
      </c>
      <c r="S24" s="50">
        <f t="shared" si="63"/>
        <v>5.2021243483344444</v>
      </c>
      <c r="T24" s="50">
        <f t="shared" si="63"/>
        <v>-29.037709768259031</v>
      </c>
      <c r="U24" s="50">
        <f t="shared" si="63"/>
        <v>2.3357740440883377</v>
      </c>
      <c r="V24" s="50">
        <f t="shared" si="63"/>
        <v>56.125137262514251</v>
      </c>
      <c r="W24" s="50">
        <f t="shared" si="63"/>
        <v>9.6067740677798721</v>
      </c>
      <c r="X24" s="50">
        <f t="shared" si="63"/>
        <v>75.593440304481803</v>
      </c>
      <c r="Y24" s="50">
        <f t="shared" si="63"/>
        <v>-100</v>
      </c>
      <c r="Z24" s="14" t="str">
        <f t="shared" si="37"/>
        <v>รัตนวาปี,รพช.</v>
      </c>
      <c r="AA24" s="15">
        <f t="shared" si="38"/>
        <v>-0.18858546402063744</v>
      </c>
      <c r="AB24" s="15">
        <f t="shared" si="39"/>
        <v>0.63458688828574739</v>
      </c>
      <c r="AC24" s="15">
        <f t="shared" si="40"/>
        <v>0.29149882217375728</v>
      </c>
      <c r="AD24" s="15">
        <f t="shared" si="41"/>
        <v>0.38703626572679595</v>
      </c>
      <c r="AE24" s="15">
        <f t="shared" si="42"/>
        <v>5.2021243483344443E-2</v>
      </c>
      <c r="AF24" s="15">
        <f t="shared" si="43"/>
        <v>-0.29037709768259029</v>
      </c>
      <c r="AG24" s="15">
        <f t="shared" si="44"/>
        <v>2.3357740440883377E-2</v>
      </c>
      <c r="AH24" s="15">
        <f t="shared" si="45"/>
        <v>0.56125137262514246</v>
      </c>
      <c r="AI24" s="15">
        <f t="shared" si="46"/>
        <v>9.6067740677798719E-2</v>
      </c>
      <c r="AJ24" s="15">
        <f t="shared" si="47"/>
        <v>0.75593440304481807</v>
      </c>
      <c r="AK24" s="15">
        <f t="shared" si="48"/>
        <v>-1</v>
      </c>
      <c r="AL24" s="14" t="str">
        <f t="shared" si="49"/>
        <v>รัตนวาปี,รพช.</v>
      </c>
      <c r="AM24" s="17" t="str">
        <f>+IF(AND(C24&lt;C28),"OK","Not OK")</f>
        <v>OK</v>
      </c>
      <c r="AN24" s="17" t="str">
        <f t="shared" ref="AN24:AW24" si="64">+IF(AND(D24&lt;D28),"OK","Not OK")</f>
        <v>Not OK</v>
      </c>
      <c r="AO24" s="17" t="str">
        <f t="shared" si="64"/>
        <v>Not OK</v>
      </c>
      <c r="AP24" s="17" t="str">
        <f t="shared" si="64"/>
        <v>Not OK</v>
      </c>
      <c r="AQ24" s="17" t="str">
        <f t="shared" si="64"/>
        <v>OK</v>
      </c>
      <c r="AR24" s="17" t="str">
        <f t="shared" si="64"/>
        <v>OK</v>
      </c>
      <c r="AS24" s="17" t="str">
        <f t="shared" si="64"/>
        <v>OK</v>
      </c>
      <c r="AT24" s="17" t="str">
        <f t="shared" si="64"/>
        <v>OK</v>
      </c>
      <c r="AU24" s="17" t="str">
        <f t="shared" si="64"/>
        <v>OK</v>
      </c>
      <c r="AV24" s="17" t="str">
        <f t="shared" si="64"/>
        <v>OK</v>
      </c>
      <c r="AW24" s="17" t="str">
        <f t="shared" si="64"/>
        <v>OK</v>
      </c>
    </row>
    <row r="25" spans="1:50" ht="13.5" customHeight="1">
      <c r="A25" s="253" t="str">
        <f>+'8.คำนวณ'!E19</f>
        <v>เลย</v>
      </c>
      <c r="B25" s="14" t="str">
        <f>+'8.คำนวณ'!G19</f>
        <v>หนองหิน,รพช.</v>
      </c>
      <c r="C25" s="264">
        <f>+'8.คำนวณ'!X19</f>
        <v>8674.4182715490697</v>
      </c>
      <c r="D25" s="264">
        <f>+'8.คำนวณ'!Y19</f>
        <v>85.94071919256362</v>
      </c>
      <c r="E25" s="264">
        <f>+'8.คำนวณ'!Z19</f>
        <v>1137.6559618352039</v>
      </c>
      <c r="F25" s="264">
        <f>+'8.คำนวณ'!AA19</f>
        <v>586.05796957647431</v>
      </c>
      <c r="G25" s="264">
        <f>+'8.คำนวณ'!AB19</f>
        <v>1118.654365453237</v>
      </c>
      <c r="H25" s="264">
        <f>+'8.คำนวณ'!AC19</f>
        <v>936.66948031113441</v>
      </c>
      <c r="I25" s="264">
        <f>+'8.คำนวณ'!AD19</f>
        <v>579.31157917090138</v>
      </c>
      <c r="J25" s="264">
        <f>+'8.คำนวณ'!AE19</f>
        <v>49.207073877756919</v>
      </c>
      <c r="K25" s="264">
        <f>+'8.คำนวณ'!AF19</f>
        <v>249.50372458214943</v>
      </c>
      <c r="L25" s="264">
        <f>+'8.คำนวณ'!AG19</f>
        <v>215.68970377679028</v>
      </c>
      <c r="M25" s="264">
        <f>+'8.คำนวณ'!AH19</f>
        <v>352.93802393599265</v>
      </c>
      <c r="N25" s="14" t="str">
        <f t="shared" si="35"/>
        <v>หนองหิน,รพช.</v>
      </c>
      <c r="O25" s="50">
        <f t="shared" ref="O25:Y25" si="65">+(C25-C26)*100/C26</f>
        <v>-13.925006868642834</v>
      </c>
      <c r="P25" s="50">
        <f t="shared" si="65"/>
        <v>26.976220890022258</v>
      </c>
      <c r="Q25" s="50">
        <f t="shared" si="65"/>
        <v>-12.602754068312901</v>
      </c>
      <c r="R25" s="50">
        <f t="shared" si="65"/>
        <v>16.554319778674525</v>
      </c>
      <c r="S25" s="50">
        <f t="shared" si="65"/>
        <v>50.120095209621248</v>
      </c>
      <c r="T25" s="50">
        <f t="shared" si="65"/>
        <v>55.519121791968104</v>
      </c>
      <c r="U25" s="50">
        <f t="shared" si="65"/>
        <v>29.261207353455209</v>
      </c>
      <c r="V25" s="50">
        <f t="shared" si="65"/>
        <v>-69.651239595262211</v>
      </c>
      <c r="W25" s="50">
        <f t="shared" si="65"/>
        <v>-4.7379731671322443</v>
      </c>
      <c r="X25" s="50">
        <f t="shared" si="65"/>
        <v>132.49098444341746</v>
      </c>
      <c r="Y25" s="50">
        <f t="shared" si="65"/>
        <v>-3.3797077014352177</v>
      </c>
      <c r="Z25" s="14" t="str">
        <f t="shared" si="37"/>
        <v>หนองหิน,รพช.</v>
      </c>
      <c r="AA25" s="15">
        <f t="shared" si="38"/>
        <v>-0.13925006868642834</v>
      </c>
      <c r="AB25" s="15">
        <f t="shared" si="39"/>
        <v>0.26976220890022257</v>
      </c>
      <c r="AC25" s="15">
        <f t="shared" si="40"/>
        <v>-0.12602754068312902</v>
      </c>
      <c r="AD25" s="15">
        <f t="shared" si="41"/>
        <v>0.16554319778674526</v>
      </c>
      <c r="AE25" s="15">
        <f t="shared" si="42"/>
        <v>0.50120095209621252</v>
      </c>
      <c r="AF25" s="15">
        <f t="shared" si="43"/>
        <v>0.55519121791968107</v>
      </c>
      <c r="AG25" s="15">
        <f t="shared" si="44"/>
        <v>0.2926120735345521</v>
      </c>
      <c r="AH25" s="15">
        <f t="shared" si="45"/>
        <v>-0.69651239595262215</v>
      </c>
      <c r="AI25" s="15">
        <f t="shared" si="46"/>
        <v>-4.7379731671322443E-2</v>
      </c>
      <c r="AJ25" s="15">
        <f t="shared" si="47"/>
        <v>1.3249098444341747</v>
      </c>
      <c r="AK25" s="15">
        <f t="shared" si="48"/>
        <v>-3.3797077014352174E-2</v>
      </c>
      <c r="AL25" s="14" t="str">
        <f t="shared" si="49"/>
        <v>หนองหิน,รพช.</v>
      </c>
      <c r="AM25" s="17" t="str">
        <f>+IF(AND(C25&lt;C28),"OK","Not OK")</f>
        <v>OK</v>
      </c>
      <c r="AN25" s="17" t="str">
        <f t="shared" ref="AN25:AW25" si="66">+IF(AND(D25&lt;D28),"OK","Not OK")</f>
        <v>OK</v>
      </c>
      <c r="AO25" s="17" t="str">
        <f t="shared" si="66"/>
        <v>OK</v>
      </c>
      <c r="AP25" s="17" t="str">
        <f t="shared" si="66"/>
        <v>OK</v>
      </c>
      <c r="AQ25" s="17" t="str">
        <f t="shared" si="66"/>
        <v>Not OK</v>
      </c>
      <c r="AR25" s="17" t="str">
        <f t="shared" si="66"/>
        <v>Not OK</v>
      </c>
      <c r="AS25" s="17" t="str">
        <f t="shared" si="66"/>
        <v>OK</v>
      </c>
      <c r="AT25" s="17" t="str">
        <f t="shared" si="66"/>
        <v>OK</v>
      </c>
      <c r="AU25" s="17" t="str">
        <f t="shared" si="66"/>
        <v>OK</v>
      </c>
      <c r="AV25" s="17" t="str">
        <f t="shared" si="66"/>
        <v>Not OK</v>
      </c>
      <c r="AW25" s="17" t="str">
        <f t="shared" si="66"/>
        <v>OK</v>
      </c>
    </row>
    <row r="26" spans="1:50" ht="13.5" customHeight="1">
      <c r="B26" s="18" t="s">
        <v>144</v>
      </c>
      <c r="C26" s="19">
        <f>AVERAGE(C16:C25)</f>
        <v>10077.744947723933</v>
      </c>
      <c r="D26" s="19">
        <f t="shared" ref="D26:M26" si="67">AVERAGE(D16:D25)</f>
        <v>67.682530311718239</v>
      </c>
      <c r="E26" s="19">
        <f t="shared" si="67"/>
        <v>1301.7068784117496</v>
      </c>
      <c r="F26" s="19">
        <f t="shared" si="67"/>
        <v>502.81960436073257</v>
      </c>
      <c r="G26" s="19">
        <f t="shared" si="67"/>
        <v>745.17296561209616</v>
      </c>
      <c r="H26" s="19">
        <f t="shared" si="67"/>
        <v>602.28573150257421</v>
      </c>
      <c r="I26" s="19">
        <f t="shared" si="67"/>
        <v>448.17125805332819</v>
      </c>
      <c r="J26" s="19">
        <f t="shared" si="67"/>
        <v>162.13866141984218</v>
      </c>
      <c r="K26" s="19">
        <f t="shared" si="67"/>
        <v>261.91309683121762</v>
      </c>
      <c r="L26" s="19">
        <f t="shared" si="67"/>
        <v>92.773362499690307</v>
      </c>
      <c r="M26" s="19">
        <f t="shared" si="67"/>
        <v>365.28353986488122</v>
      </c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L26" s="49"/>
      <c r="AM26" s="49"/>
      <c r="AN26" s="49"/>
      <c r="AO26" s="49"/>
      <c r="AP26" s="49"/>
      <c r="AQ26" s="49"/>
      <c r="AR26" s="49"/>
      <c r="AS26" s="49"/>
      <c r="AX26" s="49"/>
    </row>
    <row r="27" spans="1:50" ht="13.2" customHeight="1">
      <c r="B27" s="20" t="s">
        <v>268</v>
      </c>
      <c r="C27" s="21">
        <f>STDEV(C16:C25)</f>
        <v>1612.5517497023352</v>
      </c>
      <c r="D27" s="21">
        <f t="shared" ref="D27:M27" si="68">STDEV(D16:D25)</f>
        <v>37.672250231807872</v>
      </c>
      <c r="E27" s="21">
        <f t="shared" si="68"/>
        <v>338.12673226072968</v>
      </c>
      <c r="F27" s="21">
        <f t="shared" si="68"/>
        <v>122.76589540761908</v>
      </c>
      <c r="G27" s="21">
        <f t="shared" si="68"/>
        <v>179.03376174347261</v>
      </c>
      <c r="H27" s="21">
        <f t="shared" si="68"/>
        <v>238.34178536388461</v>
      </c>
      <c r="I27" s="21">
        <f t="shared" si="68"/>
        <v>189.28408271457383</v>
      </c>
      <c r="J27" s="21">
        <f t="shared" si="68"/>
        <v>131.24446988278277</v>
      </c>
      <c r="K27" s="21">
        <f t="shared" si="68"/>
        <v>67.031483135691289</v>
      </c>
      <c r="L27" s="21">
        <f t="shared" si="68"/>
        <v>91.349889203387534</v>
      </c>
      <c r="M27" s="21">
        <f t="shared" si="68"/>
        <v>550.83822250440176</v>
      </c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L27" s="49"/>
      <c r="AM27" s="49"/>
      <c r="AN27" s="49"/>
      <c r="AO27" s="49"/>
      <c r="AP27" s="49"/>
      <c r="AQ27" s="49"/>
      <c r="AR27" s="49"/>
      <c r="AS27" s="49"/>
      <c r="AX27" s="49"/>
    </row>
    <row r="28" spans="1:50" ht="13.2" customHeight="1">
      <c r="B28" s="20" t="s">
        <v>269</v>
      </c>
      <c r="C28" s="21">
        <f>+C26+C27</f>
        <v>11690.296697426269</v>
      </c>
      <c r="D28" s="21">
        <f t="shared" ref="D28:M28" si="69">+D26+D27</f>
        <v>105.35478054352612</v>
      </c>
      <c r="E28" s="21">
        <f t="shared" si="69"/>
        <v>1639.8336106724792</v>
      </c>
      <c r="F28" s="21">
        <f t="shared" si="69"/>
        <v>625.58549976835161</v>
      </c>
      <c r="G28" s="21">
        <f t="shared" si="69"/>
        <v>924.20672735556877</v>
      </c>
      <c r="H28" s="21">
        <f t="shared" si="69"/>
        <v>840.62751686645879</v>
      </c>
      <c r="I28" s="21">
        <f t="shared" si="69"/>
        <v>637.45534076790204</v>
      </c>
      <c r="J28" s="21">
        <f t="shared" si="69"/>
        <v>293.38313130262497</v>
      </c>
      <c r="K28" s="21">
        <f t="shared" si="69"/>
        <v>328.94457996690892</v>
      </c>
      <c r="L28" s="21">
        <f t="shared" si="69"/>
        <v>184.12325170307784</v>
      </c>
      <c r="M28" s="21">
        <f t="shared" si="69"/>
        <v>916.12176236928303</v>
      </c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L28" s="49"/>
      <c r="AM28" s="49"/>
      <c r="AN28" s="49"/>
      <c r="AO28" s="49"/>
      <c r="AP28" s="49"/>
      <c r="AQ28" s="49"/>
      <c r="AR28" s="49"/>
      <c r="AS28" s="49"/>
      <c r="AX28" s="49"/>
    </row>
    <row r="29" spans="1:50" ht="13.5" customHeight="1">
      <c r="B29" s="348" t="s">
        <v>147</v>
      </c>
      <c r="C29" s="357" t="s">
        <v>248</v>
      </c>
      <c r="D29" s="358"/>
      <c r="E29" s="358"/>
      <c r="F29" s="358"/>
      <c r="G29" s="358"/>
      <c r="H29" s="358"/>
      <c r="I29" s="358"/>
      <c r="J29" s="358"/>
      <c r="K29" s="358"/>
      <c r="L29" s="358"/>
      <c r="M29" s="359"/>
      <c r="N29" s="348" t="s">
        <v>147</v>
      </c>
      <c r="O29" s="357" t="s">
        <v>719</v>
      </c>
      <c r="P29" s="358"/>
      <c r="Q29" s="358"/>
      <c r="R29" s="358"/>
      <c r="S29" s="358"/>
      <c r="T29" s="358"/>
      <c r="U29" s="358"/>
      <c r="V29" s="358"/>
      <c r="W29" s="358"/>
      <c r="X29" s="358"/>
      <c r="Y29" s="359"/>
      <c r="Z29" s="348" t="s">
        <v>147</v>
      </c>
      <c r="AA29" s="357" t="s">
        <v>719</v>
      </c>
      <c r="AB29" s="358"/>
      <c r="AC29" s="358"/>
      <c r="AD29" s="358"/>
      <c r="AE29" s="358"/>
      <c r="AF29" s="358"/>
      <c r="AG29" s="358"/>
      <c r="AH29" s="358"/>
      <c r="AI29" s="358"/>
      <c r="AJ29" s="358"/>
      <c r="AK29" s="359"/>
      <c r="AL29" s="348" t="s">
        <v>147</v>
      </c>
      <c r="AM29" s="357" t="s">
        <v>720</v>
      </c>
      <c r="AN29" s="358"/>
      <c r="AO29" s="358"/>
      <c r="AP29" s="358"/>
      <c r="AQ29" s="358"/>
      <c r="AR29" s="358"/>
      <c r="AS29" s="358"/>
      <c r="AT29" s="358"/>
      <c r="AU29" s="358"/>
      <c r="AV29" s="358"/>
      <c r="AW29" s="359"/>
    </row>
    <row r="30" spans="1:50" ht="13.5" customHeight="1">
      <c r="B30" s="348"/>
      <c r="C30" s="38" t="s">
        <v>5</v>
      </c>
      <c r="D30" s="38" t="s">
        <v>8</v>
      </c>
      <c r="E30" s="38" t="s">
        <v>11</v>
      </c>
      <c r="F30" s="38" t="s">
        <v>17</v>
      </c>
      <c r="G30" s="38" t="s">
        <v>20</v>
      </c>
      <c r="H30" s="38" t="s">
        <v>23</v>
      </c>
      <c r="I30" s="38" t="s">
        <v>26</v>
      </c>
      <c r="J30" s="38" t="s">
        <v>29</v>
      </c>
      <c r="K30" s="38" t="s">
        <v>32</v>
      </c>
      <c r="L30" s="38" t="s">
        <v>35</v>
      </c>
      <c r="M30" s="38" t="s">
        <v>38</v>
      </c>
      <c r="N30" s="348"/>
      <c r="O30" s="38" t="s">
        <v>5</v>
      </c>
      <c r="P30" s="38" t="s">
        <v>8</v>
      </c>
      <c r="Q30" s="38" t="s">
        <v>11</v>
      </c>
      <c r="R30" s="38" t="s">
        <v>17</v>
      </c>
      <c r="S30" s="38" t="s">
        <v>20</v>
      </c>
      <c r="T30" s="38" t="s">
        <v>23</v>
      </c>
      <c r="U30" s="38" t="s">
        <v>26</v>
      </c>
      <c r="V30" s="38" t="s">
        <v>29</v>
      </c>
      <c r="W30" s="38" t="s">
        <v>32</v>
      </c>
      <c r="X30" s="38" t="s">
        <v>35</v>
      </c>
      <c r="Y30" s="38" t="s">
        <v>38</v>
      </c>
      <c r="Z30" s="348"/>
      <c r="AA30" s="38" t="s">
        <v>5</v>
      </c>
      <c r="AB30" s="38" t="s">
        <v>8</v>
      </c>
      <c r="AC30" s="38" t="s">
        <v>11</v>
      </c>
      <c r="AD30" s="38" t="s">
        <v>17</v>
      </c>
      <c r="AE30" s="38" t="s">
        <v>20</v>
      </c>
      <c r="AF30" s="38" t="s">
        <v>23</v>
      </c>
      <c r="AG30" s="38" t="s">
        <v>26</v>
      </c>
      <c r="AH30" s="38" t="s">
        <v>29</v>
      </c>
      <c r="AI30" s="38" t="s">
        <v>32</v>
      </c>
      <c r="AJ30" s="38" t="s">
        <v>35</v>
      </c>
      <c r="AK30" s="38" t="s">
        <v>38</v>
      </c>
      <c r="AL30" s="348"/>
      <c r="AM30" s="12" t="s">
        <v>5</v>
      </c>
      <c r="AN30" s="13" t="s">
        <v>8</v>
      </c>
      <c r="AO30" s="12" t="s">
        <v>11</v>
      </c>
      <c r="AP30" s="12" t="s">
        <v>17</v>
      </c>
      <c r="AQ30" s="12" t="s">
        <v>20</v>
      </c>
      <c r="AR30" s="12" t="s">
        <v>23</v>
      </c>
      <c r="AS30" s="12" t="s">
        <v>26</v>
      </c>
      <c r="AT30" s="38" t="s">
        <v>29</v>
      </c>
      <c r="AU30" s="38" t="s">
        <v>32</v>
      </c>
      <c r="AV30" s="38" t="s">
        <v>35</v>
      </c>
      <c r="AW30" s="38" t="s">
        <v>38</v>
      </c>
    </row>
    <row r="31" spans="1:50" ht="13.5" customHeight="1">
      <c r="A31" s="253" t="str">
        <f>+'8.คำนวณ'!E20</f>
        <v>อุดรธานี</v>
      </c>
      <c r="B31" s="14" t="str">
        <f>+'8.คำนวณ'!G20</f>
        <v>ทุ่งฝน,รพช.</v>
      </c>
      <c r="C31" s="264">
        <f>+'8.คำนวณ'!X20</f>
        <v>10656.681463025394</v>
      </c>
      <c r="D31" s="264">
        <f>+'8.คำนวณ'!Y20</f>
        <v>30.682405627406272</v>
      </c>
      <c r="E31" s="264">
        <f>+'8.คำนวณ'!Z20</f>
        <v>1555.1142221063078</v>
      </c>
      <c r="F31" s="264">
        <f>+'8.คำนวณ'!AA20</f>
        <v>548.43684223022183</v>
      </c>
      <c r="G31" s="264">
        <f>+'8.คำนวณ'!AB20</f>
        <v>574.00439108518697</v>
      </c>
      <c r="H31" s="264">
        <f>+'8.คำนวณ'!AC20</f>
        <v>765.81629099331872</v>
      </c>
      <c r="I31" s="264">
        <f>+'8.คำนวณ'!AD20</f>
        <v>223.20473667388885</v>
      </c>
      <c r="J31" s="264">
        <f>+'8.คำนวณ'!AE20</f>
        <v>204.25722153418275</v>
      </c>
      <c r="K31" s="264">
        <f>+'8.คำนวณ'!AF20</f>
        <v>380.29334621080289</v>
      </c>
      <c r="L31" s="264">
        <f>+'8.คำนวณ'!AG20</f>
        <v>156.20623015044293</v>
      </c>
      <c r="M31" s="264">
        <f>+'8.คำนวณ'!AH20</f>
        <v>104.13023847393086</v>
      </c>
      <c r="N31" s="14" t="str">
        <f>+B31</f>
        <v>ทุ่งฝน,รพช.</v>
      </c>
      <c r="O31" s="50">
        <f t="shared" ref="O31:Y31" si="70">+(C31-C44)*100/C44</f>
        <v>8.9711393744616075</v>
      </c>
      <c r="P31" s="50">
        <f t="shared" si="70"/>
        <v>-40.418850377885995</v>
      </c>
      <c r="Q31" s="50">
        <f t="shared" si="70"/>
        <v>18.176540304059028</v>
      </c>
      <c r="R31" s="50">
        <f t="shared" si="70"/>
        <v>-11.160263231251115</v>
      </c>
      <c r="S31" s="50">
        <f t="shared" si="70"/>
        <v>-14.115803755066386</v>
      </c>
      <c r="T31" s="50">
        <f t="shared" si="70"/>
        <v>17.868157322163047</v>
      </c>
      <c r="U31" s="50">
        <f t="shared" si="70"/>
        <v>-61.597840097810476</v>
      </c>
      <c r="V31" s="50">
        <f t="shared" si="70"/>
        <v>8.1676510470056307</v>
      </c>
      <c r="W31" s="50">
        <f t="shared" si="70"/>
        <v>20.043776695972777</v>
      </c>
      <c r="X31" s="50">
        <f t="shared" si="70"/>
        <v>209.09403562374015</v>
      </c>
      <c r="Y31" s="50">
        <f t="shared" si="70"/>
        <v>-73.18327887522365</v>
      </c>
      <c r="Z31" s="14" t="str">
        <f>+N31</f>
        <v>ทุ่งฝน,รพช.</v>
      </c>
      <c r="AA31" s="15">
        <f t="shared" ref="AA31:AK31" si="71">+O31/100</f>
        <v>8.9711393744616078E-2</v>
      </c>
      <c r="AB31" s="15">
        <f t="shared" si="71"/>
        <v>-0.40418850377885995</v>
      </c>
      <c r="AC31" s="15">
        <f t="shared" si="71"/>
        <v>0.18176540304059027</v>
      </c>
      <c r="AD31" s="15">
        <f t="shared" si="71"/>
        <v>-0.11160263231251115</v>
      </c>
      <c r="AE31" s="15">
        <f t="shared" si="71"/>
        <v>-0.14115803755066386</v>
      </c>
      <c r="AF31" s="15">
        <f t="shared" si="71"/>
        <v>0.17868157322163047</v>
      </c>
      <c r="AG31" s="15">
        <f t="shared" si="71"/>
        <v>-0.61597840097810475</v>
      </c>
      <c r="AH31" s="15">
        <f t="shared" si="71"/>
        <v>8.1676510470056307E-2</v>
      </c>
      <c r="AI31" s="15">
        <f t="shared" si="71"/>
        <v>0.20043776695972779</v>
      </c>
      <c r="AJ31" s="15">
        <f t="shared" si="71"/>
        <v>2.0909403562374016</v>
      </c>
      <c r="AK31" s="15">
        <f t="shared" si="71"/>
        <v>-0.73183278875223645</v>
      </c>
      <c r="AL31" s="14" t="str">
        <f>+Z31</f>
        <v>ทุ่งฝน,รพช.</v>
      </c>
      <c r="AM31" s="17" t="str">
        <f>+IF(AND(C31&lt;C46),"OK","Not OK")</f>
        <v>OK</v>
      </c>
      <c r="AN31" s="17" t="str">
        <f t="shared" ref="AN31:AW31" si="72">+IF(AND(D31&lt;D46),"OK","Not OK")</f>
        <v>OK</v>
      </c>
      <c r="AO31" s="17" t="str">
        <f t="shared" si="72"/>
        <v>OK</v>
      </c>
      <c r="AP31" s="17" t="str">
        <f t="shared" si="72"/>
        <v>OK</v>
      </c>
      <c r="AQ31" s="17" t="str">
        <f t="shared" si="72"/>
        <v>OK</v>
      </c>
      <c r="AR31" s="17" t="str">
        <f t="shared" si="72"/>
        <v>OK</v>
      </c>
      <c r="AS31" s="17" t="str">
        <f t="shared" si="72"/>
        <v>OK</v>
      </c>
      <c r="AT31" s="17" t="str">
        <f t="shared" si="72"/>
        <v>OK</v>
      </c>
      <c r="AU31" s="17" t="str">
        <f t="shared" si="72"/>
        <v>OK</v>
      </c>
      <c r="AV31" s="17" t="str">
        <f t="shared" si="72"/>
        <v>Not OK</v>
      </c>
      <c r="AW31" s="17" t="str">
        <f t="shared" si="72"/>
        <v>OK</v>
      </c>
    </row>
    <row r="32" spans="1:50" ht="13.5" customHeight="1">
      <c r="A32" s="253" t="str">
        <f>+'8.คำนวณ'!E21</f>
        <v>อุดรธานี</v>
      </c>
      <c r="B32" s="14" t="str">
        <f>+'8.คำนวณ'!G21</f>
        <v>ไชยวาน,รพช.</v>
      </c>
      <c r="C32" s="264">
        <f>+'8.คำนวณ'!X21</f>
        <v>7994.9773198924258</v>
      </c>
      <c r="D32" s="264">
        <f>+'8.คำนวณ'!Y21</f>
        <v>46.636376298241103</v>
      </c>
      <c r="E32" s="264">
        <f>+'8.คำนวณ'!Z21</f>
        <v>810.28307660615781</v>
      </c>
      <c r="F32" s="264">
        <f>+'8.คำนวณ'!AA21</f>
        <v>431.84759398295586</v>
      </c>
      <c r="G32" s="264">
        <f>+'8.คำนวณ'!AB21</f>
        <v>767.56257059610016</v>
      </c>
      <c r="H32" s="264">
        <f>+'8.คำนวณ'!AC21</f>
        <v>413.59535147450089</v>
      </c>
      <c r="I32" s="264">
        <f>+'8.คำนวณ'!AD21</f>
        <v>594.12666713243482</v>
      </c>
      <c r="J32" s="264">
        <f>+'8.คำนวณ'!AE21</f>
        <v>80.409404157669897</v>
      </c>
      <c r="K32" s="264">
        <f>+'8.คำนวณ'!AF21</f>
        <v>208.79286823090786</v>
      </c>
      <c r="L32" s="264">
        <f>+'8.คำนวณ'!AG21</f>
        <v>141.07996748418961</v>
      </c>
      <c r="M32" s="264">
        <f>+'8.คำนวณ'!AH21</f>
        <v>249.00388096766619</v>
      </c>
      <c r="N32" s="14" t="str">
        <f t="shared" ref="N32:N43" si="73">+B32</f>
        <v>ไชยวาน,รพช.</v>
      </c>
      <c r="O32" s="50">
        <f>+(C32-C44)*100/C44</f>
        <v>-18.246426822039936</v>
      </c>
      <c r="P32" s="50">
        <f t="shared" ref="P32:Y32" si="74">+(D32-D44)*100/D44</f>
        <v>-9.4383619132928196</v>
      </c>
      <c r="Q32" s="50">
        <f t="shared" si="74"/>
        <v>-38.424811953331464</v>
      </c>
      <c r="R32" s="50">
        <f t="shared" si="74"/>
        <v>-30.04622662173659</v>
      </c>
      <c r="S32" s="50">
        <f t="shared" si="74"/>
        <v>14.844930573985598</v>
      </c>
      <c r="T32" s="50">
        <f t="shared" si="74"/>
        <v>-36.342798490118433</v>
      </c>
      <c r="U32" s="50">
        <f t="shared" si="74"/>
        <v>2.2189206795795848</v>
      </c>
      <c r="V32" s="50">
        <f t="shared" si="74"/>
        <v>-57.417924788676764</v>
      </c>
      <c r="W32" s="50">
        <f t="shared" si="74"/>
        <v>-34.092235114391869</v>
      </c>
      <c r="X32" s="50">
        <f t="shared" si="74"/>
        <v>179.16285063250118</v>
      </c>
      <c r="Y32" s="50">
        <f t="shared" si="74"/>
        <v>-35.873885119655966</v>
      </c>
      <c r="Z32" s="14" t="str">
        <f t="shared" ref="Z32:Z43" si="75">+N32</f>
        <v>ไชยวาน,รพช.</v>
      </c>
      <c r="AA32" s="15">
        <f t="shared" ref="AA32:AA43" si="76">+O32/100</f>
        <v>-0.18246426822039935</v>
      </c>
      <c r="AB32" s="15">
        <f t="shared" ref="AB32:AB43" si="77">+P32/100</f>
        <v>-9.4383619132928198E-2</v>
      </c>
      <c r="AC32" s="15">
        <f t="shared" ref="AC32:AC43" si="78">+Q32/100</f>
        <v>-0.38424811953331461</v>
      </c>
      <c r="AD32" s="15">
        <f t="shared" ref="AD32:AD43" si="79">+R32/100</f>
        <v>-0.30046226621736588</v>
      </c>
      <c r="AE32" s="15">
        <f t="shared" ref="AE32:AE43" si="80">+S32/100</f>
        <v>0.14844930573985599</v>
      </c>
      <c r="AF32" s="15">
        <f t="shared" ref="AF32:AF43" si="81">+T32/100</f>
        <v>-0.36342798490118433</v>
      </c>
      <c r="AG32" s="15">
        <f t="shared" ref="AG32:AG43" si="82">+U32/100</f>
        <v>2.2189206795795849E-2</v>
      </c>
      <c r="AH32" s="15">
        <f t="shared" ref="AH32:AH43" si="83">+V32/100</f>
        <v>-0.57417924788676766</v>
      </c>
      <c r="AI32" s="15">
        <f t="shared" ref="AI32:AI43" si="84">+W32/100</f>
        <v>-0.34092235114391867</v>
      </c>
      <c r="AJ32" s="15">
        <f t="shared" ref="AJ32:AJ43" si="85">+X32/100</f>
        <v>1.7916285063250117</v>
      </c>
      <c r="AK32" s="15">
        <f t="shared" ref="AK32:AK43" si="86">+Y32/100</f>
        <v>-0.35873885119655968</v>
      </c>
      <c r="AL32" s="14" t="str">
        <f t="shared" ref="AL32:AL43" si="87">+Z32</f>
        <v>ไชยวาน,รพช.</v>
      </c>
      <c r="AM32" s="17" t="str">
        <f>+IF(AND(C32&lt;C46),"OK","Not OK")</f>
        <v>OK</v>
      </c>
      <c r="AN32" s="17" t="str">
        <f t="shared" ref="AN32:AW32" si="88">+IF(AND(D32&lt;D46),"OK","Not OK")</f>
        <v>OK</v>
      </c>
      <c r="AO32" s="17" t="str">
        <f t="shared" si="88"/>
        <v>OK</v>
      </c>
      <c r="AP32" s="17" t="str">
        <f t="shared" si="88"/>
        <v>OK</v>
      </c>
      <c r="AQ32" s="17" t="str">
        <f t="shared" si="88"/>
        <v>OK</v>
      </c>
      <c r="AR32" s="17" t="str">
        <f t="shared" si="88"/>
        <v>OK</v>
      </c>
      <c r="AS32" s="17" t="str">
        <f t="shared" si="88"/>
        <v>OK</v>
      </c>
      <c r="AT32" s="17" t="str">
        <f t="shared" si="88"/>
        <v>OK</v>
      </c>
      <c r="AU32" s="17" t="str">
        <f t="shared" si="88"/>
        <v>OK</v>
      </c>
      <c r="AV32" s="17" t="str">
        <f t="shared" si="88"/>
        <v>Not OK</v>
      </c>
      <c r="AW32" s="17" t="str">
        <f t="shared" si="88"/>
        <v>OK</v>
      </c>
    </row>
    <row r="33" spans="1:49" ht="13.5" customHeight="1">
      <c r="A33" s="253" t="str">
        <f>+'8.คำนวณ'!E22</f>
        <v>อุดรธานี</v>
      </c>
      <c r="B33" s="14" t="str">
        <f>+'8.คำนวณ'!G22</f>
        <v>สร้างคอม,รพช.</v>
      </c>
      <c r="C33" s="264">
        <f>+'8.คำนวณ'!X22</f>
        <v>8494.1253220131093</v>
      </c>
      <c r="D33" s="264">
        <f>+'8.คำนวณ'!Y22</f>
        <v>12.757406354732808</v>
      </c>
      <c r="E33" s="264">
        <f>+'8.คำนวณ'!Z22</f>
        <v>982.06640261390646</v>
      </c>
      <c r="F33" s="264">
        <f>+'8.คำนวณ'!AA22</f>
        <v>743.05991641327148</v>
      </c>
      <c r="G33" s="264">
        <f>+'8.คำนวณ'!AB22</f>
        <v>204.02307460621779</v>
      </c>
      <c r="H33" s="264">
        <f>+'8.คำนวณ'!AC22</f>
        <v>357.36105726376792</v>
      </c>
      <c r="I33" s="264">
        <f>+'8.คำนวณ'!AD22</f>
        <v>534.92471642042847</v>
      </c>
      <c r="J33" s="264">
        <f>+'8.คำนวณ'!AE22</f>
        <v>84.24122770333031</v>
      </c>
      <c r="K33" s="264">
        <f>+'8.คำนวณ'!AF22</f>
        <v>365.81079623807182</v>
      </c>
      <c r="L33" s="264">
        <f>+'8.คำนวณ'!AG22</f>
        <v>42.535465143771823</v>
      </c>
      <c r="M33" s="264">
        <f>+'8.คำนวณ'!AH22</f>
        <v>99.619896373586755</v>
      </c>
      <c r="N33" s="14" t="str">
        <f t="shared" si="73"/>
        <v>สร้างคอม,รพช.</v>
      </c>
      <c r="O33" s="50">
        <f>+(C33-C44)*100/C44</f>
        <v>-13.142330702033066</v>
      </c>
      <c r="P33" s="50">
        <f t="shared" ref="P33:Y33" si="89">+(D33-D44)*100/D44</f>
        <v>-75.226814153955942</v>
      </c>
      <c r="Q33" s="50">
        <f t="shared" si="89"/>
        <v>-25.37062026699741</v>
      </c>
      <c r="R33" s="50">
        <f t="shared" si="89"/>
        <v>20.366179465843882</v>
      </c>
      <c r="S33" s="50">
        <f t="shared" si="89"/>
        <v>-69.473477816348833</v>
      </c>
      <c r="T33" s="50">
        <f t="shared" si="89"/>
        <v>-44.997919456968305</v>
      </c>
      <c r="U33" s="50">
        <f t="shared" si="89"/>
        <v>-7.9667179033760318</v>
      </c>
      <c r="V33" s="50">
        <f t="shared" si="89"/>
        <v>-55.388721859901338</v>
      </c>
      <c r="W33" s="50">
        <f t="shared" si="89"/>
        <v>15.472200537101216</v>
      </c>
      <c r="X33" s="50">
        <f t="shared" si="89"/>
        <v>-15.832687558242798</v>
      </c>
      <c r="Y33" s="50">
        <f t="shared" si="89"/>
        <v>-74.344829910301186</v>
      </c>
      <c r="Z33" s="14" t="str">
        <f t="shared" si="75"/>
        <v>สร้างคอม,รพช.</v>
      </c>
      <c r="AA33" s="15">
        <f t="shared" si="76"/>
        <v>-0.13142330702033067</v>
      </c>
      <c r="AB33" s="15">
        <f t="shared" si="77"/>
        <v>-0.75226814153955945</v>
      </c>
      <c r="AC33" s="15">
        <f t="shared" si="78"/>
        <v>-0.25370620266997412</v>
      </c>
      <c r="AD33" s="15">
        <f t="shared" si="79"/>
        <v>0.20366179465843881</v>
      </c>
      <c r="AE33" s="15">
        <f t="shared" si="80"/>
        <v>-0.69473477816348828</v>
      </c>
      <c r="AF33" s="15">
        <f t="shared" si="81"/>
        <v>-0.44997919456968305</v>
      </c>
      <c r="AG33" s="15">
        <f t="shared" si="82"/>
        <v>-7.9667179033760319E-2</v>
      </c>
      <c r="AH33" s="15">
        <f t="shared" si="83"/>
        <v>-0.55388721859901335</v>
      </c>
      <c r="AI33" s="15">
        <f t="shared" si="84"/>
        <v>0.15472200537101216</v>
      </c>
      <c r="AJ33" s="15">
        <f t="shared" si="85"/>
        <v>-0.15832687558242797</v>
      </c>
      <c r="AK33" s="15">
        <f t="shared" si="86"/>
        <v>-0.74344829910301191</v>
      </c>
      <c r="AL33" s="14" t="str">
        <f t="shared" si="87"/>
        <v>สร้างคอม,รพช.</v>
      </c>
      <c r="AM33" s="17" t="str">
        <f>+IF(AND(C33&lt;C46),"OK","Not OK")</f>
        <v>OK</v>
      </c>
      <c r="AN33" s="17" t="str">
        <f t="shared" ref="AN33:AW33" si="90">+IF(AND(D33&lt;D46),"OK","Not OK")</f>
        <v>OK</v>
      </c>
      <c r="AO33" s="17" t="str">
        <f t="shared" si="90"/>
        <v>OK</v>
      </c>
      <c r="AP33" s="17" t="str">
        <f t="shared" si="90"/>
        <v>OK</v>
      </c>
      <c r="AQ33" s="17" t="str">
        <f t="shared" si="90"/>
        <v>OK</v>
      </c>
      <c r="AR33" s="17" t="str">
        <f t="shared" si="90"/>
        <v>OK</v>
      </c>
      <c r="AS33" s="17" t="str">
        <f t="shared" si="90"/>
        <v>OK</v>
      </c>
      <c r="AT33" s="17" t="str">
        <f t="shared" si="90"/>
        <v>OK</v>
      </c>
      <c r="AU33" s="17" t="str">
        <f t="shared" si="90"/>
        <v>OK</v>
      </c>
      <c r="AV33" s="17" t="str">
        <f t="shared" si="90"/>
        <v>OK</v>
      </c>
      <c r="AW33" s="17" t="str">
        <f t="shared" si="90"/>
        <v>OK</v>
      </c>
    </row>
    <row r="34" spans="1:49" ht="13.5" customHeight="1">
      <c r="A34" s="253" t="str">
        <f>+'8.คำนวณ'!E23</f>
        <v>อุดรธานี</v>
      </c>
      <c r="B34" s="14" t="str">
        <f>+'8.คำนวณ'!G23</f>
        <v>พิบูลย์รักษ์,รพช.</v>
      </c>
      <c r="C34" s="264">
        <f>+'8.คำนวณ'!X23</f>
        <v>9327.4111915257581</v>
      </c>
      <c r="D34" s="264">
        <f>+'8.คำนวณ'!Y23</f>
        <v>5.2572570563852885</v>
      </c>
      <c r="E34" s="264">
        <f>+'8.คำนวณ'!Z23</f>
        <v>1084.873606816238</v>
      </c>
      <c r="F34" s="264">
        <f>+'8.คำนวณ'!AA23</f>
        <v>493.38905191130993</v>
      </c>
      <c r="G34" s="264">
        <f>+'8.คำนวณ'!AB23</f>
        <v>596.8327850516481</v>
      </c>
      <c r="H34" s="264">
        <f>+'8.คำนวณ'!AC23</f>
        <v>640.33051516547141</v>
      </c>
      <c r="I34" s="264">
        <f>+'8.คำนวณ'!AD23</f>
        <v>454.5683827883413</v>
      </c>
      <c r="J34" s="264">
        <f>+'8.คำนวณ'!AE23</f>
        <v>97.350582275149677</v>
      </c>
      <c r="K34" s="264">
        <f>+'8.คำนวณ'!AF23</f>
        <v>303.33463714718067</v>
      </c>
      <c r="L34" s="264">
        <f>+'8.คำนวณ'!AG23</f>
        <v>10.937147180735574</v>
      </c>
      <c r="M34" s="264">
        <f>+'8.คำนวณ'!AH23</f>
        <v>375.70737877491939</v>
      </c>
      <c r="N34" s="14" t="str">
        <f t="shared" si="73"/>
        <v>พิบูลย์รักษ์,รพช.</v>
      </c>
      <c r="O34" s="50">
        <f>+(C34-C44)*100/C44</f>
        <v>-4.6214688426927273</v>
      </c>
      <c r="P34" s="50">
        <f t="shared" ref="P34:Y34" si="91">+(D34-D44)*100/D44</f>
        <v>-89.791106242379541</v>
      </c>
      <c r="Q34" s="50">
        <f t="shared" si="91"/>
        <v>-17.558075350194557</v>
      </c>
      <c r="R34" s="50">
        <f t="shared" si="91"/>
        <v>-20.077299478754924</v>
      </c>
      <c r="S34" s="50">
        <f t="shared" si="91"/>
        <v>-10.700153460709602</v>
      </c>
      <c r="T34" s="50">
        <f t="shared" si="91"/>
        <v>-1.4455832458074942</v>
      </c>
      <c r="U34" s="50">
        <f t="shared" si="91"/>
        <v>-21.791947686925219</v>
      </c>
      <c r="V34" s="50">
        <f t="shared" si="91"/>
        <v>-48.446455240756521</v>
      </c>
      <c r="W34" s="50">
        <f t="shared" si="91"/>
        <v>-4.249086110316755</v>
      </c>
      <c r="X34" s="50">
        <f t="shared" si="91"/>
        <v>-78.358052959549099</v>
      </c>
      <c r="Y34" s="50">
        <f t="shared" si="91"/>
        <v>-3.2438593363052557</v>
      </c>
      <c r="Z34" s="14" t="str">
        <f t="shared" si="75"/>
        <v>พิบูลย์รักษ์,รพช.</v>
      </c>
      <c r="AA34" s="15">
        <f t="shared" si="76"/>
        <v>-4.6214688426927275E-2</v>
      </c>
      <c r="AB34" s="15">
        <f t="shared" si="77"/>
        <v>-0.89791106242379537</v>
      </c>
      <c r="AC34" s="15">
        <f t="shared" si="78"/>
        <v>-0.17558075350194557</v>
      </c>
      <c r="AD34" s="15">
        <f t="shared" si="79"/>
        <v>-0.20077299478754923</v>
      </c>
      <c r="AE34" s="15">
        <f t="shared" si="80"/>
        <v>-0.10700153460709602</v>
      </c>
      <c r="AF34" s="15">
        <f t="shared" si="81"/>
        <v>-1.4455832458074943E-2</v>
      </c>
      <c r="AG34" s="15">
        <f t="shared" si="82"/>
        <v>-0.2179194768692522</v>
      </c>
      <c r="AH34" s="15">
        <f t="shared" si="83"/>
        <v>-0.4844645524075652</v>
      </c>
      <c r="AI34" s="15">
        <f t="shared" si="84"/>
        <v>-4.2490861103167549E-2</v>
      </c>
      <c r="AJ34" s="15">
        <f t="shared" si="85"/>
        <v>-0.78358052959549096</v>
      </c>
      <c r="AK34" s="15">
        <f t="shared" si="86"/>
        <v>-3.2438593363052555E-2</v>
      </c>
      <c r="AL34" s="14" t="str">
        <f t="shared" si="87"/>
        <v>พิบูลย์รักษ์,รพช.</v>
      </c>
      <c r="AM34" s="17" t="str">
        <f>+IF(AND(C34&lt;C46),"OK","Not OK")</f>
        <v>OK</v>
      </c>
      <c r="AN34" s="17" t="str">
        <f t="shared" ref="AN34:AW34" si="92">+IF(AND(D34&lt;D46),"OK","Not OK")</f>
        <v>OK</v>
      </c>
      <c r="AO34" s="17" t="str">
        <f t="shared" si="92"/>
        <v>OK</v>
      </c>
      <c r="AP34" s="17" t="str">
        <f t="shared" si="92"/>
        <v>OK</v>
      </c>
      <c r="AQ34" s="17" t="str">
        <f t="shared" si="92"/>
        <v>OK</v>
      </c>
      <c r="AR34" s="17" t="str">
        <f t="shared" si="92"/>
        <v>OK</v>
      </c>
      <c r="AS34" s="17" t="str">
        <f t="shared" si="92"/>
        <v>OK</v>
      </c>
      <c r="AT34" s="17" t="str">
        <f t="shared" si="92"/>
        <v>OK</v>
      </c>
      <c r="AU34" s="17" t="str">
        <f t="shared" si="92"/>
        <v>OK</v>
      </c>
      <c r="AV34" s="17" t="str">
        <f t="shared" si="92"/>
        <v>OK</v>
      </c>
      <c r="AW34" s="17" t="str">
        <f t="shared" si="92"/>
        <v>OK</v>
      </c>
    </row>
    <row r="35" spans="1:49" ht="13.5" customHeight="1">
      <c r="A35" s="253" t="str">
        <f>+'8.คำนวณ'!E24</f>
        <v>เลย</v>
      </c>
      <c r="B35" s="14" t="str">
        <f>+'8.คำนวณ'!G24</f>
        <v>นาด้วง,รพช.</v>
      </c>
      <c r="C35" s="264">
        <f>+'8.คำนวณ'!X24</f>
        <v>7303.580356373006</v>
      </c>
      <c r="D35" s="264">
        <f>+'8.คำนวณ'!Y24</f>
        <v>75.320291425984522</v>
      </c>
      <c r="E35" s="264">
        <f>+'8.คำนวณ'!Z24</f>
        <v>1063.2430268914745</v>
      </c>
      <c r="F35" s="264">
        <f>+'8.คำนวณ'!AA24</f>
        <v>385.07546375358999</v>
      </c>
      <c r="G35" s="264">
        <f>+'8.คำนวณ'!AB24</f>
        <v>488.9900556251406</v>
      </c>
      <c r="H35" s="264">
        <f>+'8.คำนวณ'!AC24</f>
        <v>436.18438023690265</v>
      </c>
      <c r="I35" s="264">
        <f>+'8.คำนวณ'!AD24</f>
        <v>318.25307168767455</v>
      </c>
      <c r="J35" s="264">
        <f>+'8.คำนวณ'!AE24</f>
        <v>135.80304017844531</v>
      </c>
      <c r="K35" s="264">
        <f>+'8.คำนวณ'!AF24</f>
        <v>212.73468711357566</v>
      </c>
      <c r="L35" s="264">
        <f>+'8.คำนวณ'!AG24</f>
        <v>90.165188224939655</v>
      </c>
      <c r="M35" s="264">
        <f>+'8.คำนวณ'!AH24</f>
        <v>301.02763065829521</v>
      </c>
      <c r="N35" s="14" t="str">
        <f t="shared" si="73"/>
        <v>นาด้วง,รพช.</v>
      </c>
      <c r="O35" s="50">
        <f>+(C35-C44)*100/C44</f>
        <v>-25.316387122173076</v>
      </c>
      <c r="P35" s="50">
        <f t="shared" ref="P35:Y35" si="93">+(D35-D44)*100/D44</f>
        <v>46.261985045407222</v>
      </c>
      <c r="Q35" s="50">
        <f t="shared" si="93"/>
        <v>-19.201830557330869</v>
      </c>
      <c r="R35" s="50">
        <f t="shared" si="93"/>
        <v>-37.622712039443506</v>
      </c>
      <c r="S35" s="50">
        <f t="shared" si="93"/>
        <v>-26.835894374024136</v>
      </c>
      <c r="T35" s="50">
        <f t="shared" si="93"/>
        <v>-32.866080604595062</v>
      </c>
      <c r="U35" s="50">
        <f t="shared" si="93"/>
        <v>-45.244865631282174</v>
      </c>
      <c r="V35" s="50">
        <f t="shared" si="93"/>
        <v>-28.083346327678068</v>
      </c>
      <c r="W35" s="50">
        <f t="shared" si="93"/>
        <v>-32.847956637153807</v>
      </c>
      <c r="X35" s="50">
        <f t="shared" si="93"/>
        <v>78.414919010461148</v>
      </c>
      <c r="Y35" s="50">
        <f t="shared" si="93"/>
        <v>-22.47617848069503</v>
      </c>
      <c r="Z35" s="14" t="str">
        <f t="shared" si="75"/>
        <v>นาด้วง,รพช.</v>
      </c>
      <c r="AA35" s="15">
        <f t="shared" si="76"/>
        <v>-0.25316387122173079</v>
      </c>
      <c r="AB35" s="15">
        <f t="shared" si="77"/>
        <v>0.46261985045407222</v>
      </c>
      <c r="AC35" s="15">
        <f t="shared" si="78"/>
        <v>-0.19201830557330868</v>
      </c>
      <c r="AD35" s="15">
        <f t="shared" si="79"/>
        <v>-0.37622712039443507</v>
      </c>
      <c r="AE35" s="15">
        <f t="shared" si="80"/>
        <v>-0.26835894374024138</v>
      </c>
      <c r="AF35" s="15">
        <f t="shared" si="81"/>
        <v>-0.3286608060459506</v>
      </c>
      <c r="AG35" s="15">
        <f t="shared" si="82"/>
        <v>-0.45244865631282172</v>
      </c>
      <c r="AH35" s="15">
        <f t="shared" si="83"/>
        <v>-0.28083346327678066</v>
      </c>
      <c r="AI35" s="15">
        <f t="shared" si="84"/>
        <v>-0.32847956637153808</v>
      </c>
      <c r="AJ35" s="15">
        <f t="shared" si="85"/>
        <v>0.78414919010461148</v>
      </c>
      <c r="AK35" s="15">
        <f t="shared" si="86"/>
        <v>-0.2247617848069503</v>
      </c>
      <c r="AL35" s="14" t="str">
        <f t="shared" si="87"/>
        <v>นาด้วง,รพช.</v>
      </c>
      <c r="AM35" s="17" t="str">
        <f>+IF(AND(C35&lt;C46),"OK","Not OK")</f>
        <v>OK</v>
      </c>
      <c r="AN35" s="17" t="str">
        <f t="shared" ref="AN35:AW35" si="94">+IF(AND(D35&lt;D46),"OK","Not OK")</f>
        <v>OK</v>
      </c>
      <c r="AO35" s="17" t="str">
        <f t="shared" si="94"/>
        <v>OK</v>
      </c>
      <c r="AP35" s="17" t="str">
        <f t="shared" si="94"/>
        <v>OK</v>
      </c>
      <c r="AQ35" s="17" t="str">
        <f t="shared" si="94"/>
        <v>OK</v>
      </c>
      <c r="AR35" s="17" t="str">
        <f t="shared" si="94"/>
        <v>OK</v>
      </c>
      <c r="AS35" s="17" t="str">
        <f t="shared" si="94"/>
        <v>OK</v>
      </c>
      <c r="AT35" s="17" t="str">
        <f t="shared" si="94"/>
        <v>OK</v>
      </c>
      <c r="AU35" s="17" t="str">
        <f t="shared" si="94"/>
        <v>OK</v>
      </c>
      <c r="AV35" s="17" t="str">
        <f t="shared" si="94"/>
        <v>OK</v>
      </c>
      <c r="AW35" s="17" t="str">
        <f t="shared" si="94"/>
        <v>OK</v>
      </c>
    </row>
    <row r="36" spans="1:49" ht="13.5" customHeight="1">
      <c r="A36" s="253" t="str">
        <f>+'8.คำนวณ'!E25</f>
        <v>เลย</v>
      </c>
      <c r="B36" s="14" t="str">
        <f>+'8.คำนวณ'!G25</f>
        <v>ภูเรือ,รพช.</v>
      </c>
      <c r="C36" s="264">
        <f>+'8.คำนวณ'!X25</f>
        <v>10403.871844090183</v>
      </c>
      <c r="D36" s="264">
        <f>+'8.คำนวณ'!Y25</f>
        <v>41.890803223021017</v>
      </c>
      <c r="E36" s="264">
        <f>+'8.คำนวณ'!Z25</f>
        <v>1264.5307345440822</v>
      </c>
      <c r="F36" s="264">
        <f>+'8.คำนวณ'!AA25</f>
        <v>503.27704456800876</v>
      </c>
      <c r="G36" s="264">
        <f>+'8.คำนวณ'!AB25</f>
        <v>567.17433479772649</v>
      </c>
      <c r="H36" s="264">
        <f>+'8.คำนวณ'!AC25</f>
        <v>670.71238984609499</v>
      </c>
      <c r="I36" s="264">
        <f>+'8.คำนวณ'!AD25</f>
        <v>306.98277572759622</v>
      </c>
      <c r="J36" s="264">
        <f>+'8.คำนวณ'!AE25</f>
        <v>161.57455112480966</v>
      </c>
      <c r="K36" s="264">
        <f>+'8.คำนวณ'!AF25</f>
        <v>304.36681469593208</v>
      </c>
      <c r="L36" s="264">
        <f>+'8.คำนวณ'!AG25</f>
        <v>2.6235950839600202</v>
      </c>
      <c r="M36" s="264">
        <f>+'8.คำนวณ'!AH25</f>
        <v>755.5199900885159</v>
      </c>
      <c r="N36" s="14" t="str">
        <f t="shared" si="73"/>
        <v>ภูเรือ,รพช.</v>
      </c>
      <c r="O36" s="50">
        <f>+(C36-C44)*100/C44</f>
        <v>6.3860051264522504</v>
      </c>
      <c r="P36" s="50">
        <f t="shared" ref="P36:Y36" si="95">+(D36-D44)*100/D44</f>
        <v>-18.653633455912914</v>
      </c>
      <c r="Q36" s="50">
        <f t="shared" si="95"/>
        <v>-3.9055362028870282</v>
      </c>
      <c r="R36" s="50">
        <f t="shared" si="95"/>
        <v>-18.475571445276653</v>
      </c>
      <c r="S36" s="50">
        <f t="shared" si="95"/>
        <v>-15.137736520157627</v>
      </c>
      <c r="T36" s="50">
        <f t="shared" si="95"/>
        <v>3.2305455160305394</v>
      </c>
      <c r="U36" s="50">
        <f t="shared" si="95"/>
        <v>-47.183909193051527</v>
      </c>
      <c r="V36" s="50">
        <f t="shared" si="95"/>
        <v>-14.435633987020836</v>
      </c>
      <c r="W36" s="50">
        <f t="shared" si="95"/>
        <v>-3.9232679165263571</v>
      </c>
      <c r="X36" s="50">
        <f t="shared" si="95"/>
        <v>-94.80854514213172</v>
      </c>
      <c r="Y36" s="50">
        <f t="shared" si="95"/>
        <v>94.569504260472684</v>
      </c>
      <c r="Z36" s="14" t="str">
        <f t="shared" si="75"/>
        <v>ภูเรือ,รพช.</v>
      </c>
      <c r="AA36" s="15">
        <f t="shared" si="76"/>
        <v>6.3860051264522502E-2</v>
      </c>
      <c r="AB36" s="15">
        <f t="shared" si="77"/>
        <v>-0.18653633455912913</v>
      </c>
      <c r="AC36" s="15">
        <f t="shared" si="78"/>
        <v>-3.9055362028870284E-2</v>
      </c>
      <c r="AD36" s="15">
        <f t="shared" si="79"/>
        <v>-0.18475571445276653</v>
      </c>
      <c r="AE36" s="15">
        <f t="shared" si="80"/>
        <v>-0.15137736520157627</v>
      </c>
      <c r="AF36" s="15">
        <f t="shared" si="81"/>
        <v>3.2305455160305391E-2</v>
      </c>
      <c r="AG36" s="15">
        <f t="shared" si="82"/>
        <v>-0.47183909193051526</v>
      </c>
      <c r="AH36" s="15">
        <f t="shared" si="83"/>
        <v>-0.14435633987020835</v>
      </c>
      <c r="AI36" s="15">
        <f t="shared" si="84"/>
        <v>-3.9232679165263573E-2</v>
      </c>
      <c r="AJ36" s="15">
        <f t="shared" si="85"/>
        <v>-0.94808545142131717</v>
      </c>
      <c r="AK36" s="15">
        <f t="shared" si="86"/>
        <v>0.94569504260472681</v>
      </c>
      <c r="AL36" s="14" t="str">
        <f t="shared" si="87"/>
        <v>ภูเรือ,รพช.</v>
      </c>
      <c r="AM36" s="17" t="str">
        <f>+IF(AND(C36&lt;C46),"OK","Not OK")</f>
        <v>OK</v>
      </c>
      <c r="AN36" s="17" t="str">
        <f t="shared" ref="AN36:AW36" si="96">+IF(AND(D36&lt;D46),"OK","Not OK")</f>
        <v>OK</v>
      </c>
      <c r="AO36" s="17" t="str">
        <f t="shared" si="96"/>
        <v>OK</v>
      </c>
      <c r="AP36" s="17" t="str">
        <f t="shared" si="96"/>
        <v>OK</v>
      </c>
      <c r="AQ36" s="17" t="str">
        <f t="shared" si="96"/>
        <v>OK</v>
      </c>
      <c r="AR36" s="17" t="str">
        <f t="shared" si="96"/>
        <v>OK</v>
      </c>
      <c r="AS36" s="17" t="str">
        <f t="shared" si="96"/>
        <v>OK</v>
      </c>
      <c r="AT36" s="17" t="str">
        <f t="shared" si="96"/>
        <v>OK</v>
      </c>
      <c r="AU36" s="17" t="str">
        <f t="shared" si="96"/>
        <v>OK</v>
      </c>
      <c r="AV36" s="17" t="str">
        <f t="shared" si="96"/>
        <v>OK</v>
      </c>
      <c r="AW36" s="17" t="str">
        <f t="shared" si="96"/>
        <v>OK</v>
      </c>
    </row>
    <row r="37" spans="1:49" ht="13.5" customHeight="1">
      <c r="A37" s="253" t="str">
        <f>+'8.คำนวณ'!E26</f>
        <v>สกลนคร</v>
      </c>
      <c r="B37" s="14" t="str">
        <f>+'8.คำนวณ'!G26</f>
        <v>กุดบาก,รพช.</v>
      </c>
      <c r="C37" s="264">
        <f>+'8.คำนวณ'!X26</f>
        <v>10375.912874145788</v>
      </c>
      <c r="D37" s="264">
        <f>+'8.คำนวณ'!Y26</f>
        <v>33.062634151719209</v>
      </c>
      <c r="E37" s="264">
        <f>+'8.คำนวณ'!Z26</f>
        <v>988.85955654437043</v>
      </c>
      <c r="F37" s="264">
        <f>+'8.คำนวณ'!AA26</f>
        <v>603.45209218471336</v>
      </c>
      <c r="G37" s="264">
        <f>+'8.คำนวณ'!AB26</f>
        <v>772.11178149681587</v>
      </c>
      <c r="H37" s="264">
        <f>+'8.คำนวณ'!AC26</f>
        <v>635.42043986320255</v>
      </c>
      <c r="I37" s="264">
        <f>+'8.คำนวณ'!AD26</f>
        <v>771.15889360856897</v>
      </c>
      <c r="J37" s="264">
        <f>+'8.คำนวณ'!AE26</f>
        <v>165.94417387725969</v>
      </c>
      <c r="K37" s="264">
        <f>+'8.คำนวณ'!AF26</f>
        <v>304.89293332579365</v>
      </c>
      <c r="L37" s="264">
        <f>+'8.คำนวณ'!AG26</f>
        <v>21.139396139661766</v>
      </c>
      <c r="M37" s="264">
        <f>+'8.คำนวณ'!AH26</f>
        <v>140.13724400988963</v>
      </c>
      <c r="N37" s="14" t="str">
        <f t="shared" si="73"/>
        <v>กุดบาก,รพช.</v>
      </c>
      <c r="O37" s="50">
        <f>+(C37-C44)*100/C44</f>
        <v>6.1001074179443995</v>
      </c>
      <c r="P37" s="50">
        <f t="shared" ref="P37:Y37" si="97">+(D37-D44)*100/D44</f>
        <v>-35.796763258509714</v>
      </c>
      <c r="Q37" s="50">
        <f t="shared" si="97"/>
        <v>-24.854393601558119</v>
      </c>
      <c r="R37" s="50">
        <f t="shared" si="97"/>
        <v>-2.248498105573673</v>
      </c>
      <c r="S37" s="50">
        <f t="shared" si="97"/>
        <v>15.525596659166602</v>
      </c>
      <c r="T37" s="50">
        <f t="shared" si="97"/>
        <v>-2.201301732078953</v>
      </c>
      <c r="U37" s="50">
        <f t="shared" si="97"/>
        <v>32.677144686312474</v>
      </c>
      <c r="V37" s="50">
        <f t="shared" si="97"/>
        <v>-12.121630959152505</v>
      </c>
      <c r="W37" s="50">
        <f t="shared" si="97"/>
        <v>-3.7571927854519247</v>
      </c>
      <c r="X37" s="50">
        <f t="shared" si="97"/>
        <v>-58.1702902812264</v>
      </c>
      <c r="Y37" s="50">
        <f t="shared" si="97"/>
        <v>-63.910373711966763</v>
      </c>
      <c r="Z37" s="14" t="str">
        <f t="shared" si="75"/>
        <v>กุดบาก,รพช.</v>
      </c>
      <c r="AA37" s="15">
        <f t="shared" si="76"/>
        <v>6.1001074179443997E-2</v>
      </c>
      <c r="AB37" s="15">
        <f t="shared" si="77"/>
        <v>-0.35796763258509712</v>
      </c>
      <c r="AC37" s="15">
        <f t="shared" si="78"/>
        <v>-0.2485439360155812</v>
      </c>
      <c r="AD37" s="15">
        <f t="shared" si="79"/>
        <v>-2.2484981055736729E-2</v>
      </c>
      <c r="AE37" s="15">
        <f t="shared" si="80"/>
        <v>0.15525596659166602</v>
      </c>
      <c r="AF37" s="15">
        <f t="shared" si="81"/>
        <v>-2.201301732078953E-2</v>
      </c>
      <c r="AG37" s="15">
        <f t="shared" si="82"/>
        <v>0.32677144686312476</v>
      </c>
      <c r="AH37" s="15">
        <f t="shared" si="83"/>
        <v>-0.12121630959152505</v>
      </c>
      <c r="AI37" s="15">
        <f t="shared" si="84"/>
        <v>-3.7571927854519245E-2</v>
      </c>
      <c r="AJ37" s="15">
        <f t="shared" si="85"/>
        <v>-0.581702902812264</v>
      </c>
      <c r="AK37" s="15">
        <f t="shared" si="86"/>
        <v>-0.63910373711966761</v>
      </c>
      <c r="AL37" s="14" t="str">
        <f t="shared" si="87"/>
        <v>กุดบาก,รพช.</v>
      </c>
      <c r="AM37" s="17" t="str">
        <f>+IF(AND(C37&lt;C46),"OK","Not OK")</f>
        <v>OK</v>
      </c>
      <c r="AN37" s="17" t="str">
        <f t="shared" ref="AN37:AW37" si="98">+IF(AND(D37&lt;D46),"OK","Not OK")</f>
        <v>OK</v>
      </c>
      <c r="AO37" s="17" t="str">
        <f t="shared" si="98"/>
        <v>OK</v>
      </c>
      <c r="AP37" s="17" t="str">
        <f t="shared" si="98"/>
        <v>OK</v>
      </c>
      <c r="AQ37" s="17" t="str">
        <f t="shared" si="98"/>
        <v>OK</v>
      </c>
      <c r="AR37" s="17" t="str">
        <f t="shared" si="98"/>
        <v>OK</v>
      </c>
      <c r="AS37" s="17" t="str">
        <f t="shared" si="98"/>
        <v>OK</v>
      </c>
      <c r="AT37" s="17" t="str">
        <f t="shared" si="98"/>
        <v>OK</v>
      </c>
      <c r="AU37" s="17" t="str">
        <f t="shared" si="98"/>
        <v>OK</v>
      </c>
      <c r="AV37" s="17" t="str">
        <f t="shared" si="98"/>
        <v>OK</v>
      </c>
      <c r="AW37" s="17" t="str">
        <f t="shared" si="98"/>
        <v>OK</v>
      </c>
    </row>
    <row r="38" spans="1:49" ht="13.5" customHeight="1">
      <c r="A38" s="253" t="str">
        <f>+'8.คำนวณ'!E27</f>
        <v>สกลนคร</v>
      </c>
      <c r="B38" s="14" t="str">
        <f>+'8.คำนวณ'!G27</f>
        <v>ส่องดาว,รพช.</v>
      </c>
      <c r="C38" s="264">
        <f>+'8.คำนวณ'!X27</f>
        <v>8661.2903965218629</v>
      </c>
      <c r="D38" s="264">
        <f>+'8.คำนวณ'!Y27</f>
        <v>54.592880712549508</v>
      </c>
      <c r="E38" s="264">
        <f>+'8.คำนวณ'!Z27</f>
        <v>1107.0418519330301</v>
      </c>
      <c r="F38" s="264">
        <f>+'8.คำนวณ'!AA27</f>
        <v>475.53570343015838</v>
      </c>
      <c r="G38" s="264">
        <f>+'8.คำนวณ'!AB27</f>
        <v>616.29968213877521</v>
      </c>
      <c r="H38" s="264">
        <f>+'8.คำนวณ'!AC27</f>
        <v>499.13754529423318</v>
      </c>
      <c r="I38" s="264">
        <f>+'8.คำนวณ'!AD27</f>
        <v>389.44923155849079</v>
      </c>
      <c r="J38" s="264">
        <f>+'8.คำนวณ'!AE27</f>
        <v>142.15003919427025</v>
      </c>
      <c r="K38" s="264">
        <f>+'8.คำนวณ'!AF27</f>
        <v>240.2913719690072</v>
      </c>
      <c r="L38" s="264">
        <f>+'8.คำนวณ'!AG27</f>
        <v>70.398817184879235</v>
      </c>
      <c r="M38" s="264">
        <f>+'8.คำนวณ'!AH27</f>
        <v>70.815892623697124</v>
      </c>
      <c r="N38" s="14" t="str">
        <f t="shared" si="73"/>
        <v>ส่องดาว,รพช.</v>
      </c>
      <c r="O38" s="50">
        <f>+(C38-C44)*100/C44</f>
        <v>-11.432964733270765</v>
      </c>
      <c r="P38" s="50">
        <f t="shared" ref="P38:Y38" si="99">+(D38-D44)*100/D44</f>
        <v>6.0121110950712895</v>
      </c>
      <c r="Q38" s="50">
        <f t="shared" si="99"/>
        <v>-15.873461785946827</v>
      </c>
      <c r="R38" s="50">
        <f t="shared" si="99"/>
        <v>-22.969313029588626</v>
      </c>
      <c r="S38" s="50">
        <f t="shared" si="99"/>
        <v>-7.787460046378861</v>
      </c>
      <c r="T38" s="50">
        <f t="shared" si="99"/>
        <v>-23.17684618875229</v>
      </c>
      <c r="U38" s="50">
        <f t="shared" si="99"/>
        <v>-32.995634918156462</v>
      </c>
      <c r="V38" s="50">
        <f t="shared" si="99"/>
        <v>-24.722192339668172</v>
      </c>
      <c r="W38" s="50">
        <f t="shared" si="99"/>
        <v>-24.149386030470005</v>
      </c>
      <c r="X38" s="50">
        <f t="shared" si="99"/>
        <v>39.302091125656226</v>
      </c>
      <c r="Y38" s="50">
        <f t="shared" si="99"/>
        <v>-81.762741817140636</v>
      </c>
      <c r="Z38" s="14" t="str">
        <f t="shared" si="75"/>
        <v>ส่องดาว,รพช.</v>
      </c>
      <c r="AA38" s="15">
        <f t="shared" si="76"/>
        <v>-0.11432964733270765</v>
      </c>
      <c r="AB38" s="15">
        <f t="shared" si="77"/>
        <v>6.0121110950712896E-2</v>
      </c>
      <c r="AC38" s="15">
        <f t="shared" si="78"/>
        <v>-0.15873461785946827</v>
      </c>
      <c r="AD38" s="15">
        <f t="shared" si="79"/>
        <v>-0.22969313029588626</v>
      </c>
      <c r="AE38" s="15">
        <f t="shared" si="80"/>
        <v>-7.7874600463788607E-2</v>
      </c>
      <c r="AF38" s="15">
        <f t="shared" si="81"/>
        <v>-0.2317684618875229</v>
      </c>
      <c r="AG38" s="15">
        <f t="shared" si="82"/>
        <v>-0.32995634918156463</v>
      </c>
      <c r="AH38" s="15">
        <f t="shared" si="83"/>
        <v>-0.24722192339668173</v>
      </c>
      <c r="AI38" s="15">
        <f t="shared" si="84"/>
        <v>-0.24149386030470005</v>
      </c>
      <c r="AJ38" s="15">
        <f t="shared" si="85"/>
        <v>0.39302091125656224</v>
      </c>
      <c r="AK38" s="15">
        <f t="shared" si="86"/>
        <v>-0.81762741817140638</v>
      </c>
      <c r="AL38" s="14" t="str">
        <f t="shared" si="87"/>
        <v>ส่องดาว,รพช.</v>
      </c>
      <c r="AM38" s="17" t="str">
        <f>+IF(AND(C38&lt;C46),"OK","Not OK")</f>
        <v>OK</v>
      </c>
      <c r="AN38" s="17" t="str">
        <f t="shared" ref="AN38:AW38" si="100">+IF(AND(D38&lt;D46),"OK","Not OK")</f>
        <v>OK</v>
      </c>
      <c r="AO38" s="17" t="str">
        <f t="shared" si="100"/>
        <v>OK</v>
      </c>
      <c r="AP38" s="17" t="str">
        <f t="shared" si="100"/>
        <v>OK</v>
      </c>
      <c r="AQ38" s="17" t="str">
        <f t="shared" si="100"/>
        <v>OK</v>
      </c>
      <c r="AR38" s="17" t="str">
        <f t="shared" si="100"/>
        <v>OK</v>
      </c>
      <c r="AS38" s="17" t="str">
        <f t="shared" si="100"/>
        <v>OK</v>
      </c>
      <c r="AT38" s="17" t="str">
        <f t="shared" si="100"/>
        <v>OK</v>
      </c>
      <c r="AU38" s="17" t="str">
        <f t="shared" si="100"/>
        <v>OK</v>
      </c>
      <c r="AV38" s="17" t="str">
        <f t="shared" si="100"/>
        <v>OK</v>
      </c>
      <c r="AW38" s="17" t="str">
        <f t="shared" si="100"/>
        <v>OK</v>
      </c>
    </row>
    <row r="39" spans="1:49" ht="13.5" customHeight="1">
      <c r="A39" s="253" t="str">
        <f>+'8.คำนวณ'!E28</f>
        <v>สกลนคร</v>
      </c>
      <c r="B39" s="14" t="str">
        <f>+'8.คำนวณ'!G28</f>
        <v>เจริญศิลป์,รพช.</v>
      </c>
      <c r="C39" s="264">
        <f>+'8.คำนวณ'!X28</f>
        <v>9293.7287373742492</v>
      </c>
      <c r="D39" s="264">
        <f>+'8.คำนวณ'!Y28</f>
        <v>73.751761227128242</v>
      </c>
      <c r="E39" s="264">
        <f>+'8.คำนวณ'!Z28</f>
        <v>1587.1392101747927</v>
      </c>
      <c r="F39" s="264">
        <f>+'8.คำนวณ'!AA28</f>
        <v>772.54191943625017</v>
      </c>
      <c r="G39" s="264">
        <f>+'8.คำนวณ'!AB28</f>
        <v>702.78680459978</v>
      </c>
      <c r="H39" s="264">
        <f>+'8.คำนวณ'!AC28</f>
        <v>621.54255383339955</v>
      </c>
      <c r="I39" s="264">
        <f>+'8.คำนวณ'!AD28</f>
        <v>651.98358325354855</v>
      </c>
      <c r="J39" s="264">
        <f>+'8.คำนวณ'!AE28</f>
        <v>208.12770875862768</v>
      </c>
      <c r="K39" s="264">
        <f>+'8.คำนวณ'!AF28</f>
        <v>262.3921849227616</v>
      </c>
      <c r="L39" s="264">
        <f>+'8.คำนวณ'!AG28</f>
        <v>21.614955863651947</v>
      </c>
      <c r="M39" s="264">
        <f>+'8.คำนวณ'!AH28</f>
        <v>182.5571785402272</v>
      </c>
      <c r="N39" s="14" t="str">
        <f t="shared" si="73"/>
        <v>เจริญศิลป์,รพช.</v>
      </c>
      <c r="O39" s="50">
        <f t="shared" ref="O39:Y39" si="101">+(C39-C44)*100/C44</f>
        <v>-4.9658927065900311</v>
      </c>
      <c r="P39" s="50">
        <f t="shared" si="101"/>
        <v>43.216108082572724</v>
      </c>
      <c r="Q39" s="50">
        <f t="shared" si="101"/>
        <v>20.610189382315347</v>
      </c>
      <c r="R39" s="50">
        <f t="shared" si="101"/>
        <v>25.141885958000756</v>
      </c>
      <c r="S39" s="50">
        <f t="shared" si="101"/>
        <v>5.1529932209867937</v>
      </c>
      <c r="T39" s="50">
        <f t="shared" si="101"/>
        <v>-4.3372720334395689</v>
      </c>
      <c r="U39" s="50">
        <f t="shared" si="101"/>
        <v>12.173147357021294</v>
      </c>
      <c r="V39" s="50">
        <f t="shared" si="101"/>
        <v>10.217328940061611</v>
      </c>
      <c r="W39" s="50">
        <f t="shared" si="101"/>
        <v>-17.173021386032293</v>
      </c>
      <c r="X39" s="50">
        <f t="shared" si="101"/>
        <v>-57.229273561684117</v>
      </c>
      <c r="Y39" s="50">
        <f t="shared" si="101"/>
        <v>-52.985943199727757</v>
      </c>
      <c r="Z39" s="14" t="str">
        <f t="shared" si="75"/>
        <v>เจริญศิลป์,รพช.</v>
      </c>
      <c r="AA39" s="15">
        <f t="shared" si="76"/>
        <v>-4.9658927065900312E-2</v>
      </c>
      <c r="AB39" s="15">
        <f t="shared" si="77"/>
        <v>0.43216108082572724</v>
      </c>
      <c r="AC39" s="15">
        <f t="shared" si="78"/>
        <v>0.20610189382315347</v>
      </c>
      <c r="AD39" s="15">
        <f t="shared" si="79"/>
        <v>0.25141885958000754</v>
      </c>
      <c r="AE39" s="15">
        <f t="shared" si="80"/>
        <v>5.1529932209867936E-2</v>
      </c>
      <c r="AF39" s="15">
        <f t="shared" si="81"/>
        <v>-4.3372720334395688E-2</v>
      </c>
      <c r="AG39" s="15">
        <f t="shared" si="82"/>
        <v>0.12173147357021294</v>
      </c>
      <c r="AH39" s="15">
        <f t="shared" si="83"/>
        <v>0.10217328940061611</v>
      </c>
      <c r="AI39" s="15">
        <f t="shared" si="84"/>
        <v>-0.17173021386032292</v>
      </c>
      <c r="AJ39" s="15">
        <f t="shared" si="85"/>
        <v>-0.57229273561684113</v>
      </c>
      <c r="AK39" s="15">
        <f t="shared" si="86"/>
        <v>-0.52985943199727759</v>
      </c>
      <c r="AL39" s="14" t="str">
        <f t="shared" si="87"/>
        <v>เจริญศิลป์,รพช.</v>
      </c>
      <c r="AM39" s="17" t="str">
        <f>+IF(AND(C39&lt;C46),"OK","Not OK")</f>
        <v>OK</v>
      </c>
      <c r="AN39" s="17" t="str">
        <f t="shared" ref="AN39:AW39" si="102">+IF(AND(D39&lt;D46),"OK","Not OK")</f>
        <v>OK</v>
      </c>
      <c r="AO39" s="17" t="str">
        <f t="shared" si="102"/>
        <v>OK</v>
      </c>
      <c r="AP39" s="17" t="str">
        <f t="shared" si="102"/>
        <v>OK</v>
      </c>
      <c r="AQ39" s="17" t="str">
        <f t="shared" si="102"/>
        <v>OK</v>
      </c>
      <c r="AR39" s="17" t="str">
        <f t="shared" si="102"/>
        <v>OK</v>
      </c>
      <c r="AS39" s="17" t="str">
        <f t="shared" si="102"/>
        <v>OK</v>
      </c>
      <c r="AT39" s="17" t="str">
        <f t="shared" si="102"/>
        <v>OK</v>
      </c>
      <c r="AU39" s="17" t="str">
        <f t="shared" si="102"/>
        <v>OK</v>
      </c>
      <c r="AV39" s="17" t="str">
        <f t="shared" si="102"/>
        <v>OK</v>
      </c>
      <c r="AW39" s="17" t="str">
        <f t="shared" si="102"/>
        <v>OK</v>
      </c>
    </row>
    <row r="40" spans="1:49" ht="13.5" customHeight="1">
      <c r="A40" s="253" t="str">
        <f>+'8.คำนวณ'!E29</f>
        <v>สกลนคร</v>
      </c>
      <c r="B40" s="14" t="str">
        <f>+'8.คำนวณ'!G29</f>
        <v>โพนนาแก้ว,รพช.</v>
      </c>
      <c r="C40" s="264">
        <f>+'8.คำนวณ'!X29</f>
        <v>11901.454291929656</v>
      </c>
      <c r="D40" s="264">
        <f>+'8.คำนวณ'!Y29</f>
        <v>42.01215902811709</v>
      </c>
      <c r="E40" s="264">
        <f>+'8.คำนวณ'!Z29</f>
        <v>1747.7016144954571</v>
      </c>
      <c r="F40" s="264">
        <f>+'8.คำนวณ'!AA29</f>
        <v>819.43797686413473</v>
      </c>
      <c r="G40" s="264">
        <f>+'8.คำนวณ'!AB29</f>
        <v>788.95684911809758</v>
      </c>
      <c r="H40" s="264">
        <f>+'8.คำนวณ'!AC29</f>
        <v>880.70200833983915</v>
      </c>
      <c r="I40" s="264">
        <f>+'8.คำนวณ'!AD29</f>
        <v>733.96990970895308</v>
      </c>
      <c r="J40" s="264">
        <f>+'8.คำนวณ'!AE29</f>
        <v>151.39984276249254</v>
      </c>
      <c r="K40" s="264">
        <f>+'8.คำนวณ'!AF29</f>
        <v>334.87618360155062</v>
      </c>
      <c r="L40" s="264">
        <f>+'8.คำนวณ'!AG29</f>
        <v>50.838941836004373</v>
      </c>
      <c r="M40" s="264">
        <f>+'8.คำนวณ'!AH29</f>
        <v>103.20721637473677</v>
      </c>
      <c r="N40" s="14" t="str">
        <f t="shared" si="73"/>
        <v>โพนนาแก้ว,รพช.</v>
      </c>
      <c r="O40" s="50">
        <f t="shared" ref="O40:Y40" si="103">+(C40-C44)*100/C44</f>
        <v>21.699709135949089</v>
      </c>
      <c r="P40" s="50">
        <f t="shared" si="103"/>
        <v>-18.417976628063577</v>
      </c>
      <c r="Q40" s="50">
        <f t="shared" si="103"/>
        <v>32.811678620718382</v>
      </c>
      <c r="R40" s="50">
        <f t="shared" si="103"/>
        <v>32.738445992960081</v>
      </c>
      <c r="S40" s="50">
        <f t="shared" si="103"/>
        <v>18.046004370003484</v>
      </c>
      <c r="T40" s="50">
        <f t="shared" si="103"/>
        <v>35.550423899053307</v>
      </c>
      <c r="U40" s="50">
        <f t="shared" si="103"/>
        <v>26.278815835435228</v>
      </c>
      <c r="V40" s="50">
        <f t="shared" si="103"/>
        <v>-19.823812164388166</v>
      </c>
      <c r="W40" s="50">
        <f t="shared" si="103"/>
        <v>5.7073498803229361</v>
      </c>
      <c r="X40" s="50">
        <f t="shared" si="103"/>
        <v>0.59786785582719493</v>
      </c>
      <c r="Y40" s="50">
        <f t="shared" si="103"/>
        <v>-73.420985295460937</v>
      </c>
      <c r="Z40" s="14" t="str">
        <f t="shared" si="75"/>
        <v>โพนนาแก้ว,รพช.</v>
      </c>
      <c r="AA40" s="15">
        <f t="shared" si="76"/>
        <v>0.21699709135949088</v>
      </c>
      <c r="AB40" s="15">
        <f t="shared" si="77"/>
        <v>-0.18417976628063579</v>
      </c>
      <c r="AC40" s="15">
        <f t="shared" si="78"/>
        <v>0.32811678620718382</v>
      </c>
      <c r="AD40" s="15">
        <f t="shared" si="79"/>
        <v>0.3273844599296008</v>
      </c>
      <c r="AE40" s="15">
        <f t="shared" si="80"/>
        <v>0.18046004370003485</v>
      </c>
      <c r="AF40" s="15">
        <f t="shared" si="81"/>
        <v>0.35550423899053307</v>
      </c>
      <c r="AG40" s="15">
        <f t="shared" si="82"/>
        <v>0.26278815835435226</v>
      </c>
      <c r="AH40" s="15">
        <f t="shared" si="83"/>
        <v>-0.19823812164388166</v>
      </c>
      <c r="AI40" s="15">
        <f t="shared" si="84"/>
        <v>5.7073498803229358E-2</v>
      </c>
      <c r="AJ40" s="15">
        <f t="shared" si="85"/>
        <v>5.9786785582719489E-3</v>
      </c>
      <c r="AK40" s="15">
        <f t="shared" si="86"/>
        <v>-0.73420985295460939</v>
      </c>
      <c r="AL40" s="14" t="str">
        <f t="shared" si="87"/>
        <v>โพนนาแก้ว,รพช.</v>
      </c>
      <c r="AM40" s="17" t="str">
        <f>+IF(AND(C40&lt;C46),"OK","Not OK")</f>
        <v>Not OK</v>
      </c>
      <c r="AN40" s="17" t="str">
        <f t="shared" ref="AN40:AW40" si="104">+IF(AND(D40&lt;D46),"OK","Not OK")</f>
        <v>OK</v>
      </c>
      <c r="AO40" s="17" t="str">
        <f t="shared" si="104"/>
        <v>Not OK</v>
      </c>
      <c r="AP40" s="17" t="str">
        <f t="shared" si="104"/>
        <v>Not OK</v>
      </c>
      <c r="AQ40" s="17" t="str">
        <f t="shared" si="104"/>
        <v>OK</v>
      </c>
      <c r="AR40" s="17" t="str">
        <f t="shared" si="104"/>
        <v>Not OK</v>
      </c>
      <c r="AS40" s="17" t="str">
        <f t="shared" si="104"/>
        <v>OK</v>
      </c>
      <c r="AT40" s="17" t="str">
        <f t="shared" si="104"/>
        <v>OK</v>
      </c>
      <c r="AU40" s="17" t="str">
        <f t="shared" si="104"/>
        <v>OK</v>
      </c>
      <c r="AV40" s="17" t="str">
        <f t="shared" si="104"/>
        <v>OK</v>
      </c>
      <c r="AW40" s="17" t="str">
        <f t="shared" si="104"/>
        <v>OK</v>
      </c>
    </row>
    <row r="41" spans="1:49" ht="13.5" customHeight="1">
      <c r="A41" s="253" t="str">
        <f>+'8.คำนวณ'!E30</f>
        <v>นครพนม</v>
      </c>
      <c r="B41" s="14" t="str">
        <f>+'8.คำนวณ'!G30</f>
        <v>ปลาปาก,รพช.</v>
      </c>
      <c r="C41" s="264">
        <f>+'8.คำนวณ'!X30</f>
        <v>10979.364922373623</v>
      </c>
      <c r="D41" s="264">
        <f>+'8.คำนวณ'!Y30</f>
        <v>131.8381525791402</v>
      </c>
      <c r="E41" s="264">
        <f>+'8.คำนวณ'!Z30</f>
        <v>1777.7318682180369</v>
      </c>
      <c r="F41" s="264">
        <f>+'8.คำนวณ'!AA30</f>
        <v>943.98066117573012</v>
      </c>
      <c r="G41" s="264">
        <f>+'8.คำนวณ'!AB30</f>
        <v>826.44683531639225</v>
      </c>
      <c r="H41" s="264">
        <f>+'8.คำนวณ'!AC30</f>
        <v>794.53809617042941</v>
      </c>
      <c r="I41" s="264">
        <f>+'8.คำนวณ'!AD30</f>
        <v>874.02312629695973</v>
      </c>
      <c r="J41" s="264">
        <f>+'8.คำนวณ'!AE30</f>
        <v>361.90176613406476</v>
      </c>
      <c r="K41" s="264">
        <f>+'8.คำนวณ'!AF30</f>
        <v>475.76300001837188</v>
      </c>
      <c r="L41" s="264">
        <f>+'8.คำนวณ'!AG30</f>
        <v>33.42614978838894</v>
      </c>
      <c r="M41" s="264">
        <f>+'8.คำนวณ'!AH30</f>
        <v>1622.4691679134514</v>
      </c>
      <c r="N41" s="14" t="str">
        <f t="shared" si="73"/>
        <v>ปลาปาก,รพช.</v>
      </c>
      <c r="O41" s="50">
        <f t="shared" ref="O41:Y41" si="105">+(C41-C44)*100/C44</f>
        <v>12.270776728216813</v>
      </c>
      <c r="P41" s="50">
        <f t="shared" si="105"/>
        <v>156.01215204926791</v>
      </c>
      <c r="Q41" s="50">
        <f t="shared" si="105"/>
        <v>35.093743461319505</v>
      </c>
      <c r="R41" s="50">
        <f t="shared" si="105"/>
        <v>52.912764052487816</v>
      </c>
      <c r="S41" s="50">
        <f t="shared" si="105"/>
        <v>23.655364475745863</v>
      </c>
      <c r="T41" s="50">
        <f t="shared" si="105"/>
        <v>22.288781812667303</v>
      </c>
      <c r="U41" s="50">
        <f t="shared" si="105"/>
        <v>50.374836817671799</v>
      </c>
      <c r="V41" s="50">
        <f t="shared" si="105"/>
        <v>91.650819777421702</v>
      </c>
      <c r="W41" s="50">
        <f t="shared" si="105"/>
        <v>50.179822769639486</v>
      </c>
      <c r="X41" s="50">
        <f t="shared" si="105"/>
        <v>-33.857801167686219</v>
      </c>
      <c r="Y41" s="50">
        <f t="shared" si="105"/>
        <v>317.8354323117735</v>
      </c>
      <c r="Z41" s="14" t="str">
        <f t="shared" si="75"/>
        <v>ปลาปาก,รพช.</v>
      </c>
      <c r="AA41" s="15">
        <f t="shared" si="76"/>
        <v>0.12270776728216813</v>
      </c>
      <c r="AB41" s="15">
        <f t="shared" si="77"/>
        <v>1.560121520492679</v>
      </c>
      <c r="AC41" s="15">
        <f t="shared" si="78"/>
        <v>0.35093743461319504</v>
      </c>
      <c r="AD41" s="15">
        <f t="shared" si="79"/>
        <v>0.52912764052487815</v>
      </c>
      <c r="AE41" s="15">
        <f t="shared" si="80"/>
        <v>0.23655364475745863</v>
      </c>
      <c r="AF41" s="15">
        <f t="shared" si="81"/>
        <v>0.22288781812667302</v>
      </c>
      <c r="AG41" s="15">
        <f t="shared" si="82"/>
        <v>0.50374836817671798</v>
      </c>
      <c r="AH41" s="15">
        <f t="shared" si="83"/>
        <v>0.91650819777421699</v>
      </c>
      <c r="AI41" s="15">
        <f t="shared" si="84"/>
        <v>0.50179822769639482</v>
      </c>
      <c r="AJ41" s="15">
        <f t="shared" si="85"/>
        <v>-0.33857801167686219</v>
      </c>
      <c r="AK41" s="15">
        <f t="shared" si="86"/>
        <v>3.1783543231177349</v>
      </c>
      <c r="AL41" s="14" t="str">
        <f t="shared" si="87"/>
        <v>ปลาปาก,รพช.</v>
      </c>
      <c r="AM41" s="17" t="str">
        <f>+IF(AND(C41&lt;C46),"OK","Not OK")</f>
        <v>OK</v>
      </c>
      <c r="AN41" s="17" t="str">
        <f t="shared" ref="AN41:AW41" si="106">+IF(AND(D41&lt;D46),"OK","Not OK")</f>
        <v>Not OK</v>
      </c>
      <c r="AO41" s="17" t="str">
        <f t="shared" si="106"/>
        <v>Not OK</v>
      </c>
      <c r="AP41" s="17" t="str">
        <f t="shared" si="106"/>
        <v>Not OK</v>
      </c>
      <c r="AQ41" s="17" t="str">
        <f t="shared" si="106"/>
        <v>OK</v>
      </c>
      <c r="AR41" s="17" t="str">
        <f t="shared" si="106"/>
        <v>OK</v>
      </c>
      <c r="AS41" s="17" t="str">
        <f t="shared" si="106"/>
        <v>Not OK</v>
      </c>
      <c r="AT41" s="17" t="str">
        <f t="shared" si="106"/>
        <v>Not OK</v>
      </c>
      <c r="AU41" s="17" t="str">
        <f t="shared" si="106"/>
        <v>Not OK</v>
      </c>
      <c r="AV41" s="17" t="str">
        <f t="shared" si="106"/>
        <v>OK</v>
      </c>
      <c r="AW41" s="17" t="str">
        <f t="shared" si="106"/>
        <v>Not OK</v>
      </c>
    </row>
    <row r="42" spans="1:49" ht="13.5" customHeight="1">
      <c r="A42" s="253" t="str">
        <f>+'8.คำนวณ'!E31</f>
        <v>นครพนม</v>
      </c>
      <c r="B42" s="14" t="str">
        <f>+'8.คำนวณ'!G31</f>
        <v>ท่าอุเทน,รพช.</v>
      </c>
      <c r="C42" s="264">
        <f>+'8.คำนวณ'!X31</f>
        <v>10735.829769613831</v>
      </c>
      <c r="D42" s="264">
        <f>+'8.คำนวณ'!Y31</f>
        <v>48.744513679311694</v>
      </c>
      <c r="E42" s="264">
        <f>+'8.คำนวณ'!Z31</f>
        <v>1421.9911133330947</v>
      </c>
      <c r="F42" s="264">
        <f>+'8.คำนวณ'!AA31</f>
        <v>541.07294630602041</v>
      </c>
      <c r="G42" s="264">
        <f>+'8.คำนวณ'!AB31</f>
        <v>1160.5694493015815</v>
      </c>
      <c r="H42" s="264">
        <f>+'8.คำนวณ'!AC31</f>
        <v>765.20905102578183</v>
      </c>
      <c r="I42" s="264">
        <f>+'8.คำนวณ'!AD31</f>
        <v>1015.7957552411991</v>
      </c>
      <c r="J42" s="264">
        <f>+'8.คำนวณ'!AE31</f>
        <v>517.12392473156626</v>
      </c>
      <c r="K42" s="264">
        <f>+'8.คำนวณ'!AF31</f>
        <v>400.23367216121318</v>
      </c>
      <c r="L42" s="264">
        <f>+'8.คำนวณ'!AG31</f>
        <v>2.9442994839852705</v>
      </c>
      <c r="M42" s="264">
        <f>+'8.คำนวณ'!AH31</f>
        <v>952.20001641441991</v>
      </c>
      <c r="N42" s="14" t="str">
        <f t="shared" si="73"/>
        <v>ท่าอุเทน,รพช.</v>
      </c>
      <c r="O42" s="50">
        <f t="shared" ref="O42:Y42" si="107">+(C42-C44)*100/C44</f>
        <v>9.7804796159266623</v>
      </c>
      <c r="P42" s="50">
        <f t="shared" si="107"/>
        <v>-5.344639594031622</v>
      </c>
      <c r="Q42" s="50">
        <f t="shared" si="107"/>
        <v>8.0602233122234246</v>
      </c>
      <c r="R42" s="50">
        <f t="shared" si="107"/>
        <v>-12.353119956262844</v>
      </c>
      <c r="S42" s="50">
        <f t="shared" si="107"/>
        <v>73.647755814639794</v>
      </c>
      <c r="T42" s="50">
        <f t="shared" si="107"/>
        <v>17.774695930876753</v>
      </c>
      <c r="U42" s="50">
        <f t="shared" si="107"/>
        <v>74.76668103926157</v>
      </c>
      <c r="V42" s="50">
        <f t="shared" si="107"/>
        <v>173.8511755828475</v>
      </c>
      <c r="W42" s="50">
        <f t="shared" si="107"/>
        <v>26.338159859619005</v>
      </c>
      <c r="X42" s="50">
        <f t="shared" si="107"/>
        <v>-94.173949344316071</v>
      </c>
      <c r="Y42" s="50">
        <f t="shared" si="107"/>
        <v>145.2206262985334</v>
      </c>
      <c r="Z42" s="14" t="str">
        <f t="shared" si="75"/>
        <v>ท่าอุเทน,รพช.</v>
      </c>
      <c r="AA42" s="15">
        <f t="shared" si="76"/>
        <v>9.7804796159266627E-2</v>
      </c>
      <c r="AB42" s="15">
        <f t="shared" si="77"/>
        <v>-5.3446395940316221E-2</v>
      </c>
      <c r="AC42" s="15">
        <f t="shared" si="78"/>
        <v>8.0602233122234246E-2</v>
      </c>
      <c r="AD42" s="15">
        <f t="shared" si="79"/>
        <v>-0.12353119956262844</v>
      </c>
      <c r="AE42" s="15">
        <f t="shared" si="80"/>
        <v>0.73647755814639793</v>
      </c>
      <c r="AF42" s="15">
        <f t="shared" si="81"/>
        <v>0.17774695930876752</v>
      </c>
      <c r="AG42" s="15">
        <f t="shared" si="82"/>
        <v>0.74766681039261573</v>
      </c>
      <c r="AH42" s="15">
        <f t="shared" si="83"/>
        <v>1.7385117558284751</v>
      </c>
      <c r="AI42" s="15">
        <f t="shared" si="84"/>
        <v>0.26338159859619004</v>
      </c>
      <c r="AJ42" s="15">
        <f t="shared" si="85"/>
        <v>-0.94173949344316066</v>
      </c>
      <c r="AK42" s="15">
        <f t="shared" si="86"/>
        <v>1.4522062629853341</v>
      </c>
      <c r="AL42" s="14" t="str">
        <f t="shared" si="87"/>
        <v>ท่าอุเทน,รพช.</v>
      </c>
      <c r="AM42" s="17" t="str">
        <f>+IF(AND(C42&lt;C46),"OK","Not OK")</f>
        <v>OK</v>
      </c>
      <c r="AN42" s="17" t="str">
        <f t="shared" ref="AN42:AW42" si="108">+IF(AND(D42&lt;D46),"OK","Not OK")</f>
        <v>OK</v>
      </c>
      <c r="AO42" s="17" t="str">
        <f t="shared" si="108"/>
        <v>OK</v>
      </c>
      <c r="AP42" s="17" t="str">
        <f t="shared" si="108"/>
        <v>OK</v>
      </c>
      <c r="AQ42" s="17" t="str">
        <f t="shared" si="108"/>
        <v>Not OK</v>
      </c>
      <c r="AR42" s="17" t="str">
        <f t="shared" si="108"/>
        <v>OK</v>
      </c>
      <c r="AS42" s="17" t="str">
        <f t="shared" si="108"/>
        <v>Not OK</v>
      </c>
      <c r="AT42" s="17" t="str">
        <f t="shared" si="108"/>
        <v>Not OK</v>
      </c>
      <c r="AU42" s="17" t="str">
        <f t="shared" si="108"/>
        <v>Not OK</v>
      </c>
      <c r="AV42" s="17" t="str">
        <f t="shared" si="108"/>
        <v>OK</v>
      </c>
      <c r="AW42" s="17" t="str">
        <f t="shared" si="108"/>
        <v>Not OK</v>
      </c>
    </row>
    <row r="43" spans="1:49" ht="13.5" customHeight="1">
      <c r="A43" s="253" t="str">
        <f>+'8.คำนวณ'!E32</f>
        <v>สกลนคร</v>
      </c>
      <c r="B43" s="14" t="str">
        <f>+'8.คำนวณ'!G32</f>
        <v>พระอาจารย์แบน  ธนากโร,รพช.</v>
      </c>
      <c r="C43" s="264">
        <f>+'8.คำนวณ'!X32</f>
        <v>11003.468779395709</v>
      </c>
      <c r="D43" s="264">
        <f>+'8.คำนวณ'!Y32</f>
        <v>72.912198699055992</v>
      </c>
      <c r="E43" s="264">
        <f>+'8.คำนวณ'!Z32</f>
        <v>1716.4441407300451</v>
      </c>
      <c r="F43" s="264">
        <f>+'8.คำนวณ'!AA32</f>
        <v>764.21930075609407</v>
      </c>
      <c r="G43" s="264">
        <f>+'8.คำนวณ'!AB32</f>
        <v>622.75150846218401</v>
      </c>
      <c r="H43" s="264">
        <f>+'8.คำนวณ'!AC32</f>
        <v>965.84670870669152</v>
      </c>
      <c r="I43" s="264">
        <f>+'8.คำนวณ'!AD32</f>
        <v>687.54450111939946</v>
      </c>
      <c r="J43" s="264">
        <f>+'8.คำนวณ'!AE32</f>
        <v>144.55754835880828</v>
      </c>
      <c r="K43" s="264">
        <f>+'8.คำนวณ'!AF32</f>
        <v>324.55969319925742</v>
      </c>
      <c r="L43" s="264">
        <f>+'8.คำนวณ'!AG32</f>
        <v>13.06822774188044</v>
      </c>
      <c r="M43" s="264">
        <f>+'8.คำนวณ'!AH32</f>
        <v>91.548399847506815</v>
      </c>
      <c r="N43" s="14" t="str">
        <f t="shared" si="73"/>
        <v>พระอาจารย์แบน  ธนากโร,รพช.</v>
      </c>
      <c r="O43" s="50">
        <f t="shared" ref="O43:Y43" si="109">+(C43-C44)*100/C44</f>
        <v>12.517253529848656</v>
      </c>
      <c r="P43" s="50">
        <f t="shared" si="109"/>
        <v>41.585789351713103</v>
      </c>
      <c r="Q43" s="50">
        <f t="shared" si="109"/>
        <v>30.436354637610496</v>
      </c>
      <c r="R43" s="50">
        <f t="shared" si="109"/>
        <v>23.793728438595149</v>
      </c>
      <c r="S43" s="50">
        <f t="shared" si="109"/>
        <v>-6.8221191418427578</v>
      </c>
      <c r="T43" s="50">
        <f t="shared" si="109"/>
        <v>48.655197270969133</v>
      </c>
      <c r="U43" s="50">
        <f t="shared" si="109"/>
        <v>18.291369015319951</v>
      </c>
      <c r="V43" s="50">
        <f t="shared" si="109"/>
        <v>-23.447257680094154</v>
      </c>
      <c r="W43" s="50">
        <f t="shared" si="109"/>
        <v>2.450836237687315</v>
      </c>
      <c r="X43" s="50">
        <f t="shared" si="109"/>
        <v>-74.141164233349315</v>
      </c>
      <c r="Y43" s="50">
        <f t="shared" si="109"/>
        <v>-76.423487124302255</v>
      </c>
      <c r="Z43" s="14" t="str">
        <f t="shared" si="75"/>
        <v>พระอาจารย์แบน  ธนากโร,รพช.</v>
      </c>
      <c r="AA43" s="15">
        <f t="shared" si="76"/>
        <v>0.12517253529848657</v>
      </c>
      <c r="AB43" s="15">
        <f t="shared" si="77"/>
        <v>0.41585789351713104</v>
      </c>
      <c r="AC43" s="15">
        <f t="shared" si="78"/>
        <v>0.30436354637610497</v>
      </c>
      <c r="AD43" s="15">
        <f t="shared" si="79"/>
        <v>0.23793728438595149</v>
      </c>
      <c r="AE43" s="15">
        <f t="shared" si="80"/>
        <v>-6.8221191418427585E-2</v>
      </c>
      <c r="AF43" s="15">
        <f t="shared" si="81"/>
        <v>0.4865519727096913</v>
      </c>
      <c r="AG43" s="15">
        <f t="shared" si="82"/>
        <v>0.1829136901531995</v>
      </c>
      <c r="AH43" s="15">
        <f t="shared" si="83"/>
        <v>-0.23447257680094155</v>
      </c>
      <c r="AI43" s="15">
        <f t="shared" si="84"/>
        <v>2.450836237687315E-2</v>
      </c>
      <c r="AJ43" s="15">
        <f t="shared" si="85"/>
        <v>-0.7414116423334931</v>
      </c>
      <c r="AK43" s="15">
        <f t="shared" si="86"/>
        <v>-0.76423487124302258</v>
      </c>
      <c r="AL43" s="14" t="str">
        <f t="shared" si="87"/>
        <v>พระอาจารย์แบน  ธนากโร,รพช.</v>
      </c>
      <c r="AM43" s="17" t="str">
        <f>+IF(AND(C43&lt;C46),"OK","Not OK")</f>
        <v>OK</v>
      </c>
      <c r="AN43" s="17" t="str">
        <f t="shared" ref="AN43:AW43" si="110">+IF(AND(D43&lt;D46),"OK","Not OK")</f>
        <v>OK</v>
      </c>
      <c r="AO43" s="17" t="str">
        <f t="shared" si="110"/>
        <v>Not OK</v>
      </c>
      <c r="AP43" s="17" t="str">
        <f t="shared" si="110"/>
        <v>OK</v>
      </c>
      <c r="AQ43" s="17" t="str">
        <f t="shared" si="110"/>
        <v>OK</v>
      </c>
      <c r="AR43" s="17" t="str">
        <f t="shared" si="110"/>
        <v>Not OK</v>
      </c>
      <c r="AS43" s="17" t="str">
        <f t="shared" si="110"/>
        <v>OK</v>
      </c>
      <c r="AT43" s="17" t="str">
        <f t="shared" si="110"/>
        <v>OK</v>
      </c>
      <c r="AU43" s="17" t="str">
        <f t="shared" si="110"/>
        <v>OK</v>
      </c>
      <c r="AV43" s="17" t="str">
        <f t="shared" si="110"/>
        <v>OK</v>
      </c>
      <c r="AW43" s="17" t="str">
        <f t="shared" si="110"/>
        <v>OK</v>
      </c>
    </row>
    <row r="44" spans="1:49" ht="13.5" customHeight="1">
      <c r="B44" s="18" t="s">
        <v>144</v>
      </c>
      <c r="C44" s="19">
        <f>AVERAGE(C31:C43)</f>
        <v>9779.3613283288159</v>
      </c>
      <c r="D44" s="19">
        <f t="shared" ref="D44:M44" si="111">AVERAGE(D31:D43)</f>
        <v>51.496833850984068</v>
      </c>
      <c r="E44" s="19">
        <f t="shared" si="111"/>
        <v>1315.9246480774611</v>
      </c>
      <c r="F44" s="19">
        <f t="shared" si="111"/>
        <v>617.3328086932662</v>
      </c>
      <c r="G44" s="19">
        <f t="shared" si="111"/>
        <v>668.34693247658822</v>
      </c>
      <c r="H44" s="19">
        <f t="shared" si="111"/>
        <v>649.72279909335646</v>
      </c>
      <c r="I44" s="19">
        <f t="shared" si="111"/>
        <v>581.2296424013449</v>
      </c>
      <c r="J44" s="19">
        <f t="shared" si="111"/>
        <v>188.83392544543671</v>
      </c>
      <c r="K44" s="19">
        <f t="shared" si="111"/>
        <v>316.79555298726365</v>
      </c>
      <c r="L44" s="19">
        <f t="shared" si="111"/>
        <v>50.536798562037809</v>
      </c>
      <c r="M44" s="19">
        <f t="shared" si="111"/>
        <v>388.30339469698788</v>
      </c>
      <c r="V44" s="49"/>
      <c r="W44" s="49"/>
      <c r="X44" s="49"/>
      <c r="Y44" s="49"/>
    </row>
    <row r="45" spans="1:49" ht="13.2" customHeight="1">
      <c r="B45" s="20" t="s">
        <v>268</v>
      </c>
      <c r="C45" s="21">
        <f>STDEV(C31:C43)</f>
        <v>1370.1479756876192</v>
      </c>
      <c r="D45" s="21">
        <f t="shared" ref="D45:M45" si="112">STDEV(D31:D43)</f>
        <v>32.417980885931684</v>
      </c>
      <c r="E45" s="21">
        <f t="shared" si="112"/>
        <v>334.13376195735998</v>
      </c>
      <c r="F45" s="21">
        <f t="shared" si="112"/>
        <v>172.38485510733761</v>
      </c>
      <c r="G45" s="21">
        <f t="shared" si="112"/>
        <v>219.92923199118218</v>
      </c>
      <c r="H45" s="21">
        <f t="shared" si="112"/>
        <v>185.31629741734656</v>
      </c>
      <c r="I45" s="21">
        <f t="shared" si="112"/>
        <v>237.69212291057482</v>
      </c>
      <c r="J45" s="21">
        <f t="shared" si="112"/>
        <v>122.14131942170606</v>
      </c>
      <c r="K45" s="21">
        <f t="shared" si="112"/>
        <v>76.831756604546385</v>
      </c>
      <c r="L45" s="21">
        <f t="shared" si="112"/>
        <v>50.76031723479106</v>
      </c>
      <c r="M45" s="21">
        <f t="shared" si="112"/>
        <v>460.19242509625207</v>
      </c>
      <c r="V45" s="173"/>
      <c r="W45" s="173"/>
      <c r="X45" s="173"/>
      <c r="Y45" s="173"/>
    </row>
    <row r="46" spans="1:49" ht="13.2" customHeight="1">
      <c r="B46" s="20" t="s">
        <v>269</v>
      </c>
      <c r="C46" s="21">
        <f>+C44+C45</f>
        <v>11149.509304016436</v>
      </c>
      <c r="D46" s="21">
        <f t="shared" ref="D46:M46" si="113">+D44+D45</f>
        <v>83.914814736915758</v>
      </c>
      <c r="E46" s="21">
        <f t="shared" si="113"/>
        <v>1650.058410034821</v>
      </c>
      <c r="F46" s="21">
        <f t="shared" si="113"/>
        <v>789.71766380060376</v>
      </c>
      <c r="G46" s="21">
        <f t="shared" si="113"/>
        <v>888.2761644677704</v>
      </c>
      <c r="H46" s="21">
        <f t="shared" si="113"/>
        <v>835.03909651070308</v>
      </c>
      <c r="I46" s="21">
        <f t="shared" si="113"/>
        <v>818.92176531191967</v>
      </c>
      <c r="J46" s="21">
        <f t="shared" si="113"/>
        <v>310.97524486714275</v>
      </c>
      <c r="K46" s="21">
        <f t="shared" si="113"/>
        <v>393.62730959181005</v>
      </c>
      <c r="L46" s="21">
        <f t="shared" si="113"/>
        <v>101.29711579682888</v>
      </c>
      <c r="M46" s="21">
        <f t="shared" si="113"/>
        <v>848.49581979323989</v>
      </c>
      <c r="V46" s="173"/>
      <c r="W46" s="173"/>
      <c r="X46" s="173"/>
      <c r="Y46" s="173"/>
    </row>
    <row r="47" spans="1:49" ht="13.5" customHeight="1">
      <c r="B47" s="348" t="s">
        <v>148</v>
      </c>
      <c r="C47" s="357" t="s">
        <v>248</v>
      </c>
      <c r="D47" s="358"/>
      <c r="E47" s="358"/>
      <c r="F47" s="358"/>
      <c r="G47" s="358"/>
      <c r="H47" s="358"/>
      <c r="I47" s="358"/>
      <c r="J47" s="358"/>
      <c r="K47" s="358"/>
      <c r="L47" s="358"/>
      <c r="M47" s="359"/>
      <c r="N47" s="348" t="s">
        <v>148</v>
      </c>
      <c r="O47" s="357" t="s">
        <v>719</v>
      </c>
      <c r="P47" s="358"/>
      <c r="Q47" s="358"/>
      <c r="R47" s="358"/>
      <c r="S47" s="358"/>
      <c r="T47" s="358"/>
      <c r="U47" s="358"/>
      <c r="V47" s="358"/>
      <c r="W47" s="358"/>
      <c r="X47" s="358"/>
      <c r="Y47" s="359"/>
      <c r="Z47" s="348" t="s">
        <v>148</v>
      </c>
      <c r="AA47" s="357" t="s">
        <v>719</v>
      </c>
      <c r="AB47" s="358"/>
      <c r="AC47" s="358"/>
      <c r="AD47" s="358"/>
      <c r="AE47" s="358"/>
      <c r="AF47" s="358"/>
      <c r="AG47" s="358"/>
      <c r="AH47" s="358"/>
      <c r="AI47" s="358"/>
      <c r="AJ47" s="358"/>
      <c r="AK47" s="359"/>
      <c r="AL47" s="348" t="s">
        <v>148</v>
      </c>
      <c r="AM47" s="357" t="s">
        <v>720</v>
      </c>
      <c r="AN47" s="358"/>
      <c r="AO47" s="358"/>
      <c r="AP47" s="358"/>
      <c r="AQ47" s="358"/>
      <c r="AR47" s="358"/>
      <c r="AS47" s="358"/>
      <c r="AT47" s="358"/>
      <c r="AU47" s="358"/>
      <c r="AV47" s="358"/>
      <c r="AW47" s="359"/>
    </row>
    <row r="48" spans="1:49" ht="13.5" customHeight="1">
      <c r="B48" s="348"/>
      <c r="C48" s="38" t="s">
        <v>5</v>
      </c>
      <c r="D48" s="38" t="s">
        <v>8</v>
      </c>
      <c r="E48" s="38" t="s">
        <v>11</v>
      </c>
      <c r="F48" s="38" t="s">
        <v>17</v>
      </c>
      <c r="G48" s="38" t="s">
        <v>20</v>
      </c>
      <c r="H48" s="38" t="s">
        <v>23</v>
      </c>
      <c r="I48" s="38" t="s">
        <v>26</v>
      </c>
      <c r="J48" s="38" t="s">
        <v>29</v>
      </c>
      <c r="K48" s="38" t="s">
        <v>32</v>
      </c>
      <c r="L48" s="38" t="s">
        <v>35</v>
      </c>
      <c r="M48" s="38" t="s">
        <v>38</v>
      </c>
      <c r="N48" s="348"/>
      <c r="O48" s="38" t="s">
        <v>5</v>
      </c>
      <c r="P48" s="38" t="s">
        <v>8</v>
      </c>
      <c r="Q48" s="38" t="s">
        <v>11</v>
      </c>
      <c r="R48" s="38" t="s">
        <v>17</v>
      </c>
      <c r="S48" s="38" t="s">
        <v>20</v>
      </c>
      <c r="T48" s="38" t="s">
        <v>23</v>
      </c>
      <c r="U48" s="38" t="s">
        <v>26</v>
      </c>
      <c r="V48" s="38" t="s">
        <v>29</v>
      </c>
      <c r="W48" s="38" t="s">
        <v>32</v>
      </c>
      <c r="X48" s="38" t="s">
        <v>35</v>
      </c>
      <c r="Y48" s="38" t="s">
        <v>38</v>
      </c>
      <c r="Z48" s="348"/>
      <c r="AA48" s="38" t="s">
        <v>5</v>
      </c>
      <c r="AB48" s="38" t="s">
        <v>8</v>
      </c>
      <c r="AC48" s="38" t="s">
        <v>11</v>
      </c>
      <c r="AD48" s="38" t="s">
        <v>17</v>
      </c>
      <c r="AE48" s="38" t="s">
        <v>20</v>
      </c>
      <c r="AF48" s="38" t="s">
        <v>23</v>
      </c>
      <c r="AG48" s="38" t="s">
        <v>26</v>
      </c>
      <c r="AH48" s="38" t="s">
        <v>29</v>
      </c>
      <c r="AI48" s="38" t="s">
        <v>32</v>
      </c>
      <c r="AJ48" s="38" t="s">
        <v>35</v>
      </c>
      <c r="AK48" s="38" t="s">
        <v>38</v>
      </c>
      <c r="AL48" s="348"/>
      <c r="AM48" s="12" t="s">
        <v>5</v>
      </c>
      <c r="AN48" s="13" t="s">
        <v>8</v>
      </c>
      <c r="AO48" s="12" t="s">
        <v>11</v>
      </c>
      <c r="AP48" s="12" t="s">
        <v>17</v>
      </c>
      <c r="AQ48" s="12" t="s">
        <v>20</v>
      </c>
      <c r="AR48" s="12" t="s">
        <v>23</v>
      </c>
      <c r="AS48" s="12" t="s">
        <v>26</v>
      </c>
      <c r="AT48" s="38" t="s">
        <v>29</v>
      </c>
      <c r="AU48" s="38" t="s">
        <v>32</v>
      </c>
      <c r="AV48" s="38" t="s">
        <v>35</v>
      </c>
      <c r="AW48" s="38" t="s">
        <v>38</v>
      </c>
    </row>
    <row r="49" spans="1:49" ht="13.5" customHeight="1">
      <c r="A49" s="253" t="str">
        <f>+'8.คำนวณ'!E33</f>
        <v>เลย</v>
      </c>
      <c r="B49" s="14" t="str">
        <f>++'8.คำนวณ'!G33</f>
        <v>ท่าลี่,รพช.</v>
      </c>
      <c r="C49" s="264">
        <f>+'8.คำนวณ'!X33</f>
        <v>10467.471245266717</v>
      </c>
      <c r="D49" s="264">
        <f>+'8.คำนวณ'!Y33</f>
        <v>91.029038898976054</v>
      </c>
      <c r="E49" s="264">
        <f>+'8.คำนวณ'!Z33</f>
        <v>1565.2444765433934</v>
      </c>
      <c r="F49" s="264">
        <f>+'8.คำนวณ'!AA33</f>
        <v>655.74674334415556</v>
      </c>
      <c r="G49" s="264">
        <f>+'8.คำนวณ'!AB33</f>
        <v>748.57544745409587</v>
      </c>
      <c r="H49" s="264">
        <f>+'8.คำนวณ'!AC33</f>
        <v>742.68732953995766</v>
      </c>
      <c r="I49" s="264">
        <f>+'8.คำนวณ'!AD33</f>
        <v>294.46079840885216</v>
      </c>
      <c r="J49" s="264">
        <f>+'8.คำนวณ'!AE33</f>
        <v>74.581682449899773</v>
      </c>
      <c r="K49" s="264">
        <f>+'8.คำนวณ'!AF33</f>
        <v>463.91112116078193</v>
      </c>
      <c r="L49" s="264">
        <f>+'8.คำนวณ'!AG33</f>
        <v>41.443362829867318</v>
      </c>
      <c r="M49" s="264">
        <f>+'8.คำนวณ'!AH33</f>
        <v>891.76007820743871</v>
      </c>
      <c r="N49" s="14" t="str">
        <f>+B49</f>
        <v>ท่าลี่,รพช.</v>
      </c>
      <c r="O49" s="50">
        <f t="shared" ref="O49:Y49" si="114">+(C49-C61)*100/C61</f>
        <v>8.7520997698745635</v>
      </c>
      <c r="P49" s="50">
        <f t="shared" si="114"/>
        <v>38.141432497811415</v>
      </c>
      <c r="Q49" s="50">
        <f t="shared" si="114"/>
        <v>13.538756339756423</v>
      </c>
      <c r="R49" s="50">
        <f t="shared" si="114"/>
        <v>10.115883229581261</v>
      </c>
      <c r="S49" s="50">
        <f t="shared" si="114"/>
        <v>2.2543785560701259</v>
      </c>
      <c r="T49" s="50">
        <f t="shared" si="114"/>
        <v>-4.3446048363418146E-3</v>
      </c>
      <c r="U49" s="50">
        <f t="shared" si="114"/>
        <v>-51.399029574864052</v>
      </c>
      <c r="V49" s="50">
        <f t="shared" si="114"/>
        <v>-69.795998282885975</v>
      </c>
      <c r="W49" s="50">
        <f t="shared" si="114"/>
        <v>40.524285464072292</v>
      </c>
      <c r="X49" s="50">
        <f t="shared" si="114"/>
        <v>-31.372744064637722</v>
      </c>
      <c r="Y49" s="50">
        <f t="shared" si="114"/>
        <v>168.55584869700445</v>
      </c>
      <c r="Z49" s="14" t="str">
        <f>+N49</f>
        <v>ท่าลี่,รพช.</v>
      </c>
      <c r="AA49" s="15">
        <f t="shared" ref="AA49:AK49" si="115">+O49/100</f>
        <v>8.7520997698745634E-2</v>
      </c>
      <c r="AB49" s="15">
        <f t="shared" si="115"/>
        <v>0.38141432497811417</v>
      </c>
      <c r="AC49" s="15">
        <f t="shared" si="115"/>
        <v>0.13538756339756422</v>
      </c>
      <c r="AD49" s="15">
        <f t="shared" si="115"/>
        <v>0.10115883229581261</v>
      </c>
      <c r="AE49" s="15">
        <f t="shared" si="115"/>
        <v>2.254378556070126E-2</v>
      </c>
      <c r="AF49" s="15">
        <f t="shared" si="115"/>
        <v>-4.3446048363418146E-5</v>
      </c>
      <c r="AG49" s="15">
        <f t="shared" si="115"/>
        <v>-0.51399029574864052</v>
      </c>
      <c r="AH49" s="15">
        <f t="shared" si="115"/>
        <v>-0.69795998282885974</v>
      </c>
      <c r="AI49" s="15">
        <f t="shared" si="115"/>
        <v>0.4052428546407229</v>
      </c>
      <c r="AJ49" s="15">
        <f t="shared" si="115"/>
        <v>-0.3137274406463772</v>
      </c>
      <c r="AK49" s="15">
        <f t="shared" si="115"/>
        <v>1.6855584869700444</v>
      </c>
      <c r="AL49" s="14" t="str">
        <f>+Z49</f>
        <v>ท่าลี่,รพช.</v>
      </c>
      <c r="AM49" s="16" t="str">
        <f>+IF(AND(C49&lt;C63),"OK","Not OK")</f>
        <v>OK</v>
      </c>
      <c r="AN49" s="16" t="str">
        <f t="shared" ref="AN49:AW49" si="116">+IF(AND(D49&lt;D63),"OK","Not OK")</f>
        <v>OK</v>
      </c>
      <c r="AO49" s="16" t="str">
        <f t="shared" si="116"/>
        <v>OK</v>
      </c>
      <c r="AP49" s="16" t="str">
        <f t="shared" si="116"/>
        <v>OK</v>
      </c>
      <c r="AQ49" s="16" t="str">
        <f t="shared" si="116"/>
        <v>OK</v>
      </c>
      <c r="AR49" s="16" t="str">
        <f t="shared" si="116"/>
        <v>OK</v>
      </c>
      <c r="AS49" s="16" t="str">
        <f t="shared" si="116"/>
        <v>OK</v>
      </c>
      <c r="AT49" s="16" t="str">
        <f t="shared" si="116"/>
        <v>OK</v>
      </c>
      <c r="AU49" s="16" t="str">
        <f t="shared" si="116"/>
        <v>Not OK</v>
      </c>
      <c r="AV49" s="16" t="str">
        <f t="shared" si="116"/>
        <v>OK</v>
      </c>
      <c r="AW49" s="16" t="str">
        <f t="shared" si="116"/>
        <v>Not OK</v>
      </c>
    </row>
    <row r="50" spans="1:49" ht="13.5" customHeight="1">
      <c r="A50" s="253" t="str">
        <f>+'8.คำนวณ'!E34</f>
        <v>เลย</v>
      </c>
      <c r="B50" s="14" t="str">
        <f>++'8.คำนวณ'!G34</f>
        <v>ภูกระดึง,รพช.</v>
      </c>
      <c r="C50" s="264">
        <f>+'8.คำนวณ'!X34</f>
        <v>10185.600072697687</v>
      </c>
      <c r="D50" s="264">
        <f>+'8.คำนวณ'!Y34</f>
        <v>16.531192153936985</v>
      </c>
      <c r="E50" s="264">
        <f>+'8.คำนวณ'!Z34</f>
        <v>974.02795967701672</v>
      </c>
      <c r="F50" s="264">
        <f>+'8.คำนวณ'!AA34</f>
        <v>571.42105912451427</v>
      </c>
      <c r="G50" s="264">
        <f>+'8.คำนวณ'!AB34</f>
        <v>531.25310250226903</v>
      </c>
      <c r="H50" s="264">
        <f>+'8.คำนวณ'!AC34</f>
        <v>725.72405059758967</v>
      </c>
      <c r="I50" s="264">
        <f>+'8.คำนวณ'!AD34</f>
        <v>376.73656179597066</v>
      </c>
      <c r="J50" s="264">
        <f>+'8.คำนวณ'!AE34</f>
        <v>340.65190732293343</v>
      </c>
      <c r="K50" s="264">
        <f>+'8.คำนวณ'!AF34</f>
        <v>417.78782350470408</v>
      </c>
      <c r="L50" s="264">
        <f>+'8.คำนวณ'!AG34</f>
        <v>4.1288888856252441</v>
      </c>
      <c r="M50" s="264">
        <f>+'8.คำนวณ'!AH34</f>
        <v>392.1020584460025</v>
      </c>
      <c r="N50" s="14" t="str">
        <f t="shared" ref="N50:N60" si="117">+B50</f>
        <v>ภูกระดึง,รพช.</v>
      </c>
      <c r="O50" s="50">
        <f t="shared" ref="O50:Y50" si="118">+(C50-C61)*100/C61</f>
        <v>5.8235909482869115</v>
      </c>
      <c r="P50" s="50">
        <f t="shared" si="118"/>
        <v>-74.913032229464491</v>
      </c>
      <c r="Q50" s="50">
        <f t="shared" si="118"/>
        <v>-29.346549475708692</v>
      </c>
      <c r="R50" s="50">
        <f t="shared" si="118"/>
        <v>-4.0444573150475716</v>
      </c>
      <c r="S50" s="50">
        <f t="shared" si="118"/>
        <v>-27.431555446941189</v>
      </c>
      <c r="T50" s="50">
        <f t="shared" si="118"/>
        <v>-2.2882858113515732</v>
      </c>
      <c r="U50" s="50">
        <f t="shared" si="118"/>
        <v>-37.819354573335495</v>
      </c>
      <c r="V50" s="50">
        <f t="shared" si="118"/>
        <v>37.956807298249373</v>
      </c>
      <c r="W50" s="50">
        <f t="shared" si="118"/>
        <v>26.552981154424739</v>
      </c>
      <c r="X50" s="50">
        <f t="shared" si="118"/>
        <v>-93.162854195840751</v>
      </c>
      <c r="Y50" s="50">
        <f t="shared" si="118"/>
        <v>18.082546701887406</v>
      </c>
      <c r="Z50" s="14" t="str">
        <f t="shared" ref="Z50:Z60" si="119">+N50</f>
        <v>ภูกระดึง,รพช.</v>
      </c>
      <c r="AA50" s="15">
        <f t="shared" ref="AA50:AA60" si="120">+O50/100</f>
        <v>5.8235909482869115E-2</v>
      </c>
      <c r="AB50" s="15">
        <f t="shared" ref="AB50:AB60" si="121">+P50/100</f>
        <v>-0.74913032229464493</v>
      </c>
      <c r="AC50" s="15">
        <f t="shared" ref="AC50:AC60" si="122">+Q50/100</f>
        <v>-0.29346549475708694</v>
      </c>
      <c r="AD50" s="15">
        <f t="shared" ref="AD50:AD60" si="123">+R50/100</f>
        <v>-4.0444573150475713E-2</v>
      </c>
      <c r="AE50" s="15">
        <f t="shared" ref="AE50:AE60" si="124">+S50/100</f>
        <v>-0.27431555446941192</v>
      </c>
      <c r="AF50" s="15">
        <f t="shared" ref="AF50:AF60" si="125">+T50/100</f>
        <v>-2.2882858113515731E-2</v>
      </c>
      <c r="AG50" s="15">
        <f t="shared" ref="AG50:AG60" si="126">+U50/100</f>
        <v>-0.37819354573335495</v>
      </c>
      <c r="AH50" s="15">
        <f t="shared" ref="AH50:AH60" si="127">+V50/100</f>
        <v>0.37956807298249373</v>
      </c>
      <c r="AI50" s="15">
        <f t="shared" ref="AI50:AI60" si="128">+W50/100</f>
        <v>0.26552981154424737</v>
      </c>
      <c r="AJ50" s="15">
        <f t="shared" ref="AJ50:AJ60" si="129">+X50/100</f>
        <v>-0.9316285419584075</v>
      </c>
      <c r="AK50" s="15">
        <f t="shared" ref="AK50:AK60" si="130">+Y50/100</f>
        <v>0.18082546701887406</v>
      </c>
      <c r="AL50" s="14" t="str">
        <f t="shared" ref="AL50:AL60" si="131">+Z50</f>
        <v>ภูกระดึง,รพช.</v>
      </c>
      <c r="AM50" s="16" t="str">
        <f>+IF(AND(C50&lt;C63),"OK","Not OK")</f>
        <v>OK</v>
      </c>
      <c r="AN50" s="16" t="str">
        <f t="shared" ref="AN50:AW50" si="132">+IF(AND(D50&lt;D63),"OK","Not OK")</f>
        <v>OK</v>
      </c>
      <c r="AO50" s="16" t="str">
        <f t="shared" si="132"/>
        <v>OK</v>
      </c>
      <c r="AP50" s="16" t="str">
        <f t="shared" si="132"/>
        <v>OK</v>
      </c>
      <c r="AQ50" s="16" t="str">
        <f t="shared" si="132"/>
        <v>OK</v>
      </c>
      <c r="AR50" s="16" t="str">
        <f t="shared" si="132"/>
        <v>OK</v>
      </c>
      <c r="AS50" s="16" t="str">
        <f t="shared" si="132"/>
        <v>OK</v>
      </c>
      <c r="AT50" s="16" t="str">
        <f t="shared" si="132"/>
        <v>OK</v>
      </c>
      <c r="AU50" s="16" t="str">
        <f t="shared" si="132"/>
        <v>Not OK</v>
      </c>
      <c r="AV50" s="16" t="str">
        <f t="shared" si="132"/>
        <v>OK</v>
      </c>
      <c r="AW50" s="16" t="str">
        <f t="shared" si="132"/>
        <v>OK</v>
      </c>
    </row>
    <row r="51" spans="1:49" ht="13.5" customHeight="1">
      <c r="A51" s="253" t="str">
        <f>+'8.คำนวณ'!E35</f>
        <v>เลย</v>
      </c>
      <c r="B51" s="14" t="str">
        <f>++'8.คำนวณ'!G35</f>
        <v>ภูหลวง,รพช.</v>
      </c>
      <c r="C51" s="264">
        <f>+'8.คำนวณ'!X35</f>
        <v>9373.0004837382676</v>
      </c>
      <c r="D51" s="264">
        <f>+'8.คำนวณ'!Y35</f>
        <v>59.471470090589008</v>
      </c>
      <c r="E51" s="264">
        <f>+'8.คำนวณ'!Z35</f>
        <v>1209.4400657849274</v>
      </c>
      <c r="F51" s="264">
        <f>+'8.คำนวณ'!AA35</f>
        <v>536.14776965366002</v>
      </c>
      <c r="G51" s="264">
        <f>+'8.คำนวณ'!AB35</f>
        <v>649.93867520039498</v>
      </c>
      <c r="H51" s="264">
        <f>+'8.คำนวณ'!AC35</f>
        <v>662.14826556144283</v>
      </c>
      <c r="I51" s="264">
        <f>+'8.คำนวณ'!AD35</f>
        <v>342.99858529374825</v>
      </c>
      <c r="J51" s="264">
        <f>+'8.คำนวณ'!AE35</f>
        <v>170.2486101760625</v>
      </c>
      <c r="K51" s="264">
        <f>+'8.คำนวณ'!AF35</f>
        <v>305.39775281191885</v>
      </c>
      <c r="L51" s="264">
        <f>+'8.คำนวณ'!AG35</f>
        <v>59.648226227828125</v>
      </c>
      <c r="M51" s="264">
        <f>+'8.คำนวณ'!AH35</f>
        <v>252.17326957086374</v>
      </c>
      <c r="N51" s="14" t="str">
        <f t="shared" si="117"/>
        <v>ภูหลวง,รพช.</v>
      </c>
      <c r="O51" s="50">
        <f t="shared" ref="O51:Y51" si="133">+(C51-C61)*100/C61</f>
        <v>-2.6189363346454142</v>
      </c>
      <c r="P51" s="50">
        <f t="shared" si="133"/>
        <v>-9.7488650826882015</v>
      </c>
      <c r="Q51" s="50">
        <f t="shared" si="133"/>
        <v>-12.270368626413767</v>
      </c>
      <c r="R51" s="50">
        <f t="shared" si="133"/>
        <v>-9.9677035437479198</v>
      </c>
      <c r="S51" s="50">
        <f t="shared" si="133"/>
        <v>-11.219269135530526</v>
      </c>
      <c r="T51" s="50">
        <f t="shared" si="133"/>
        <v>-10.848149483577464</v>
      </c>
      <c r="U51" s="50">
        <f t="shared" si="133"/>
        <v>-43.387832302964412</v>
      </c>
      <c r="V51" s="50">
        <f t="shared" si="133"/>
        <v>-31.052918824292636</v>
      </c>
      <c r="W51" s="50">
        <f t="shared" si="133"/>
        <v>-7.4913296132115175</v>
      </c>
      <c r="X51" s="50">
        <f t="shared" si="133"/>
        <v>-1.2267874054501509</v>
      </c>
      <c r="Y51" s="50">
        <f t="shared" si="133"/>
        <v>-24.05736914750252</v>
      </c>
      <c r="Z51" s="14" t="str">
        <f t="shared" si="119"/>
        <v>ภูหลวง,รพช.</v>
      </c>
      <c r="AA51" s="15">
        <f t="shared" si="120"/>
        <v>-2.6189363346454143E-2</v>
      </c>
      <c r="AB51" s="15">
        <f t="shared" si="121"/>
        <v>-9.7488650826882017E-2</v>
      </c>
      <c r="AC51" s="15">
        <f t="shared" si="122"/>
        <v>-0.12270368626413766</v>
      </c>
      <c r="AD51" s="15">
        <f t="shared" si="123"/>
        <v>-9.9677035437479203E-2</v>
      </c>
      <c r="AE51" s="15">
        <f t="shared" si="124"/>
        <v>-0.11219269135530525</v>
      </c>
      <c r="AF51" s="15">
        <f t="shared" si="125"/>
        <v>-0.10848149483577464</v>
      </c>
      <c r="AG51" s="15">
        <f t="shared" si="126"/>
        <v>-0.43387832302964413</v>
      </c>
      <c r="AH51" s="15">
        <f t="shared" si="127"/>
        <v>-0.31052918824292636</v>
      </c>
      <c r="AI51" s="15">
        <f t="shared" si="128"/>
        <v>-7.491329613211517E-2</v>
      </c>
      <c r="AJ51" s="15">
        <f t="shared" si="129"/>
        <v>-1.2267874054501509E-2</v>
      </c>
      <c r="AK51" s="15">
        <f t="shared" si="130"/>
        <v>-0.24057369147502519</v>
      </c>
      <c r="AL51" s="14" t="str">
        <f t="shared" si="131"/>
        <v>ภูหลวง,รพช.</v>
      </c>
      <c r="AM51" s="16" t="str">
        <f>+IF(AND(C51&lt;C63),"OK","Not OK")</f>
        <v>OK</v>
      </c>
      <c r="AN51" s="16" t="str">
        <f t="shared" ref="AN51:AW51" si="134">+IF(AND(D51&lt;D63),"OK","Not OK")</f>
        <v>OK</v>
      </c>
      <c r="AO51" s="16" t="str">
        <f t="shared" si="134"/>
        <v>OK</v>
      </c>
      <c r="AP51" s="16" t="str">
        <f t="shared" si="134"/>
        <v>OK</v>
      </c>
      <c r="AQ51" s="16" t="str">
        <f t="shared" si="134"/>
        <v>OK</v>
      </c>
      <c r="AR51" s="16" t="str">
        <f t="shared" si="134"/>
        <v>OK</v>
      </c>
      <c r="AS51" s="16" t="str">
        <f t="shared" si="134"/>
        <v>OK</v>
      </c>
      <c r="AT51" s="16" t="str">
        <f t="shared" si="134"/>
        <v>OK</v>
      </c>
      <c r="AU51" s="16" t="str">
        <f t="shared" si="134"/>
        <v>OK</v>
      </c>
      <c r="AV51" s="16" t="str">
        <f t="shared" si="134"/>
        <v>OK</v>
      </c>
      <c r="AW51" s="16" t="str">
        <f t="shared" si="134"/>
        <v>OK</v>
      </c>
    </row>
    <row r="52" spans="1:49" ht="13.5" customHeight="1">
      <c r="A52" s="253" t="str">
        <f>+'8.คำนวณ'!E36</f>
        <v>หนองคาย</v>
      </c>
      <c r="B52" s="14" t="str">
        <f>++'8.คำนวณ'!G36</f>
        <v>สังคม,รพช.</v>
      </c>
      <c r="C52" s="264">
        <f>+'8.คำนวณ'!X36</f>
        <v>10100.16519488075</v>
      </c>
      <c r="D52" s="264">
        <f>+'8.คำนวณ'!Y36</f>
        <v>62.598590238124338</v>
      </c>
      <c r="E52" s="264">
        <f>+'8.คำนวณ'!Z36</f>
        <v>1192.8388981728228</v>
      </c>
      <c r="F52" s="264">
        <f>+'8.คำนวณ'!AA36</f>
        <v>597.15182487365792</v>
      </c>
      <c r="G52" s="264">
        <f>+'8.คำนวณ'!AB36</f>
        <v>706.65210567617055</v>
      </c>
      <c r="H52" s="264">
        <f>+'8.คำนวณ'!AC36</f>
        <v>676.72018476995709</v>
      </c>
      <c r="I52" s="264">
        <f>+'8.คำนวณ'!AD36</f>
        <v>434.45028500979095</v>
      </c>
      <c r="J52" s="264">
        <f>+'8.คำนวณ'!AE36</f>
        <v>59.617514614105005</v>
      </c>
      <c r="K52" s="264">
        <f>+'8.คำนวณ'!AF36</f>
        <v>397.46865463423137</v>
      </c>
      <c r="L52" s="264">
        <f>+'8.คำนวณ'!AG36</f>
        <v>1.3592745357620561E-2</v>
      </c>
      <c r="M52" s="264">
        <f>+'8.คำนวณ'!AH36</f>
        <v>703.3723334707837</v>
      </c>
      <c r="N52" s="14" t="str">
        <f t="shared" si="117"/>
        <v>สังคม,รพช.</v>
      </c>
      <c r="O52" s="50">
        <f t="shared" ref="O52:Y52" si="135">+(C52-C61)*100/C61</f>
        <v>4.9359627773114276</v>
      </c>
      <c r="P52" s="50">
        <f t="shared" si="135"/>
        <v>-5.0032930982062593</v>
      </c>
      <c r="Q52" s="50">
        <f t="shared" si="135"/>
        <v>-13.474574073366471</v>
      </c>
      <c r="R52" s="50">
        <f t="shared" si="135"/>
        <v>0.27636627332574498</v>
      </c>
      <c r="S52" s="50">
        <f t="shared" si="135"/>
        <v>-3.4722923828112391</v>
      </c>
      <c r="T52" s="50">
        <f t="shared" si="135"/>
        <v>-8.8861817029727419</v>
      </c>
      <c r="U52" s="50">
        <f t="shared" si="135"/>
        <v>-28.293662290368982</v>
      </c>
      <c r="V52" s="50">
        <f t="shared" si="135"/>
        <v>-75.856169308273394</v>
      </c>
      <c r="W52" s="50">
        <f t="shared" si="135"/>
        <v>20.398059324565441</v>
      </c>
      <c r="X52" s="50">
        <f t="shared" si="135"/>
        <v>-99.977491382194273</v>
      </c>
      <c r="Y52" s="50">
        <f t="shared" si="135"/>
        <v>111.82239324386822</v>
      </c>
      <c r="Z52" s="14" t="str">
        <f t="shared" si="119"/>
        <v>สังคม,รพช.</v>
      </c>
      <c r="AA52" s="15">
        <f t="shared" si="120"/>
        <v>4.9359627773114277E-2</v>
      </c>
      <c r="AB52" s="15">
        <f t="shared" si="121"/>
        <v>-5.0032930982062594E-2</v>
      </c>
      <c r="AC52" s="15">
        <f t="shared" si="122"/>
        <v>-0.13474574073366472</v>
      </c>
      <c r="AD52" s="15">
        <f t="shared" si="123"/>
        <v>2.7636627332574496E-3</v>
      </c>
      <c r="AE52" s="15">
        <f t="shared" si="124"/>
        <v>-3.4722923828112394E-2</v>
      </c>
      <c r="AF52" s="15">
        <f t="shared" si="125"/>
        <v>-8.8861817029727425E-2</v>
      </c>
      <c r="AG52" s="15">
        <f t="shared" si="126"/>
        <v>-0.28293662290368982</v>
      </c>
      <c r="AH52" s="15">
        <f t="shared" si="127"/>
        <v>-0.75856169308273391</v>
      </c>
      <c r="AI52" s="15">
        <f t="shared" si="128"/>
        <v>0.2039805932456544</v>
      </c>
      <c r="AJ52" s="15">
        <f t="shared" si="129"/>
        <v>-0.99977491382194272</v>
      </c>
      <c r="AK52" s="15">
        <f t="shared" si="130"/>
        <v>1.1182239324386822</v>
      </c>
      <c r="AL52" s="14" t="str">
        <f t="shared" si="131"/>
        <v>สังคม,รพช.</v>
      </c>
      <c r="AM52" s="16" t="str">
        <f>+IF(AND(C52&lt;C63),"OK","Not OK")</f>
        <v>OK</v>
      </c>
      <c r="AN52" s="16" t="str">
        <f t="shared" ref="AN52:AW52" si="136">+IF(AND(D52&lt;D63),"OK","Not OK")</f>
        <v>OK</v>
      </c>
      <c r="AO52" s="16" t="str">
        <f t="shared" si="136"/>
        <v>OK</v>
      </c>
      <c r="AP52" s="16" t="str">
        <f t="shared" si="136"/>
        <v>OK</v>
      </c>
      <c r="AQ52" s="16" t="str">
        <f t="shared" si="136"/>
        <v>OK</v>
      </c>
      <c r="AR52" s="16" t="str">
        <f t="shared" si="136"/>
        <v>OK</v>
      </c>
      <c r="AS52" s="16" t="str">
        <f t="shared" si="136"/>
        <v>OK</v>
      </c>
      <c r="AT52" s="16" t="str">
        <f t="shared" si="136"/>
        <v>OK</v>
      </c>
      <c r="AU52" s="16" t="str">
        <f t="shared" si="136"/>
        <v>OK</v>
      </c>
      <c r="AV52" s="16" t="str">
        <f t="shared" si="136"/>
        <v>OK</v>
      </c>
      <c r="AW52" s="16" t="str">
        <f t="shared" si="136"/>
        <v>Not OK</v>
      </c>
    </row>
    <row r="53" spans="1:49" ht="13.5" customHeight="1">
      <c r="A53" s="253" t="str">
        <f>+'8.คำนวณ'!E37</f>
        <v>บึงกาฬ</v>
      </c>
      <c r="B53" s="14" t="str">
        <f>++'8.คำนวณ'!G37</f>
        <v>ศรีวิไล,รพช.</v>
      </c>
      <c r="C53" s="264">
        <f>+'8.คำนวณ'!X37</f>
        <v>10889.602039460395</v>
      </c>
      <c r="D53" s="264">
        <f>+'8.คำนวณ'!Y37</f>
        <v>78.568524268830743</v>
      </c>
      <c r="E53" s="264">
        <f>+'8.คำนวณ'!Z37</f>
        <v>1512.9848693951926</v>
      </c>
      <c r="F53" s="264">
        <f>+'8.คำนวณ'!AA37</f>
        <v>538.38337915696331</v>
      </c>
      <c r="G53" s="264">
        <f>+'8.คำนวณ'!AB37</f>
        <v>676.82356578011968</v>
      </c>
      <c r="H53" s="264">
        <f>+'8.คำนวณ'!AC37</f>
        <v>653.8161791868605</v>
      </c>
      <c r="I53" s="264">
        <f>+'8.คำนวณ'!AD37</f>
        <v>324.47643713589332</v>
      </c>
      <c r="J53" s="264">
        <f>+'8.คำนวณ'!AE37</f>
        <v>340.95892943392647</v>
      </c>
      <c r="K53" s="264">
        <f>+'8.คำนวณ'!AF37</f>
        <v>341.93862155366941</v>
      </c>
      <c r="L53" s="264">
        <f>+'8.คำนวณ'!AG37</f>
        <v>15.433751202259865</v>
      </c>
      <c r="M53" s="264">
        <f>+'8.คำนวณ'!AH37</f>
        <v>69.718523043432626</v>
      </c>
      <c r="N53" s="14" t="str">
        <f t="shared" si="117"/>
        <v>ศรีวิไล,รพช.</v>
      </c>
      <c r="O53" s="50">
        <f>+(C53-C61)*100/C61</f>
        <v>13.137840047579761</v>
      </c>
      <c r="P53" s="50">
        <f t="shared" ref="P53:Y53" si="137">+(D53-D61)*100/D61</f>
        <v>19.231935468203943</v>
      </c>
      <c r="Q53" s="50">
        <f t="shared" si="137"/>
        <v>9.747980591092432</v>
      </c>
      <c r="R53" s="50">
        <f t="shared" si="137"/>
        <v>-9.5922901429016623</v>
      </c>
      <c r="S53" s="50">
        <f t="shared" si="137"/>
        <v>-7.5468299871088531</v>
      </c>
      <c r="T53" s="50">
        <f t="shared" si="137"/>
        <v>-11.969984210920346</v>
      </c>
      <c r="U53" s="50">
        <f t="shared" si="137"/>
        <v>-46.444926421075145</v>
      </c>
      <c r="V53" s="50">
        <f t="shared" si="137"/>
        <v>38.081144750328917</v>
      </c>
      <c r="W53" s="50">
        <f t="shared" si="137"/>
        <v>3.5773411643344879</v>
      </c>
      <c r="X53" s="50">
        <f t="shared" si="137"/>
        <v>-74.442807690382011</v>
      </c>
      <c r="Y53" s="50">
        <f t="shared" si="137"/>
        <v>-79.004086880108844</v>
      </c>
      <c r="Z53" s="14" t="str">
        <f t="shared" si="119"/>
        <v>ศรีวิไล,รพช.</v>
      </c>
      <c r="AA53" s="15">
        <f t="shared" si="120"/>
        <v>0.1313784004757976</v>
      </c>
      <c r="AB53" s="15">
        <f t="shared" si="121"/>
        <v>0.19231935468203942</v>
      </c>
      <c r="AC53" s="15">
        <f t="shared" si="122"/>
        <v>9.7479805910924325E-2</v>
      </c>
      <c r="AD53" s="15">
        <f t="shared" si="123"/>
        <v>-9.5922901429016619E-2</v>
      </c>
      <c r="AE53" s="15">
        <f t="shared" si="124"/>
        <v>-7.5468299871088537E-2</v>
      </c>
      <c r="AF53" s="15">
        <f t="shared" si="125"/>
        <v>-0.11969984210920347</v>
      </c>
      <c r="AG53" s="15">
        <f t="shared" si="126"/>
        <v>-0.46444926421075144</v>
      </c>
      <c r="AH53" s="15">
        <f t="shared" si="127"/>
        <v>0.38081144750328916</v>
      </c>
      <c r="AI53" s="15">
        <f t="shared" si="128"/>
        <v>3.5773411643344882E-2</v>
      </c>
      <c r="AJ53" s="15">
        <f t="shared" si="129"/>
        <v>-0.74442807690382007</v>
      </c>
      <c r="AK53" s="15">
        <f t="shared" si="130"/>
        <v>-0.79004086880108848</v>
      </c>
      <c r="AL53" s="14" t="str">
        <f t="shared" si="131"/>
        <v>ศรีวิไล,รพช.</v>
      </c>
      <c r="AM53" s="16" t="str">
        <f>+IF(AND(C53&lt;C63),"OK","Not OK")</f>
        <v>Not OK</v>
      </c>
      <c r="AN53" s="16" t="str">
        <f t="shared" ref="AN53:AW53" si="138">+IF(AND(D53&lt;D63),"OK","Not OK")</f>
        <v>OK</v>
      </c>
      <c r="AO53" s="16" t="str">
        <f t="shared" si="138"/>
        <v>OK</v>
      </c>
      <c r="AP53" s="16" t="str">
        <f t="shared" si="138"/>
        <v>OK</v>
      </c>
      <c r="AQ53" s="16" t="str">
        <f t="shared" si="138"/>
        <v>OK</v>
      </c>
      <c r="AR53" s="16" t="str">
        <f t="shared" si="138"/>
        <v>OK</v>
      </c>
      <c r="AS53" s="16" t="str">
        <f t="shared" si="138"/>
        <v>OK</v>
      </c>
      <c r="AT53" s="16" t="str">
        <f t="shared" si="138"/>
        <v>OK</v>
      </c>
      <c r="AU53" s="16" t="str">
        <f t="shared" si="138"/>
        <v>OK</v>
      </c>
      <c r="AV53" s="16" t="str">
        <f t="shared" si="138"/>
        <v>OK</v>
      </c>
      <c r="AW53" s="16" t="str">
        <f t="shared" si="138"/>
        <v>OK</v>
      </c>
    </row>
    <row r="54" spans="1:49" ht="13.5" customHeight="1">
      <c r="A54" s="253" t="str">
        <f>+'8.คำนวณ'!E38</f>
        <v>สกลนคร</v>
      </c>
      <c r="B54" s="14" t="str">
        <f>++'8.คำนวณ'!G38</f>
        <v>กุสุมาลย์,รพช.</v>
      </c>
      <c r="C54" s="264">
        <f>+'8.คำนวณ'!X38</f>
        <v>9814.0635800646014</v>
      </c>
      <c r="D54" s="264">
        <f>+'8.คำนวณ'!Y38</f>
        <v>23.693979994081367</v>
      </c>
      <c r="E54" s="264">
        <f>+'8.คำนวณ'!Z38</f>
        <v>1384.5157790449034</v>
      </c>
      <c r="F54" s="264">
        <f>+'8.คำนวณ'!AA38</f>
        <v>1031.6730613875932</v>
      </c>
      <c r="G54" s="264">
        <f>+'8.คำนวณ'!AB38</f>
        <v>495.55035385140951</v>
      </c>
      <c r="H54" s="264">
        <f>+'8.คำนวณ'!AC38</f>
        <v>1338.119240259477</v>
      </c>
      <c r="I54" s="264">
        <f>+'8.คำนวณ'!AD38</f>
        <v>477.69327669875543</v>
      </c>
      <c r="J54" s="264">
        <f>+'8.คำนวณ'!AE38</f>
        <v>203.99856119511298</v>
      </c>
      <c r="K54" s="264">
        <f>+'8.คำนวณ'!AF38</f>
        <v>332.31583846552468</v>
      </c>
      <c r="L54" s="264">
        <f>+'8.คำนวณ'!AG38</f>
        <v>169.26463379223489</v>
      </c>
      <c r="M54" s="264">
        <f>+'8.คำนวณ'!AH38</f>
        <v>68.711645841383842</v>
      </c>
      <c r="N54" s="14" t="str">
        <f t="shared" si="117"/>
        <v>กุสุมาลย์,รพช.</v>
      </c>
      <c r="O54" s="50">
        <f>+(C54-C61)*100/C61</f>
        <v>1.9635016518148998</v>
      </c>
      <c r="P54" s="50">
        <f t="shared" ref="P54:Y54" si="139">+(D54-D61)*100/D61</f>
        <v>-64.043118794329004</v>
      </c>
      <c r="Q54" s="50">
        <f t="shared" si="139"/>
        <v>0.42916748230375779</v>
      </c>
      <c r="R54" s="50">
        <f t="shared" si="139"/>
        <v>73.243087383871696</v>
      </c>
      <c r="S54" s="50">
        <f t="shared" si="139"/>
        <v>-32.308501903645656</v>
      </c>
      <c r="T54" s="50">
        <f t="shared" si="139"/>
        <v>80.164794933970796</v>
      </c>
      <c r="U54" s="50">
        <f t="shared" si="139"/>
        <v>-21.156374843190129</v>
      </c>
      <c r="V54" s="50">
        <f t="shared" si="139"/>
        <v>-17.384903501405734</v>
      </c>
      <c r="W54" s="50">
        <f t="shared" si="139"/>
        <v>0.66248386526008052</v>
      </c>
      <c r="X54" s="50">
        <f t="shared" si="139"/>
        <v>180.29017316359179</v>
      </c>
      <c r="Y54" s="50">
        <f t="shared" si="139"/>
        <v>-79.307310547705001</v>
      </c>
      <c r="Z54" s="14" t="str">
        <f t="shared" si="119"/>
        <v>กุสุมาลย์,รพช.</v>
      </c>
      <c r="AA54" s="15">
        <f t="shared" si="120"/>
        <v>1.9635016518148998E-2</v>
      </c>
      <c r="AB54" s="15">
        <f t="shared" si="121"/>
        <v>-0.64043118794329001</v>
      </c>
      <c r="AC54" s="15">
        <f t="shared" si="122"/>
        <v>4.2916748230375779E-3</v>
      </c>
      <c r="AD54" s="15">
        <f t="shared" si="123"/>
        <v>0.73243087383871697</v>
      </c>
      <c r="AE54" s="15">
        <f t="shared" si="124"/>
        <v>-0.32308501903645653</v>
      </c>
      <c r="AF54" s="15">
        <f t="shared" si="125"/>
        <v>0.80164794933970795</v>
      </c>
      <c r="AG54" s="15">
        <f t="shared" si="126"/>
        <v>-0.21156374843190129</v>
      </c>
      <c r="AH54" s="15">
        <f t="shared" si="127"/>
        <v>-0.17384903501405735</v>
      </c>
      <c r="AI54" s="15">
        <f t="shared" si="128"/>
        <v>6.6248386526008051E-3</v>
      </c>
      <c r="AJ54" s="15">
        <f t="shared" si="129"/>
        <v>1.8029017316359179</v>
      </c>
      <c r="AK54" s="15">
        <f t="shared" si="130"/>
        <v>-0.79307310547705001</v>
      </c>
      <c r="AL54" s="14" t="str">
        <f t="shared" si="131"/>
        <v>กุสุมาลย์,รพช.</v>
      </c>
      <c r="AM54" s="16" t="str">
        <f>+IF(AND(C54&lt;C63),"OK","Not OK")</f>
        <v>OK</v>
      </c>
      <c r="AN54" s="16" t="str">
        <f t="shared" ref="AN54:AW54" si="140">+IF(AND(D54&lt;D63),"OK","Not OK")</f>
        <v>OK</v>
      </c>
      <c r="AO54" s="16" t="str">
        <f t="shared" si="140"/>
        <v>OK</v>
      </c>
      <c r="AP54" s="16" t="str">
        <f t="shared" si="140"/>
        <v>Not OK</v>
      </c>
      <c r="AQ54" s="16" t="str">
        <f t="shared" si="140"/>
        <v>OK</v>
      </c>
      <c r="AR54" s="16" t="str">
        <f t="shared" si="140"/>
        <v>Not OK</v>
      </c>
      <c r="AS54" s="16" t="str">
        <f t="shared" si="140"/>
        <v>OK</v>
      </c>
      <c r="AT54" s="16" t="str">
        <f t="shared" si="140"/>
        <v>OK</v>
      </c>
      <c r="AU54" s="16" t="str">
        <f t="shared" si="140"/>
        <v>OK</v>
      </c>
      <c r="AV54" s="16" t="str">
        <f t="shared" si="140"/>
        <v>Not OK</v>
      </c>
      <c r="AW54" s="16" t="str">
        <f t="shared" si="140"/>
        <v>OK</v>
      </c>
    </row>
    <row r="55" spans="1:49" ht="13.5" customHeight="1">
      <c r="A55" s="253" t="str">
        <f>+'8.คำนวณ'!E39</f>
        <v>สกลนคร</v>
      </c>
      <c r="B55" s="14" t="str">
        <f>++'8.คำนวณ'!G39</f>
        <v>วาริชภูมิ,รพช.</v>
      </c>
      <c r="C55" s="264">
        <f>+'8.คำนวณ'!X39</f>
        <v>10431.43839697492</v>
      </c>
      <c r="D55" s="264">
        <f>+'8.คำนวณ'!Y39</f>
        <v>44.30577718520022</v>
      </c>
      <c r="E55" s="264">
        <f>+'8.คำนวณ'!Z39</f>
        <v>1743.0214852011131</v>
      </c>
      <c r="F55" s="264">
        <f>+'8.คำนวณ'!AA39</f>
        <v>571.2573491820599</v>
      </c>
      <c r="G55" s="264">
        <f>+'8.คำนวณ'!AB39</f>
        <v>699.91547001245146</v>
      </c>
      <c r="H55" s="264">
        <f>+'8.คำนวณ'!AC39</f>
        <v>930.81417213341547</v>
      </c>
      <c r="I55" s="264">
        <f>+'8.คำนวณ'!AD39</f>
        <v>480.60350868813902</v>
      </c>
      <c r="J55" s="264">
        <f>+'8.คำนวณ'!AE39</f>
        <v>220.38544157981485</v>
      </c>
      <c r="K55" s="264">
        <f>+'8.คำนวณ'!AF39</f>
        <v>364.64367471043175</v>
      </c>
      <c r="L55" s="264">
        <f>+'8.คำนวณ'!AG39</f>
        <v>25.775598593834136</v>
      </c>
      <c r="M55" s="264">
        <f>+'8.คำนวณ'!AH39</f>
        <v>191.35587081248124</v>
      </c>
      <c r="N55" s="14" t="str">
        <f t="shared" si="117"/>
        <v>วาริชภูมิ,รพช.</v>
      </c>
      <c r="O55" s="50">
        <f>+(C55-C61)*100/C61</f>
        <v>8.3777354348214068</v>
      </c>
      <c r="P55" s="50">
        <f t="shared" ref="P55:Y55" si="141">+(D55-D61)*100/D61</f>
        <v>-32.763614750619375</v>
      </c>
      <c r="Q55" s="50">
        <f t="shared" si="141"/>
        <v>26.434237378842543</v>
      </c>
      <c r="R55" s="50">
        <f t="shared" si="141"/>
        <v>-4.0719482101069868</v>
      </c>
      <c r="S55" s="50">
        <f t="shared" si="141"/>
        <v>-4.3925075671257048</v>
      </c>
      <c r="T55" s="50">
        <f t="shared" si="141"/>
        <v>25.325112589765624</v>
      </c>
      <c r="U55" s="50">
        <f t="shared" si="141"/>
        <v>-20.676038922040007</v>
      </c>
      <c r="V55" s="50">
        <f t="shared" si="141"/>
        <v>-10.748564027431554</v>
      </c>
      <c r="W55" s="50">
        <f t="shared" si="141"/>
        <v>10.454976180486662</v>
      </c>
      <c r="X55" s="50">
        <f t="shared" si="141"/>
        <v>-57.317445284353099</v>
      </c>
      <c r="Y55" s="50">
        <f t="shared" si="141"/>
        <v>-42.372685720019291</v>
      </c>
      <c r="Z55" s="14" t="str">
        <f t="shared" si="119"/>
        <v>วาริชภูมิ,รพช.</v>
      </c>
      <c r="AA55" s="15">
        <f t="shared" si="120"/>
        <v>8.3777354348214067E-2</v>
      </c>
      <c r="AB55" s="15">
        <f t="shared" si="121"/>
        <v>-0.32763614750619374</v>
      </c>
      <c r="AC55" s="15">
        <f t="shared" si="122"/>
        <v>0.2643423737884254</v>
      </c>
      <c r="AD55" s="15">
        <f t="shared" si="123"/>
        <v>-4.0719482101069869E-2</v>
      </c>
      <c r="AE55" s="15">
        <f t="shared" si="124"/>
        <v>-4.3925075671257051E-2</v>
      </c>
      <c r="AF55" s="15">
        <f t="shared" si="125"/>
        <v>0.25325112589765625</v>
      </c>
      <c r="AG55" s="15">
        <f t="shared" si="126"/>
        <v>-0.20676038922040008</v>
      </c>
      <c r="AH55" s="15">
        <f t="shared" si="127"/>
        <v>-0.10748564027431554</v>
      </c>
      <c r="AI55" s="15">
        <f t="shared" si="128"/>
        <v>0.10454976180486662</v>
      </c>
      <c r="AJ55" s="15">
        <f t="shared" si="129"/>
        <v>-0.57317445284353097</v>
      </c>
      <c r="AK55" s="15">
        <f t="shared" si="130"/>
        <v>-0.42372685720019293</v>
      </c>
      <c r="AL55" s="14" t="str">
        <f t="shared" si="131"/>
        <v>วาริชภูมิ,รพช.</v>
      </c>
      <c r="AM55" s="16" t="str">
        <f>+IF(AND(C55&lt;C63),"OK","Not OK")</f>
        <v>OK</v>
      </c>
      <c r="AN55" s="16" t="str">
        <f t="shared" ref="AN55:AW55" si="142">+IF(AND(D55&lt;D63),"OK","Not OK")</f>
        <v>OK</v>
      </c>
      <c r="AO55" s="16" t="str">
        <f t="shared" si="142"/>
        <v>Not OK</v>
      </c>
      <c r="AP55" s="16" t="str">
        <f t="shared" si="142"/>
        <v>OK</v>
      </c>
      <c r="AQ55" s="16" t="str">
        <f t="shared" si="142"/>
        <v>OK</v>
      </c>
      <c r="AR55" s="16" t="str">
        <f t="shared" si="142"/>
        <v>OK</v>
      </c>
      <c r="AS55" s="16" t="str">
        <f t="shared" si="142"/>
        <v>OK</v>
      </c>
      <c r="AT55" s="16" t="str">
        <f t="shared" si="142"/>
        <v>OK</v>
      </c>
      <c r="AU55" s="16" t="str">
        <f t="shared" si="142"/>
        <v>OK</v>
      </c>
      <c r="AV55" s="16" t="str">
        <f t="shared" si="142"/>
        <v>OK</v>
      </c>
      <c r="AW55" s="16" t="str">
        <f t="shared" si="142"/>
        <v>OK</v>
      </c>
    </row>
    <row r="56" spans="1:49" ht="13.5" customHeight="1">
      <c r="A56" s="253" t="str">
        <f>+'8.คำนวณ'!E40</f>
        <v>สกลนคร</v>
      </c>
      <c r="B56" s="14" t="str">
        <f>++'8.คำนวณ'!G40</f>
        <v>คำตากล้า,รพช.</v>
      </c>
      <c r="C56" s="264">
        <f>+'8.คำนวณ'!X40</f>
        <v>7980.0416106535731</v>
      </c>
      <c r="D56" s="264">
        <f>+'8.คำนวณ'!Y40</f>
        <v>73.378038435959056</v>
      </c>
      <c r="E56" s="264">
        <f>+'8.คำนวณ'!Z40</f>
        <v>1262.8357911548148</v>
      </c>
      <c r="F56" s="264">
        <f>+'8.คำนวณ'!AA40</f>
        <v>565.49934567519472</v>
      </c>
      <c r="G56" s="264">
        <f>+'8.คำนวณ'!AB40</f>
        <v>777.42190893165866</v>
      </c>
      <c r="H56" s="264">
        <f>+'8.คำนวณ'!AC40</f>
        <v>642.84228860621056</v>
      </c>
      <c r="I56" s="264">
        <f>+'8.คำนวณ'!AD40</f>
        <v>1110.4983130213677</v>
      </c>
      <c r="J56" s="264">
        <f>+'8.คำนวณ'!AE40</f>
        <v>377.9474573196095</v>
      </c>
      <c r="K56" s="264">
        <f>+'8.คำนวณ'!AF40</f>
        <v>250.43488235460205</v>
      </c>
      <c r="L56" s="264">
        <f>+'8.คำนวณ'!AG40</f>
        <v>20.469682140127777</v>
      </c>
      <c r="M56" s="264">
        <f>+'8.คำนวณ'!AH40</f>
        <v>181.62185362442716</v>
      </c>
      <c r="N56" s="14" t="str">
        <f t="shared" si="117"/>
        <v>คำตากล้า,รพช.</v>
      </c>
      <c r="O56" s="50">
        <f t="shared" ref="O56:Y56" si="143">+(C56-C61)*100/C61</f>
        <v>-17.091123436142322</v>
      </c>
      <c r="P56" s="50">
        <f t="shared" si="143"/>
        <v>11.355095758754302</v>
      </c>
      <c r="Q56" s="50">
        <f t="shared" si="143"/>
        <v>-8.3971818219189895</v>
      </c>
      <c r="R56" s="50">
        <f t="shared" si="143"/>
        <v>-5.0388575363569199</v>
      </c>
      <c r="S56" s="50">
        <f t="shared" si="143"/>
        <v>6.1947655964969099</v>
      </c>
      <c r="T56" s="50">
        <f t="shared" si="143"/>
        <v>-13.447512286600094</v>
      </c>
      <c r="U56" s="50">
        <f t="shared" si="143"/>
        <v>83.288559835312711</v>
      </c>
      <c r="V56" s="50">
        <f t="shared" si="143"/>
        <v>53.060715109621498</v>
      </c>
      <c r="W56" s="50">
        <f t="shared" si="143"/>
        <v>-24.140247360091671</v>
      </c>
      <c r="X56" s="50">
        <f t="shared" si="143"/>
        <v>-66.103664876015557</v>
      </c>
      <c r="Y56" s="50">
        <f t="shared" si="143"/>
        <v>-45.304110114374168</v>
      </c>
      <c r="Z56" s="14" t="str">
        <f t="shared" si="119"/>
        <v>คำตากล้า,รพช.</v>
      </c>
      <c r="AA56" s="15">
        <f t="shared" si="120"/>
        <v>-0.17091123436142322</v>
      </c>
      <c r="AB56" s="15">
        <f t="shared" si="121"/>
        <v>0.11355095758754302</v>
      </c>
      <c r="AC56" s="15">
        <f t="shared" si="122"/>
        <v>-8.3971818219189892E-2</v>
      </c>
      <c r="AD56" s="15">
        <f t="shared" si="123"/>
        <v>-5.03885753635692E-2</v>
      </c>
      <c r="AE56" s="15">
        <f t="shared" si="124"/>
        <v>6.1947655964969102E-2</v>
      </c>
      <c r="AF56" s="15">
        <f t="shared" si="125"/>
        <v>-0.13447512286600094</v>
      </c>
      <c r="AG56" s="15">
        <f t="shared" si="126"/>
        <v>0.83288559835312714</v>
      </c>
      <c r="AH56" s="15">
        <f t="shared" si="127"/>
        <v>0.53060715109621492</v>
      </c>
      <c r="AI56" s="15">
        <f t="shared" si="128"/>
        <v>-0.24140247360091671</v>
      </c>
      <c r="AJ56" s="15">
        <f t="shared" si="129"/>
        <v>-0.66103664876015555</v>
      </c>
      <c r="AK56" s="15">
        <f t="shared" si="130"/>
        <v>-0.45304110114374169</v>
      </c>
      <c r="AL56" s="14" t="str">
        <f t="shared" si="131"/>
        <v>คำตากล้า,รพช.</v>
      </c>
      <c r="AM56" s="16" t="str">
        <f>+IF(AND(C56&lt;C63),"OK","Not OK")</f>
        <v>OK</v>
      </c>
      <c r="AN56" s="16" t="str">
        <f t="shared" ref="AN56:AW56" si="144">+IF(AND(D56&lt;D63),"OK","Not OK")</f>
        <v>OK</v>
      </c>
      <c r="AO56" s="16" t="str">
        <f t="shared" si="144"/>
        <v>OK</v>
      </c>
      <c r="AP56" s="16" t="str">
        <f t="shared" si="144"/>
        <v>OK</v>
      </c>
      <c r="AQ56" s="16" t="str">
        <f t="shared" si="144"/>
        <v>OK</v>
      </c>
      <c r="AR56" s="16" t="str">
        <f t="shared" si="144"/>
        <v>OK</v>
      </c>
      <c r="AS56" s="16" t="str">
        <f t="shared" si="144"/>
        <v>Not OK</v>
      </c>
      <c r="AT56" s="16" t="str">
        <f t="shared" si="144"/>
        <v>Not OK</v>
      </c>
      <c r="AU56" s="16" t="str">
        <f t="shared" si="144"/>
        <v>OK</v>
      </c>
      <c r="AV56" s="16" t="str">
        <f t="shared" si="144"/>
        <v>OK</v>
      </c>
      <c r="AW56" s="16" t="str">
        <f t="shared" si="144"/>
        <v>OK</v>
      </c>
    </row>
    <row r="57" spans="1:49" ht="13.5" customHeight="1">
      <c r="A57" s="253" t="str">
        <f>+'8.คำนวณ'!E41</f>
        <v>นครพนม</v>
      </c>
      <c r="B57" s="14" t="str">
        <f>++'8.คำนวณ'!G41</f>
        <v>บ้านแพง,รพช.</v>
      </c>
      <c r="C57" s="264">
        <f>+'8.คำนวณ'!X41</f>
        <v>9787.0502863639686</v>
      </c>
      <c r="D57" s="264">
        <f>+'8.คำนวณ'!Y41</f>
        <v>73.393453115740982</v>
      </c>
      <c r="E57" s="264">
        <f>+'8.คำนวณ'!Z41</f>
        <v>1410.6578232867421</v>
      </c>
      <c r="F57" s="264">
        <f>+'8.คำนวณ'!AA41</f>
        <v>438.29303416615073</v>
      </c>
      <c r="G57" s="264">
        <f>+'8.คำนวณ'!AB41</f>
        <v>878.25212707635421</v>
      </c>
      <c r="H57" s="264">
        <f>+'8.คำนวณ'!AC41</f>
        <v>668.37522688633669</v>
      </c>
      <c r="I57" s="264">
        <f>+'8.คำนวณ'!AD41</f>
        <v>689.89818089612527</v>
      </c>
      <c r="J57" s="264">
        <f>+'8.คำนวณ'!AE41</f>
        <v>174.79894625675658</v>
      </c>
      <c r="K57" s="264">
        <f>+'8.คำนวณ'!AF41</f>
        <v>293.25290006564501</v>
      </c>
      <c r="L57" s="264">
        <f>+'8.คำนวณ'!AG41</f>
        <v>48.975089835600578</v>
      </c>
      <c r="M57" s="264">
        <f>+'8.คำนวณ'!AH41</f>
        <v>199.93577813592441</v>
      </c>
      <c r="N57" s="14" t="str">
        <f t="shared" si="117"/>
        <v>บ้านแพง,รพช.</v>
      </c>
      <c r="O57" s="50">
        <f t="shared" ref="O57:Y57" si="145">+(C57-C61)*100/C61</f>
        <v>1.6828462439509833</v>
      </c>
      <c r="P57" s="50">
        <f t="shared" si="145"/>
        <v>11.378488359317005</v>
      </c>
      <c r="Q57" s="50">
        <f t="shared" si="145"/>
        <v>2.32544326278243</v>
      </c>
      <c r="R57" s="50">
        <f t="shared" si="145"/>
        <v>-26.399902004166201</v>
      </c>
      <c r="S57" s="50">
        <f t="shared" si="145"/>
        <v>19.968034985874095</v>
      </c>
      <c r="T57" s="50">
        <f t="shared" si="145"/>
        <v>-10.009749454336628</v>
      </c>
      <c r="U57" s="50">
        <f t="shared" si="145"/>
        <v>13.868200002407164</v>
      </c>
      <c r="V57" s="50">
        <f t="shared" si="145"/>
        <v>-29.210129089868854</v>
      </c>
      <c r="W57" s="50">
        <f t="shared" si="145"/>
        <v>-11.170152293655558</v>
      </c>
      <c r="X57" s="50">
        <f t="shared" si="145"/>
        <v>-18.900740791649678</v>
      </c>
      <c r="Y57" s="50">
        <f t="shared" si="145"/>
        <v>-39.788824489518085</v>
      </c>
      <c r="Z57" s="14" t="str">
        <f t="shared" si="119"/>
        <v>บ้านแพง,รพช.</v>
      </c>
      <c r="AA57" s="15">
        <f t="shared" si="120"/>
        <v>1.6828462439509834E-2</v>
      </c>
      <c r="AB57" s="15">
        <f t="shared" si="121"/>
        <v>0.11378488359317006</v>
      </c>
      <c r="AC57" s="15">
        <f t="shared" si="122"/>
        <v>2.3254432627824298E-2</v>
      </c>
      <c r="AD57" s="15">
        <f t="shared" si="123"/>
        <v>-0.26399902004166198</v>
      </c>
      <c r="AE57" s="15">
        <f t="shared" si="124"/>
        <v>0.19968034985874095</v>
      </c>
      <c r="AF57" s="15">
        <f t="shared" si="125"/>
        <v>-0.10009749454336628</v>
      </c>
      <c r="AG57" s="15">
        <f t="shared" si="126"/>
        <v>0.13868200002407163</v>
      </c>
      <c r="AH57" s="15">
        <f t="shared" si="127"/>
        <v>-0.29210129089868853</v>
      </c>
      <c r="AI57" s="15">
        <f t="shared" si="128"/>
        <v>-0.11170152293655558</v>
      </c>
      <c r="AJ57" s="15">
        <f t="shared" si="129"/>
        <v>-0.18900740791649678</v>
      </c>
      <c r="AK57" s="15">
        <f t="shared" si="130"/>
        <v>-0.39788824489518082</v>
      </c>
      <c r="AL57" s="14" t="str">
        <f t="shared" si="131"/>
        <v>บ้านแพง,รพช.</v>
      </c>
      <c r="AM57" s="16" t="str">
        <f>+IF(AND(C57&lt;C63),"OK","Not OK")</f>
        <v>OK</v>
      </c>
      <c r="AN57" s="16" t="str">
        <f t="shared" ref="AN57:AW57" si="146">+IF(AND(D57&lt;D63),"OK","Not OK")</f>
        <v>OK</v>
      </c>
      <c r="AO57" s="16" t="str">
        <f t="shared" si="146"/>
        <v>OK</v>
      </c>
      <c r="AP57" s="16" t="str">
        <f t="shared" si="146"/>
        <v>OK</v>
      </c>
      <c r="AQ57" s="16" t="str">
        <f t="shared" si="146"/>
        <v>OK</v>
      </c>
      <c r="AR57" s="16" t="str">
        <f t="shared" si="146"/>
        <v>OK</v>
      </c>
      <c r="AS57" s="16" t="str">
        <f t="shared" si="146"/>
        <v>OK</v>
      </c>
      <c r="AT57" s="16" t="str">
        <f t="shared" si="146"/>
        <v>OK</v>
      </c>
      <c r="AU57" s="16" t="str">
        <f t="shared" si="146"/>
        <v>OK</v>
      </c>
      <c r="AV57" s="16" t="str">
        <f t="shared" si="146"/>
        <v>OK</v>
      </c>
      <c r="AW57" s="16" t="str">
        <f t="shared" si="146"/>
        <v>OK</v>
      </c>
    </row>
    <row r="58" spans="1:49" ht="13.5" customHeight="1">
      <c r="A58" s="253" t="str">
        <f>+'8.คำนวณ'!E42</f>
        <v>นครพนม</v>
      </c>
      <c r="B58" s="14" t="str">
        <f>++'8.คำนวณ'!G42</f>
        <v>นาหว้า,รพช.</v>
      </c>
      <c r="C58" s="264">
        <f>+'8.คำนวณ'!X42</f>
        <v>9428.2788426765546</v>
      </c>
      <c r="D58" s="264">
        <f>+'8.คำนวณ'!Y42</f>
        <v>48.124767241628945</v>
      </c>
      <c r="E58" s="264">
        <f>+'8.คำนวณ'!Z42</f>
        <v>1533.4111915275616</v>
      </c>
      <c r="F58" s="264">
        <f>+'8.คำนวณ'!AA42</f>
        <v>448.1587093889255</v>
      </c>
      <c r="G58" s="264">
        <f>+'8.คำนวณ'!AB42</f>
        <v>781.57738959087726</v>
      </c>
      <c r="H58" s="264">
        <f>+'8.คำนวณ'!AC42</f>
        <v>790.42152886136455</v>
      </c>
      <c r="I58" s="264">
        <f>+'8.คำนวณ'!AD42</f>
        <v>1656.1433252812126</v>
      </c>
      <c r="J58" s="264">
        <f>+'8.คำนวณ'!AE42</f>
        <v>391.63255290391533</v>
      </c>
      <c r="K58" s="264">
        <f>+'8.คำนวณ'!AF42</f>
        <v>151.87430913274818</v>
      </c>
      <c r="L58" s="264">
        <f>+'8.คำนวณ'!AG42</f>
        <v>47.273672999490202</v>
      </c>
      <c r="M58" s="264">
        <f>+'8.คำนวณ'!AH42</f>
        <v>328.73275332023718</v>
      </c>
      <c r="N58" s="14" t="str">
        <f t="shared" si="117"/>
        <v>นาหว้า,รพช.</v>
      </c>
      <c r="O58" s="50">
        <f t="shared" ref="O58:Y58" si="147">+(C58-C61)*100/C61</f>
        <v>-2.0446202017885957</v>
      </c>
      <c r="P58" s="50">
        <f t="shared" si="147"/>
        <v>-26.968093195399526</v>
      </c>
      <c r="Q58" s="50">
        <f t="shared" si="147"/>
        <v>11.229652781130104</v>
      </c>
      <c r="R58" s="50">
        <f t="shared" si="147"/>
        <v>-24.743214339547666</v>
      </c>
      <c r="S58" s="50">
        <f t="shared" si="147"/>
        <v>6.7623985503365072</v>
      </c>
      <c r="T58" s="50">
        <f t="shared" si="147"/>
        <v>6.4226029894684205</v>
      </c>
      <c r="U58" s="50">
        <f t="shared" si="147"/>
        <v>173.34766871079299</v>
      </c>
      <c r="V58" s="50">
        <f t="shared" si="147"/>
        <v>58.602888964507478</v>
      </c>
      <c r="W58" s="50">
        <f t="shared" si="147"/>
        <v>-53.99543619944312</v>
      </c>
      <c r="X58" s="50">
        <f t="shared" si="147"/>
        <v>-21.718165843371885</v>
      </c>
      <c r="Y58" s="50">
        <f t="shared" si="147"/>
        <v>-1.001283058240761</v>
      </c>
      <c r="Z58" s="14" t="str">
        <f t="shared" si="119"/>
        <v>นาหว้า,รพช.</v>
      </c>
      <c r="AA58" s="15">
        <f t="shared" si="120"/>
        <v>-2.0446202017885957E-2</v>
      </c>
      <c r="AB58" s="15">
        <f t="shared" si="121"/>
        <v>-0.26968093195399523</v>
      </c>
      <c r="AC58" s="15">
        <f t="shared" si="122"/>
        <v>0.11229652781130105</v>
      </c>
      <c r="AD58" s="15">
        <f t="shared" si="123"/>
        <v>-0.24743214339547667</v>
      </c>
      <c r="AE58" s="15">
        <f t="shared" si="124"/>
        <v>6.7623985503365069E-2</v>
      </c>
      <c r="AF58" s="15">
        <f t="shared" si="125"/>
        <v>6.4226029894684206E-2</v>
      </c>
      <c r="AG58" s="15">
        <f t="shared" si="126"/>
        <v>1.7334766871079299</v>
      </c>
      <c r="AH58" s="15">
        <f t="shared" si="127"/>
        <v>0.58602888964507482</v>
      </c>
      <c r="AI58" s="15">
        <f t="shared" si="128"/>
        <v>-0.53995436199443114</v>
      </c>
      <c r="AJ58" s="15">
        <f t="shared" si="129"/>
        <v>-0.21718165843371884</v>
      </c>
      <c r="AK58" s="15">
        <f t="shared" si="130"/>
        <v>-1.001283058240761E-2</v>
      </c>
      <c r="AL58" s="14" t="str">
        <f t="shared" si="131"/>
        <v>นาหว้า,รพช.</v>
      </c>
      <c r="AM58" s="16" t="str">
        <f>+IF(AND(C58&lt;C63),"OK","Not OK")</f>
        <v>OK</v>
      </c>
      <c r="AN58" s="16" t="str">
        <f t="shared" ref="AN58:AW58" si="148">+IF(AND(D58&lt;D63),"OK","Not OK")</f>
        <v>OK</v>
      </c>
      <c r="AO58" s="16" t="str">
        <f t="shared" si="148"/>
        <v>OK</v>
      </c>
      <c r="AP58" s="16" t="str">
        <f t="shared" si="148"/>
        <v>OK</v>
      </c>
      <c r="AQ58" s="16" t="str">
        <f t="shared" si="148"/>
        <v>OK</v>
      </c>
      <c r="AR58" s="16" t="str">
        <f t="shared" si="148"/>
        <v>OK</v>
      </c>
      <c r="AS58" s="16" t="str">
        <f t="shared" si="148"/>
        <v>Not OK</v>
      </c>
      <c r="AT58" s="16" t="str">
        <f t="shared" si="148"/>
        <v>Not OK</v>
      </c>
      <c r="AU58" s="16" t="str">
        <f t="shared" si="148"/>
        <v>OK</v>
      </c>
      <c r="AV58" s="16" t="str">
        <f t="shared" si="148"/>
        <v>OK</v>
      </c>
      <c r="AW58" s="16" t="str">
        <f t="shared" si="148"/>
        <v>OK</v>
      </c>
    </row>
    <row r="59" spans="1:49" ht="13.5" customHeight="1">
      <c r="A59" s="253" t="str">
        <f>+'8.คำนวณ'!E43</f>
        <v>เลย</v>
      </c>
      <c r="B59" s="14" t="str">
        <f>++'8.คำนวณ'!G43</f>
        <v>เอราวัณ,รพช.</v>
      </c>
      <c r="C59" s="264">
        <f>+'8.คำนวณ'!X43</f>
        <v>8340.5291412901261</v>
      </c>
      <c r="D59" s="264">
        <f>+'8.คำนวณ'!Y43</f>
        <v>57.747953816981045</v>
      </c>
      <c r="E59" s="264">
        <f>+'8.คำนวณ'!Z43</f>
        <v>1355.0018945777163</v>
      </c>
      <c r="F59" s="264">
        <f>+'8.คำนวณ'!AA43</f>
        <v>643.18651916931401</v>
      </c>
      <c r="G59" s="264">
        <f>+'8.คำนวณ'!AB43</f>
        <v>660.0272919609954</v>
      </c>
      <c r="H59" s="264">
        <f>+'8.คำนวณ'!AC43</f>
        <v>499.60380701434218</v>
      </c>
      <c r="I59" s="264">
        <f>+'8.คำนวณ'!AD43</f>
        <v>639.61567281636496</v>
      </c>
      <c r="J59" s="264">
        <f>+'8.คำนวณ'!AE43</f>
        <v>380.00526747625048</v>
      </c>
      <c r="K59" s="264">
        <f>+'8.คำนวณ'!AF43</f>
        <v>292.5916486749681</v>
      </c>
      <c r="L59" s="264">
        <f>+'8.คำนวณ'!AG43</f>
        <v>107.47312670114377</v>
      </c>
      <c r="M59" s="264">
        <f>+'8.คำนวณ'!AH43</f>
        <v>514.97247052152522</v>
      </c>
      <c r="N59" s="14" t="str">
        <f t="shared" si="117"/>
        <v>เอราวัณ,รพช.</v>
      </c>
      <c r="O59" s="50">
        <f t="shared" ref="O59:Y59" si="149">+(C59-C61)*100/C61</f>
        <v>-13.34582765466982</v>
      </c>
      <c r="P59" s="50">
        <f t="shared" si="149"/>
        <v>-12.364393158665417</v>
      </c>
      <c r="Q59" s="50">
        <f t="shared" si="149"/>
        <v>-1.7116928033429903</v>
      </c>
      <c r="R59" s="50">
        <f t="shared" si="149"/>
        <v>8.0067150291860454</v>
      </c>
      <c r="S59" s="50">
        <f t="shared" si="149"/>
        <v>-9.8411779346314905</v>
      </c>
      <c r="T59" s="50">
        <f t="shared" si="149"/>
        <v>-32.73318645241519</v>
      </c>
      <c r="U59" s="50">
        <f t="shared" si="149"/>
        <v>5.5690352195522363</v>
      </c>
      <c r="V59" s="50">
        <f t="shared" si="149"/>
        <v>53.894084637674595</v>
      </c>
      <c r="W59" s="50">
        <f t="shared" si="149"/>
        <v>-11.370453331825306</v>
      </c>
      <c r="X59" s="50">
        <f t="shared" si="149"/>
        <v>77.967840171927079</v>
      </c>
      <c r="Y59" s="50">
        <f t="shared" si="149"/>
        <v>55.085288359735948</v>
      </c>
      <c r="Z59" s="14" t="str">
        <f t="shared" si="119"/>
        <v>เอราวัณ,รพช.</v>
      </c>
      <c r="AA59" s="15">
        <f t="shared" si="120"/>
        <v>-0.1334582765466982</v>
      </c>
      <c r="AB59" s="15">
        <f t="shared" si="121"/>
        <v>-0.12364393158665417</v>
      </c>
      <c r="AC59" s="15">
        <f t="shared" si="122"/>
        <v>-1.7116928033429905E-2</v>
      </c>
      <c r="AD59" s="15">
        <f t="shared" si="123"/>
        <v>8.0067150291860456E-2</v>
      </c>
      <c r="AE59" s="15">
        <f t="shared" si="124"/>
        <v>-9.8411779346314898E-2</v>
      </c>
      <c r="AF59" s="15">
        <f t="shared" si="125"/>
        <v>-0.32733186452415192</v>
      </c>
      <c r="AG59" s="15">
        <f t="shared" si="126"/>
        <v>5.5690352195522361E-2</v>
      </c>
      <c r="AH59" s="15">
        <f t="shared" si="127"/>
        <v>0.538940846376746</v>
      </c>
      <c r="AI59" s="15">
        <f t="shared" si="128"/>
        <v>-0.11370453331825306</v>
      </c>
      <c r="AJ59" s="15">
        <f t="shared" si="129"/>
        <v>0.77967840171927083</v>
      </c>
      <c r="AK59" s="15">
        <f t="shared" si="130"/>
        <v>0.55085288359735951</v>
      </c>
      <c r="AL59" s="14" t="str">
        <f t="shared" si="131"/>
        <v>เอราวัณ,รพช.</v>
      </c>
      <c r="AM59" s="16" t="str">
        <f>+IF(AND(C59&lt;C63),"OK","Not OK")</f>
        <v>OK</v>
      </c>
      <c r="AN59" s="16" t="str">
        <f t="shared" ref="AN59:AW59" si="150">+IF(AND(D59&lt;D63),"OK","Not OK")</f>
        <v>OK</v>
      </c>
      <c r="AO59" s="16" t="str">
        <f t="shared" si="150"/>
        <v>OK</v>
      </c>
      <c r="AP59" s="16" t="str">
        <f t="shared" si="150"/>
        <v>OK</v>
      </c>
      <c r="AQ59" s="16" t="str">
        <f t="shared" si="150"/>
        <v>OK</v>
      </c>
      <c r="AR59" s="16" t="str">
        <f t="shared" si="150"/>
        <v>OK</v>
      </c>
      <c r="AS59" s="16" t="str">
        <f t="shared" si="150"/>
        <v>OK</v>
      </c>
      <c r="AT59" s="16" t="str">
        <f t="shared" si="150"/>
        <v>Not OK</v>
      </c>
      <c r="AU59" s="16" t="str">
        <f t="shared" si="150"/>
        <v>OK</v>
      </c>
      <c r="AV59" s="16" t="str">
        <f t="shared" si="150"/>
        <v>OK</v>
      </c>
      <c r="AW59" s="16" t="str">
        <f t="shared" si="150"/>
        <v>OK</v>
      </c>
    </row>
    <row r="60" spans="1:49" ht="13.5" customHeight="1">
      <c r="A60" s="253" t="str">
        <f>+'8.คำนวณ'!E44</f>
        <v>หนองบัวลำภู</v>
      </c>
      <c r="B60" s="14" t="str">
        <f>++'8.คำนวณ'!G44</f>
        <v>นาวัง เฉลิมพระเกียรติ 80 พรรษา,รพช.</v>
      </c>
      <c r="C60" s="264">
        <f>+'8.คำนวณ'!X44</f>
        <v>8703.6599703732845</v>
      </c>
      <c r="D60" s="264">
        <f>+'8.คำนวณ'!Y44</f>
        <v>161.90365973310304</v>
      </c>
      <c r="E60" s="264">
        <f>+'8.คำนวณ'!Z44</f>
        <v>1399.2111163600323</v>
      </c>
      <c r="F60" s="264">
        <f>+'8.คำนวณ'!AA44</f>
        <v>549.15376892728921</v>
      </c>
      <c r="G60" s="264">
        <f>+'8.คำนวณ'!AB44</f>
        <v>1178.8739012001029</v>
      </c>
      <c r="H60" s="264">
        <f>+'8.คำนวณ'!AC44</f>
        <v>581.36289984132111</v>
      </c>
      <c r="I60" s="264">
        <f>+'8.คำนวณ'!AD44</f>
        <v>442.91687846419887</v>
      </c>
      <c r="J60" s="264">
        <f>+'8.คำนวณ'!AE44</f>
        <v>228.29105576705621</v>
      </c>
      <c r="K60" s="264">
        <f>+'8.คำนวณ'!AF44</f>
        <v>349.92823501581444</v>
      </c>
      <c r="L60" s="264">
        <f>+'8.คำนวณ'!AG44</f>
        <v>184.76923509917967</v>
      </c>
      <c r="M60" s="264">
        <f>+'8.คำนวณ'!AH44</f>
        <v>190.23444152072409</v>
      </c>
      <c r="N60" s="14" t="str">
        <f t="shared" si="117"/>
        <v>นาวัง เฉลิมพระเกียรติ 80 พรรษา,รพช.</v>
      </c>
      <c r="O60" s="50">
        <f t="shared" ref="O60:Y60" si="151">+(C60-C61)*100/C61</f>
        <v>-9.5730692463936613</v>
      </c>
      <c r="P60" s="50">
        <f t="shared" si="151"/>
        <v>145.69745822528577</v>
      </c>
      <c r="Q60" s="50">
        <f t="shared" si="151"/>
        <v>1.4951289648432509</v>
      </c>
      <c r="R60" s="50">
        <f t="shared" si="151"/>
        <v>-7.783678824089761</v>
      </c>
      <c r="S60" s="50">
        <f t="shared" si="151"/>
        <v>61.032556669017104</v>
      </c>
      <c r="T60" s="50">
        <f t="shared" si="151"/>
        <v>-21.7251165061944</v>
      </c>
      <c r="U60" s="50">
        <f t="shared" si="151"/>
        <v>-26.896244840226796</v>
      </c>
      <c r="V60" s="50">
        <f t="shared" si="151"/>
        <v>-7.5469577262237442</v>
      </c>
      <c r="W60" s="50">
        <f t="shared" si="151"/>
        <v>5.997491645083465</v>
      </c>
      <c r="X60" s="50">
        <f t="shared" si="151"/>
        <v>205.96468819837617</v>
      </c>
      <c r="Y60" s="50">
        <f t="shared" si="151"/>
        <v>-42.710407045027367</v>
      </c>
      <c r="Z60" s="14" t="str">
        <f t="shared" si="119"/>
        <v>นาวัง เฉลิมพระเกียรติ 80 พรรษา,รพช.</v>
      </c>
      <c r="AA60" s="15">
        <f t="shared" si="120"/>
        <v>-9.5730692463936617E-2</v>
      </c>
      <c r="AB60" s="15">
        <f t="shared" si="121"/>
        <v>1.4569745822528577</v>
      </c>
      <c r="AC60" s="15">
        <f t="shared" si="122"/>
        <v>1.4951289648432509E-2</v>
      </c>
      <c r="AD60" s="15">
        <f t="shared" si="123"/>
        <v>-7.7836788240897611E-2</v>
      </c>
      <c r="AE60" s="15">
        <f t="shared" si="124"/>
        <v>0.61032556669017102</v>
      </c>
      <c r="AF60" s="15">
        <f t="shared" si="125"/>
        <v>-0.217251165061944</v>
      </c>
      <c r="AG60" s="15">
        <f t="shared" si="126"/>
        <v>-0.26896244840226796</v>
      </c>
      <c r="AH60" s="15">
        <f t="shared" si="127"/>
        <v>-7.5469577262237436E-2</v>
      </c>
      <c r="AI60" s="15">
        <f t="shared" si="128"/>
        <v>5.9974916450834651E-2</v>
      </c>
      <c r="AJ60" s="15">
        <f t="shared" si="129"/>
        <v>2.0596468819837614</v>
      </c>
      <c r="AK60" s="15">
        <f t="shared" si="130"/>
        <v>-0.42710407045027365</v>
      </c>
      <c r="AL60" s="14" t="str">
        <f t="shared" si="131"/>
        <v>นาวัง เฉลิมพระเกียรติ 80 พรรษา,รพช.</v>
      </c>
      <c r="AM60" s="16" t="str">
        <f>+IF(AND(C60&lt;C63),"OK","Not OK")</f>
        <v>OK</v>
      </c>
      <c r="AN60" s="16" t="str">
        <f t="shared" ref="AN60:AW60" si="152">+IF(AND(D60&lt;D63),"OK","Not OK")</f>
        <v>Not OK</v>
      </c>
      <c r="AO60" s="16" t="str">
        <f t="shared" si="152"/>
        <v>OK</v>
      </c>
      <c r="AP60" s="16" t="str">
        <f t="shared" si="152"/>
        <v>OK</v>
      </c>
      <c r="AQ60" s="16" t="str">
        <f t="shared" si="152"/>
        <v>Not OK</v>
      </c>
      <c r="AR60" s="16" t="str">
        <f t="shared" si="152"/>
        <v>OK</v>
      </c>
      <c r="AS60" s="16" t="str">
        <f t="shared" si="152"/>
        <v>OK</v>
      </c>
      <c r="AT60" s="16" t="str">
        <f t="shared" si="152"/>
        <v>OK</v>
      </c>
      <c r="AU60" s="16" t="str">
        <f t="shared" si="152"/>
        <v>OK</v>
      </c>
      <c r="AV60" s="16" t="str">
        <f t="shared" si="152"/>
        <v>Not OK</v>
      </c>
      <c r="AW60" s="16" t="str">
        <f t="shared" si="152"/>
        <v>OK</v>
      </c>
    </row>
    <row r="61" spans="1:49" ht="13.5" customHeight="1">
      <c r="B61" s="18" t="s">
        <v>144</v>
      </c>
      <c r="C61" s="19">
        <f>AVERAGE(C49:C60)</f>
        <v>9625.0750720367359</v>
      </c>
      <c r="D61" s="19">
        <f t="shared" ref="D61:M61" si="153">AVERAGE(D49:D60)</f>
        <v>65.895537097762642</v>
      </c>
      <c r="E61" s="19">
        <f t="shared" si="153"/>
        <v>1378.5992792271863</v>
      </c>
      <c r="F61" s="19">
        <f t="shared" si="153"/>
        <v>595.50604700412316</v>
      </c>
      <c r="G61" s="19">
        <f t="shared" si="153"/>
        <v>732.07177826974157</v>
      </c>
      <c r="H61" s="19">
        <f t="shared" si="153"/>
        <v>742.7195977715229</v>
      </c>
      <c r="I61" s="19">
        <f t="shared" si="153"/>
        <v>605.87431862586823</v>
      </c>
      <c r="J61" s="19">
        <f t="shared" si="153"/>
        <v>246.92649387462026</v>
      </c>
      <c r="K61" s="19">
        <f t="shared" si="153"/>
        <v>330.12878850708665</v>
      </c>
      <c r="L61" s="19">
        <f t="shared" si="153"/>
        <v>60.389071754379103</v>
      </c>
      <c r="M61" s="19">
        <f t="shared" si="153"/>
        <v>332.05758970960204</v>
      </c>
      <c r="N61" s="23"/>
      <c r="V61" s="49"/>
      <c r="W61" s="49"/>
      <c r="X61" s="49"/>
      <c r="Y61" s="49"/>
      <c r="Z61" s="23"/>
      <c r="AL61" s="23"/>
    </row>
    <row r="62" spans="1:49" ht="13.5" customHeight="1">
      <c r="B62" s="20" t="s">
        <v>268</v>
      </c>
      <c r="C62" s="21">
        <f>+STDEV(C49:C61)</f>
        <v>859.66091105883368</v>
      </c>
      <c r="D62" s="21">
        <f t="shared" ref="D62:M62" si="154">+STDEV(D49:D61)</f>
        <v>35.637425641657764</v>
      </c>
      <c r="E62" s="21">
        <f t="shared" si="154"/>
        <v>194.06002614477282</v>
      </c>
      <c r="F62" s="21">
        <f t="shared" si="154"/>
        <v>145.36658755168668</v>
      </c>
      <c r="G62" s="21">
        <f t="shared" si="154"/>
        <v>168.007930047005</v>
      </c>
      <c r="H62" s="21">
        <f t="shared" si="154"/>
        <v>206.52682252179483</v>
      </c>
      <c r="I62" s="21">
        <f t="shared" si="154"/>
        <v>382.07157308023403</v>
      </c>
      <c r="J62" s="21">
        <f t="shared" si="154"/>
        <v>112.62275952393661</v>
      </c>
      <c r="K62" s="21">
        <f t="shared" si="154"/>
        <v>78.182637431702616</v>
      </c>
      <c r="L62" s="21">
        <f t="shared" si="154"/>
        <v>59.038151759974305</v>
      </c>
      <c r="M62" s="21">
        <f t="shared" si="154"/>
        <v>243.71568142225192</v>
      </c>
      <c r="N62" s="23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23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23"/>
      <c r="AM62" s="26"/>
      <c r="AN62" s="26"/>
      <c r="AO62" s="26"/>
      <c r="AP62" s="26"/>
      <c r="AQ62" s="26"/>
      <c r="AR62" s="26"/>
      <c r="AS62" s="26"/>
      <c r="AT62" s="61"/>
      <c r="AU62" s="61"/>
      <c r="AV62" s="61"/>
      <c r="AW62" s="61"/>
    </row>
    <row r="63" spans="1:49" ht="13.5" customHeight="1">
      <c r="B63" s="20" t="s">
        <v>269</v>
      </c>
      <c r="C63" s="21">
        <f>+C61+C62</f>
        <v>10484.73598309557</v>
      </c>
      <c r="D63" s="21">
        <f t="shared" ref="D63:M63" si="155">+D61+D62</f>
        <v>101.53296273942041</v>
      </c>
      <c r="E63" s="21">
        <f t="shared" si="155"/>
        <v>1572.6593053719591</v>
      </c>
      <c r="F63" s="21">
        <f t="shared" si="155"/>
        <v>740.87263455580978</v>
      </c>
      <c r="G63" s="21">
        <f t="shared" si="155"/>
        <v>900.07970831674652</v>
      </c>
      <c r="H63" s="21">
        <f t="shared" si="155"/>
        <v>949.24642029331767</v>
      </c>
      <c r="I63" s="21">
        <f t="shared" si="155"/>
        <v>987.9458917061022</v>
      </c>
      <c r="J63" s="21">
        <f t="shared" si="155"/>
        <v>359.54925339855686</v>
      </c>
      <c r="K63" s="21">
        <f t="shared" si="155"/>
        <v>408.31142593878928</v>
      </c>
      <c r="L63" s="21">
        <f t="shared" si="155"/>
        <v>119.42722351435341</v>
      </c>
      <c r="M63" s="21">
        <f t="shared" si="155"/>
        <v>575.77327113185402</v>
      </c>
      <c r="N63" s="23"/>
      <c r="O63" s="51"/>
      <c r="P63" s="51"/>
      <c r="Q63" s="51"/>
      <c r="R63" s="51"/>
      <c r="S63" s="51"/>
      <c r="T63" s="51"/>
      <c r="U63" s="51"/>
      <c r="V63" s="173"/>
      <c r="W63" s="173"/>
      <c r="X63" s="173"/>
      <c r="Y63" s="173"/>
      <c r="Z63" s="23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23"/>
      <c r="AM63" s="26"/>
      <c r="AN63" s="26"/>
      <c r="AO63" s="26"/>
      <c r="AP63" s="26"/>
      <c r="AQ63" s="26"/>
      <c r="AR63" s="26"/>
      <c r="AS63" s="26"/>
      <c r="AT63" s="61"/>
      <c r="AU63" s="61"/>
      <c r="AV63" s="61"/>
      <c r="AW63" s="61"/>
    </row>
    <row r="64" spans="1:49" ht="13.5" customHeight="1">
      <c r="B64" s="348" t="s">
        <v>149</v>
      </c>
      <c r="C64" s="357" t="s">
        <v>248</v>
      </c>
      <c r="D64" s="358"/>
      <c r="E64" s="358"/>
      <c r="F64" s="358"/>
      <c r="G64" s="358"/>
      <c r="H64" s="358"/>
      <c r="I64" s="358"/>
      <c r="J64" s="358"/>
      <c r="K64" s="358"/>
      <c r="L64" s="358"/>
      <c r="M64" s="359"/>
      <c r="N64" s="348" t="s">
        <v>149</v>
      </c>
      <c r="O64" s="357" t="s">
        <v>719</v>
      </c>
      <c r="P64" s="358"/>
      <c r="Q64" s="358"/>
      <c r="R64" s="358"/>
      <c r="S64" s="358"/>
      <c r="T64" s="358"/>
      <c r="U64" s="358"/>
      <c r="V64" s="358"/>
      <c r="W64" s="358"/>
      <c r="X64" s="358"/>
      <c r="Y64" s="359"/>
      <c r="Z64" s="348" t="s">
        <v>149</v>
      </c>
      <c r="AA64" s="357" t="s">
        <v>719</v>
      </c>
      <c r="AB64" s="358"/>
      <c r="AC64" s="358"/>
      <c r="AD64" s="358"/>
      <c r="AE64" s="358"/>
      <c r="AF64" s="358"/>
      <c r="AG64" s="358"/>
      <c r="AH64" s="358"/>
      <c r="AI64" s="358"/>
      <c r="AJ64" s="358"/>
      <c r="AK64" s="359"/>
      <c r="AL64" s="348" t="s">
        <v>149</v>
      </c>
      <c r="AM64" s="357" t="s">
        <v>720</v>
      </c>
      <c r="AN64" s="358"/>
      <c r="AO64" s="358"/>
      <c r="AP64" s="358"/>
      <c r="AQ64" s="358"/>
      <c r="AR64" s="358"/>
      <c r="AS64" s="358"/>
      <c r="AT64" s="358"/>
      <c r="AU64" s="358"/>
      <c r="AV64" s="358"/>
      <c r="AW64" s="359"/>
    </row>
    <row r="65" spans="1:49" ht="13.5" customHeight="1">
      <c r="B65" s="348"/>
      <c r="C65" s="38" t="s">
        <v>5</v>
      </c>
      <c r="D65" s="38" t="s">
        <v>8</v>
      </c>
      <c r="E65" s="38" t="s">
        <v>11</v>
      </c>
      <c r="F65" s="38" t="s">
        <v>17</v>
      </c>
      <c r="G65" s="38" t="s">
        <v>20</v>
      </c>
      <c r="H65" s="38" t="s">
        <v>23</v>
      </c>
      <c r="I65" s="38" t="s">
        <v>26</v>
      </c>
      <c r="J65" s="38" t="s">
        <v>29</v>
      </c>
      <c r="K65" s="38" t="s">
        <v>32</v>
      </c>
      <c r="L65" s="38" t="s">
        <v>35</v>
      </c>
      <c r="M65" s="38" t="s">
        <v>38</v>
      </c>
      <c r="N65" s="348"/>
      <c r="O65" s="38" t="s">
        <v>5</v>
      </c>
      <c r="P65" s="38" t="s">
        <v>8</v>
      </c>
      <c r="Q65" s="38" t="s">
        <v>11</v>
      </c>
      <c r="R65" s="38" t="s">
        <v>17</v>
      </c>
      <c r="S65" s="38" t="s">
        <v>20</v>
      </c>
      <c r="T65" s="38" t="s">
        <v>23</v>
      </c>
      <c r="U65" s="38" t="s">
        <v>26</v>
      </c>
      <c r="V65" s="38" t="s">
        <v>29</v>
      </c>
      <c r="W65" s="38" t="s">
        <v>32</v>
      </c>
      <c r="X65" s="38" t="s">
        <v>35</v>
      </c>
      <c r="Y65" s="38" t="s">
        <v>38</v>
      </c>
      <c r="Z65" s="348"/>
      <c r="AA65" s="38" t="s">
        <v>5</v>
      </c>
      <c r="AB65" s="38" t="s">
        <v>8</v>
      </c>
      <c r="AC65" s="38" t="s">
        <v>11</v>
      </c>
      <c r="AD65" s="38" t="s">
        <v>17</v>
      </c>
      <c r="AE65" s="38" t="s">
        <v>20</v>
      </c>
      <c r="AF65" s="38" t="s">
        <v>23</v>
      </c>
      <c r="AG65" s="38" t="s">
        <v>26</v>
      </c>
      <c r="AH65" s="38" t="s">
        <v>29</v>
      </c>
      <c r="AI65" s="38" t="s">
        <v>32</v>
      </c>
      <c r="AJ65" s="38" t="s">
        <v>35</v>
      </c>
      <c r="AK65" s="38" t="s">
        <v>38</v>
      </c>
      <c r="AL65" s="348"/>
      <c r="AM65" s="12" t="s">
        <v>5</v>
      </c>
      <c r="AN65" s="13" t="s">
        <v>8</v>
      </c>
      <c r="AO65" s="12" t="s">
        <v>11</v>
      </c>
      <c r="AP65" s="12" t="s">
        <v>17</v>
      </c>
      <c r="AQ65" s="12" t="s">
        <v>20</v>
      </c>
      <c r="AR65" s="12" t="s">
        <v>23</v>
      </c>
      <c r="AS65" s="12" t="s">
        <v>26</v>
      </c>
      <c r="AT65" s="38" t="s">
        <v>29</v>
      </c>
      <c r="AU65" s="38" t="s">
        <v>32</v>
      </c>
      <c r="AV65" s="38" t="s">
        <v>35</v>
      </c>
      <c r="AW65" s="38" t="s">
        <v>38</v>
      </c>
    </row>
    <row r="66" spans="1:49" ht="13.5" customHeight="1">
      <c r="A66" s="253" t="str">
        <f>+'8.คำนวณ'!E45</f>
        <v>อุดรธานี</v>
      </c>
      <c r="B66" s="14" t="str">
        <f>+'8.คำนวณ'!G45</f>
        <v>ศรีธาตุ,รพช.</v>
      </c>
      <c r="C66" s="264">
        <f>+'8.คำนวณ'!X45</f>
        <v>10462.782165678558</v>
      </c>
      <c r="D66" s="264">
        <f>+'8.คำนวณ'!Y45</f>
        <v>62.839835059915949</v>
      </c>
      <c r="E66" s="264">
        <f>+'8.คำนวณ'!Z45</f>
        <v>1614.2765392300807</v>
      </c>
      <c r="F66" s="264">
        <f>+'8.คำนวณ'!AA45</f>
        <v>794.586007884629</v>
      </c>
      <c r="G66" s="264">
        <f>+'8.คำนวณ'!AB45</f>
        <v>919.12927041184344</v>
      </c>
      <c r="H66" s="264">
        <f>+'8.คำนวณ'!AC45</f>
        <v>639.81771315142078</v>
      </c>
      <c r="I66" s="264">
        <f>+'8.คำนวณ'!AD45</f>
        <v>630.12870837403341</v>
      </c>
      <c r="J66" s="264">
        <f>+'8.คำนวณ'!AE45</f>
        <v>203.89818551127493</v>
      </c>
      <c r="K66" s="264">
        <f>+'8.คำนวณ'!AF45</f>
        <v>294.35217165128262</v>
      </c>
      <c r="L66" s="264">
        <f>+'8.คำนวณ'!AG45</f>
        <v>17.098490692923072</v>
      </c>
      <c r="M66" s="264">
        <f>+'8.คำนวณ'!AH45</f>
        <v>210.47202308010446</v>
      </c>
      <c r="N66" s="14" t="str">
        <f t="shared" ref="N66:N71" si="156">+B66</f>
        <v>ศรีธาตุ,รพช.</v>
      </c>
      <c r="O66" s="50">
        <f>+(C66-C72)*100/C72</f>
        <v>15.872622737028482</v>
      </c>
      <c r="P66" s="50">
        <f t="shared" ref="P66:Y66" si="157">+(D66-D72)*100/D72</f>
        <v>33.649587087561315</v>
      </c>
      <c r="Q66" s="50">
        <f t="shared" si="157"/>
        <v>8.015271012949146</v>
      </c>
      <c r="R66" s="50">
        <f t="shared" si="157"/>
        <v>23.191799344629899</v>
      </c>
      <c r="S66" s="50">
        <f t="shared" si="157"/>
        <v>20.088115523180786</v>
      </c>
      <c r="T66" s="50">
        <f t="shared" si="157"/>
        <v>4.586575917528747</v>
      </c>
      <c r="U66" s="50">
        <f t="shared" si="157"/>
        <v>-16.492018821360009</v>
      </c>
      <c r="V66" s="50">
        <f t="shared" si="157"/>
        <v>-11.623586450392748</v>
      </c>
      <c r="W66" s="50">
        <f t="shared" si="157"/>
        <v>9.7140429440366916</v>
      </c>
      <c r="X66" s="50">
        <f t="shared" si="157"/>
        <v>-53.030929064175467</v>
      </c>
      <c r="Y66" s="50">
        <f t="shared" si="157"/>
        <v>-16.944178431712526</v>
      </c>
      <c r="Z66" s="14" t="str">
        <f t="shared" ref="Z66:Z71" si="158">+N66</f>
        <v>ศรีธาตุ,รพช.</v>
      </c>
      <c r="AA66" s="15">
        <f t="shared" ref="AA66:AK71" si="159">+O66/100</f>
        <v>0.15872622737028483</v>
      </c>
      <c r="AB66" s="15">
        <f t="shared" si="159"/>
        <v>0.33649587087561317</v>
      </c>
      <c r="AC66" s="15">
        <f t="shared" si="159"/>
        <v>8.0152710129491461E-2</v>
      </c>
      <c r="AD66" s="15">
        <f t="shared" si="159"/>
        <v>0.23191799344629899</v>
      </c>
      <c r="AE66" s="15">
        <f t="shared" si="159"/>
        <v>0.20088115523180786</v>
      </c>
      <c r="AF66" s="15">
        <f t="shared" si="159"/>
        <v>4.5865759175287471E-2</v>
      </c>
      <c r="AG66" s="15">
        <f t="shared" si="159"/>
        <v>-0.16492018821360011</v>
      </c>
      <c r="AH66" s="15">
        <f t="shared" si="159"/>
        <v>-0.11623586450392748</v>
      </c>
      <c r="AI66" s="15">
        <f t="shared" si="159"/>
        <v>9.714042944036691E-2</v>
      </c>
      <c r="AJ66" s="15">
        <f t="shared" si="159"/>
        <v>-0.53030929064175469</v>
      </c>
      <c r="AK66" s="15">
        <f t="shared" si="159"/>
        <v>-0.16944178431712525</v>
      </c>
      <c r="AL66" s="14" t="str">
        <f t="shared" ref="AL66:AL71" si="160">+Z66</f>
        <v>ศรีธาตุ,รพช.</v>
      </c>
      <c r="AM66" s="16" t="str">
        <f>+IF(AND(C66&lt;C74),"OK","Not OK")</f>
        <v>Not OK</v>
      </c>
      <c r="AN66" s="16" t="str">
        <f t="shared" ref="AN66:AW66" si="161">+IF(AND(D66&lt;D74),"OK","Not OK")</f>
        <v>OK</v>
      </c>
      <c r="AO66" s="16" t="str">
        <f t="shared" si="161"/>
        <v>OK</v>
      </c>
      <c r="AP66" s="16" t="str">
        <f t="shared" si="161"/>
        <v>OK</v>
      </c>
      <c r="AQ66" s="16" t="str">
        <f t="shared" si="161"/>
        <v>OK</v>
      </c>
      <c r="AR66" s="16" t="str">
        <f t="shared" si="161"/>
        <v>OK</v>
      </c>
      <c r="AS66" s="16" t="str">
        <f t="shared" si="161"/>
        <v>OK</v>
      </c>
      <c r="AT66" s="16" t="str">
        <f t="shared" si="161"/>
        <v>OK</v>
      </c>
      <c r="AU66" s="16" t="str">
        <f t="shared" si="161"/>
        <v>OK</v>
      </c>
      <c r="AV66" s="16" t="str">
        <f t="shared" si="161"/>
        <v>OK</v>
      </c>
      <c r="AW66" s="16" t="str">
        <f t="shared" si="161"/>
        <v>OK</v>
      </c>
    </row>
    <row r="67" spans="1:49" ht="13.5" customHeight="1">
      <c r="A67" s="253" t="str">
        <f>+'8.คำนวณ'!E46</f>
        <v>บึงกาฬ</v>
      </c>
      <c r="B67" s="14" t="str">
        <f>+'8.คำนวณ'!G46</f>
        <v>ปากคาด,รพช.</v>
      </c>
      <c r="C67" s="264">
        <f>+'8.คำนวณ'!X46</f>
        <v>7416.5965034588271</v>
      </c>
      <c r="D67" s="264">
        <f>+'8.คำนวณ'!Y46</f>
        <v>8.2974370681110727</v>
      </c>
      <c r="E67" s="264">
        <f>+'8.คำนวณ'!Z46</f>
        <v>1080.1610604902273</v>
      </c>
      <c r="F67" s="264">
        <f>+'8.คำนวณ'!AA46</f>
        <v>377.852833107761</v>
      </c>
      <c r="G67" s="264">
        <f>+'8.คำนวณ'!AB46</f>
        <v>597.78150658463699</v>
      </c>
      <c r="H67" s="264">
        <f>+'8.คำนวณ'!AC46</f>
        <v>521.8095859254023</v>
      </c>
      <c r="I67" s="264">
        <f>+'8.คำนวณ'!AD46</f>
        <v>625.01450749683477</v>
      </c>
      <c r="J67" s="264">
        <f>+'8.คำนวณ'!AE46</f>
        <v>274.28023350217973</v>
      </c>
      <c r="K67" s="264">
        <f>+'8.คำนวณ'!AF46</f>
        <v>283.15681208262544</v>
      </c>
      <c r="L67" s="264">
        <f>+'8.คำนวณ'!AG46</f>
        <v>61.339357406868984</v>
      </c>
      <c r="M67" s="264">
        <f>+'8.คำนวณ'!AH46</f>
        <v>21.191908587942084</v>
      </c>
      <c r="N67" s="14" t="str">
        <f t="shared" si="156"/>
        <v>ปากคาด,รพช.</v>
      </c>
      <c r="O67" s="50">
        <f>+(C67-C72)*100/C72</f>
        <v>-17.863100365684183</v>
      </c>
      <c r="P67" s="50">
        <f t="shared" ref="P67:Y67" si="162">+(D67-D72)*100/D72</f>
        <v>-82.35276975216884</v>
      </c>
      <c r="Q67" s="50">
        <f t="shared" si="162"/>
        <v>-27.723728338309773</v>
      </c>
      <c r="R67" s="50">
        <f t="shared" si="162"/>
        <v>-41.418084466483741</v>
      </c>
      <c r="S67" s="50">
        <f t="shared" si="162"/>
        <v>-21.897325075730787</v>
      </c>
      <c r="T67" s="50">
        <f t="shared" si="162"/>
        <v>-14.703396371951255</v>
      </c>
      <c r="U67" s="50">
        <f t="shared" si="162"/>
        <v>-17.169779705638565</v>
      </c>
      <c r="V67" s="50">
        <f t="shared" si="162"/>
        <v>18.882388696544272</v>
      </c>
      <c r="W67" s="50">
        <f t="shared" si="162"/>
        <v>5.5411905624862943</v>
      </c>
      <c r="X67" s="50">
        <f t="shared" si="162"/>
        <v>68.497482084402208</v>
      </c>
      <c r="Y67" s="50">
        <f t="shared" si="162"/>
        <v>-91.637314296628915</v>
      </c>
      <c r="Z67" s="14" t="str">
        <f t="shared" si="158"/>
        <v>ปากคาด,รพช.</v>
      </c>
      <c r="AA67" s="15">
        <f t="shared" si="159"/>
        <v>-0.17863100365684181</v>
      </c>
      <c r="AB67" s="15">
        <f t="shared" si="159"/>
        <v>-0.82352769752168842</v>
      </c>
      <c r="AC67" s="15">
        <f t="shared" si="159"/>
        <v>-0.27723728338309772</v>
      </c>
      <c r="AD67" s="15">
        <f t="shared" si="159"/>
        <v>-0.4141808446648374</v>
      </c>
      <c r="AE67" s="15">
        <f t="shared" si="159"/>
        <v>-0.21897325075730786</v>
      </c>
      <c r="AF67" s="15">
        <f t="shared" si="159"/>
        <v>-0.14703396371951255</v>
      </c>
      <c r="AG67" s="15">
        <f t="shared" si="159"/>
        <v>-0.17169779705638566</v>
      </c>
      <c r="AH67" s="15">
        <f t="shared" si="159"/>
        <v>0.18882388696544272</v>
      </c>
      <c r="AI67" s="15">
        <f t="shared" si="159"/>
        <v>5.5411905624862944E-2</v>
      </c>
      <c r="AJ67" s="15">
        <f t="shared" si="159"/>
        <v>0.68497482084402206</v>
      </c>
      <c r="AK67" s="15">
        <f t="shared" si="159"/>
        <v>-0.91637314296628913</v>
      </c>
      <c r="AL67" s="14" t="str">
        <f t="shared" si="160"/>
        <v>ปากคาด,รพช.</v>
      </c>
      <c r="AM67" s="16" t="str">
        <f>+IF(AND(C67&lt;C74),"OK","Not OK")</f>
        <v>OK</v>
      </c>
      <c r="AN67" s="16" t="str">
        <f t="shared" ref="AN67:AW67" si="163">+IF(AND(D67&lt;D74),"OK","Not OK")</f>
        <v>OK</v>
      </c>
      <c r="AO67" s="16" t="str">
        <f t="shared" si="163"/>
        <v>OK</v>
      </c>
      <c r="AP67" s="16" t="str">
        <f t="shared" si="163"/>
        <v>OK</v>
      </c>
      <c r="AQ67" s="16" t="str">
        <f t="shared" si="163"/>
        <v>OK</v>
      </c>
      <c r="AR67" s="16" t="str">
        <f t="shared" si="163"/>
        <v>OK</v>
      </c>
      <c r="AS67" s="16" t="str">
        <f t="shared" si="163"/>
        <v>OK</v>
      </c>
      <c r="AT67" s="16" t="str">
        <f t="shared" si="163"/>
        <v>OK</v>
      </c>
      <c r="AU67" s="16" t="str">
        <f t="shared" si="163"/>
        <v>OK</v>
      </c>
      <c r="AV67" s="16" t="str">
        <f t="shared" si="163"/>
        <v>Not OK</v>
      </c>
      <c r="AW67" s="16" t="str">
        <f t="shared" si="163"/>
        <v>OK</v>
      </c>
    </row>
    <row r="68" spans="1:49" ht="13.5" customHeight="1">
      <c r="A68" s="253" t="str">
        <f>+'8.คำนวณ'!E47</f>
        <v>บึงกาฬ</v>
      </c>
      <c r="B68" s="14" t="str">
        <f>+'8.คำนวณ'!G47</f>
        <v>บึงโขงหลง,รพช.</v>
      </c>
      <c r="C68" s="264">
        <f>+'8.คำนวณ'!X47</f>
        <v>10830.282302996115</v>
      </c>
      <c r="D68" s="264">
        <f>+'8.คำนวณ'!Y47</f>
        <v>45.426735810809667</v>
      </c>
      <c r="E68" s="264">
        <f>+'8.คำนวณ'!Z47</f>
        <v>2021.9524818658044</v>
      </c>
      <c r="F68" s="264">
        <f>+'8.คำนวณ'!AA47</f>
        <v>871.51103751896676</v>
      </c>
      <c r="G68" s="264">
        <f>+'8.คำนวณ'!AB47</f>
        <v>683.87066737577925</v>
      </c>
      <c r="H68" s="264">
        <f>+'8.คำนวณ'!AC47</f>
        <v>750.0070681308822</v>
      </c>
      <c r="I68" s="264">
        <f>+'8.คำนวณ'!AD47</f>
        <v>1086.7506178964843</v>
      </c>
      <c r="J68" s="264">
        <f>+'8.คำนวณ'!AE47</f>
        <v>538.67991211987851</v>
      </c>
      <c r="K68" s="264">
        <f>+'8.คำนวณ'!AF47</f>
        <v>206.58800908706286</v>
      </c>
      <c r="L68" s="264">
        <f>+'8.คำนวณ'!AG47</f>
        <v>26.034192537665941</v>
      </c>
      <c r="M68" s="264">
        <f>+'8.คำนวณ'!AH47</f>
        <v>331.07442301059081</v>
      </c>
      <c r="N68" s="14" t="str">
        <f t="shared" si="156"/>
        <v>บึงโขงหลง,รพช.</v>
      </c>
      <c r="O68" s="50">
        <f>+(C68-C72)*100/C72</f>
        <v>19.942592281734346</v>
      </c>
      <c r="P68" s="50">
        <f t="shared" ref="P68:Y68" si="164">+(D68-D72)*100/D72</f>
        <v>-3.3850983526345422</v>
      </c>
      <c r="Q68" s="50">
        <f t="shared" si="164"/>
        <v>35.293885524846552</v>
      </c>
      <c r="R68" s="50">
        <f t="shared" si="164"/>
        <v>35.118177007032692</v>
      </c>
      <c r="S68" s="50">
        <f t="shared" si="164"/>
        <v>-10.64941314518374</v>
      </c>
      <c r="T68" s="50">
        <f t="shared" si="164"/>
        <v>22.598467590705344</v>
      </c>
      <c r="U68" s="50">
        <f t="shared" si="164"/>
        <v>44.021925900424108</v>
      </c>
      <c r="V68" s="50">
        <f t="shared" si="164"/>
        <v>133.48220860817801</v>
      </c>
      <c r="W68" s="50">
        <f t="shared" si="164"/>
        <v>-22.998340479196894</v>
      </c>
      <c r="X68" s="50">
        <f t="shared" si="164"/>
        <v>-28.484808512095558</v>
      </c>
      <c r="Y68" s="50">
        <f t="shared" si="164"/>
        <v>30.647569216008844</v>
      </c>
      <c r="Z68" s="14" t="str">
        <f t="shared" si="158"/>
        <v>บึงโขงหลง,รพช.</v>
      </c>
      <c r="AA68" s="15">
        <f t="shared" si="159"/>
        <v>0.19942592281734345</v>
      </c>
      <c r="AB68" s="15">
        <f t="shared" si="159"/>
        <v>-3.385098352634542E-2</v>
      </c>
      <c r="AC68" s="15">
        <f t="shared" si="159"/>
        <v>0.35293885524846552</v>
      </c>
      <c r="AD68" s="15">
        <f t="shared" si="159"/>
        <v>0.35118177007032692</v>
      </c>
      <c r="AE68" s="15">
        <f t="shared" si="159"/>
        <v>-0.10649413145183739</v>
      </c>
      <c r="AF68" s="15">
        <f t="shared" si="159"/>
        <v>0.22598467590705343</v>
      </c>
      <c r="AG68" s="15">
        <f t="shared" si="159"/>
        <v>0.44021925900424108</v>
      </c>
      <c r="AH68" s="15">
        <f t="shared" si="159"/>
        <v>1.3348220860817801</v>
      </c>
      <c r="AI68" s="15">
        <f t="shared" si="159"/>
        <v>-0.22998340479196894</v>
      </c>
      <c r="AJ68" s="15">
        <f t="shared" si="159"/>
        <v>-0.28484808512095561</v>
      </c>
      <c r="AK68" s="15">
        <f t="shared" si="159"/>
        <v>0.30647569216008841</v>
      </c>
      <c r="AL68" s="14" t="str">
        <f t="shared" si="160"/>
        <v>บึงโขงหลง,รพช.</v>
      </c>
      <c r="AM68" s="16" t="str">
        <f>+IF(AND(C68&lt;C74),"OK","Not OK")</f>
        <v>Not OK</v>
      </c>
      <c r="AN68" s="16" t="str">
        <f t="shared" ref="AN68:AW68" si="165">+IF(AND(D68&lt;D74),"OK","Not OK")</f>
        <v>OK</v>
      </c>
      <c r="AO68" s="16" t="str">
        <f t="shared" si="165"/>
        <v>Not OK</v>
      </c>
      <c r="AP68" s="16" t="str">
        <f t="shared" si="165"/>
        <v>OK</v>
      </c>
      <c r="AQ68" s="16" t="str">
        <f t="shared" si="165"/>
        <v>OK</v>
      </c>
      <c r="AR68" s="16" t="str">
        <f t="shared" si="165"/>
        <v>Not OK</v>
      </c>
      <c r="AS68" s="16" t="str">
        <f t="shared" si="165"/>
        <v>OK</v>
      </c>
      <c r="AT68" s="16" t="str">
        <f t="shared" si="165"/>
        <v>Not OK</v>
      </c>
      <c r="AU68" s="16" t="str">
        <f t="shared" si="165"/>
        <v>OK</v>
      </c>
      <c r="AV68" s="16" t="str">
        <f t="shared" si="165"/>
        <v>OK</v>
      </c>
      <c r="AW68" s="16" t="str">
        <f t="shared" si="165"/>
        <v>OK</v>
      </c>
    </row>
    <row r="69" spans="1:49" ht="13.5" customHeight="1">
      <c r="A69" s="253" t="str">
        <f>+'8.คำนวณ'!E48</f>
        <v>สกลนคร</v>
      </c>
      <c r="B69" s="14" t="str">
        <f>+'8.คำนวณ'!G48</f>
        <v>โคกศรีสุพรรณ,รพช.</v>
      </c>
      <c r="C69" s="264">
        <f>+'8.คำนวณ'!X48</f>
        <v>8929.0812558342768</v>
      </c>
      <c r="D69" s="264">
        <f>+'8.คำนวณ'!Y48</f>
        <v>29.4198579607468</v>
      </c>
      <c r="E69" s="264">
        <f>+'8.คำนวณ'!Z48</f>
        <v>1302.0249956134676</v>
      </c>
      <c r="F69" s="264">
        <f>+'8.คำนวณ'!AA48</f>
        <v>346.88707585885658</v>
      </c>
      <c r="G69" s="264">
        <f>+'8.คำนวณ'!AB48</f>
        <v>688.81467911933794</v>
      </c>
      <c r="H69" s="264">
        <f>+'8.คำนวณ'!AC48</f>
        <v>608.44928532588119</v>
      </c>
      <c r="I69" s="264">
        <f>+'8.คำนวณ'!AD48</f>
        <v>1331.5857430710109</v>
      </c>
      <c r="J69" s="264">
        <f>+'8.คำนวณ'!AE48</f>
        <v>149.52635528102587</v>
      </c>
      <c r="K69" s="264">
        <f>+'8.คำนวณ'!AF48</f>
        <v>305.34092040720623</v>
      </c>
      <c r="L69" s="264">
        <f>+'8.คำนวณ'!AG48</f>
        <v>67.356729683679688</v>
      </c>
      <c r="M69" s="264">
        <f>+'8.คำนวณ'!AH48</f>
        <v>3.6018940750387354</v>
      </c>
      <c r="N69" s="14" t="str">
        <f t="shared" si="156"/>
        <v>โคกศรีสุพรรณ,รพช.</v>
      </c>
      <c r="O69" s="50">
        <f>+(C69-C72)*100/C72</f>
        <v>-1.112720559211138</v>
      </c>
      <c r="P69" s="50">
        <f t="shared" ref="P69:Y69" si="166">+(D69-D72)*100/D72</f>
        <v>-37.428991261999457</v>
      </c>
      <c r="Q69" s="50">
        <f t="shared" si="166"/>
        <v>-12.878258867653908</v>
      </c>
      <c r="R69" s="50">
        <f t="shared" si="166"/>
        <v>-46.218983696659258</v>
      </c>
      <c r="S69" s="50">
        <f t="shared" si="166"/>
        <v>-10.003457159969161</v>
      </c>
      <c r="T69" s="50">
        <f t="shared" si="166"/>
        <v>-0.54100400211767075</v>
      </c>
      <c r="U69" s="50">
        <f t="shared" si="166"/>
        <v>76.468768510883507</v>
      </c>
      <c r="V69" s="50">
        <f t="shared" si="166"/>
        <v>-35.19018829056369</v>
      </c>
      <c r="W69" s="50">
        <f t="shared" si="166"/>
        <v>13.809885166450883</v>
      </c>
      <c r="X69" s="50">
        <f t="shared" si="166"/>
        <v>85.027033750255654</v>
      </c>
      <c r="Y69" s="50">
        <f t="shared" si="166"/>
        <v>-98.578631652671334</v>
      </c>
      <c r="Z69" s="14" t="str">
        <f t="shared" si="158"/>
        <v>โคกศรีสุพรรณ,รพช.</v>
      </c>
      <c r="AA69" s="15">
        <f t="shared" si="159"/>
        <v>-1.112720559211138E-2</v>
      </c>
      <c r="AB69" s="15">
        <f t="shared" si="159"/>
        <v>-0.37428991261999456</v>
      </c>
      <c r="AC69" s="15">
        <f t="shared" si="159"/>
        <v>-0.12878258867653908</v>
      </c>
      <c r="AD69" s="15">
        <f t="shared" si="159"/>
        <v>-0.4621898369665926</v>
      </c>
      <c r="AE69" s="15">
        <f t="shared" si="159"/>
        <v>-0.1000345715996916</v>
      </c>
      <c r="AF69" s="15">
        <f t="shared" si="159"/>
        <v>-5.4100400211767076E-3</v>
      </c>
      <c r="AG69" s="15">
        <f t="shared" si="159"/>
        <v>0.76468768510883511</v>
      </c>
      <c r="AH69" s="15">
        <f t="shared" si="159"/>
        <v>-0.3519018829056369</v>
      </c>
      <c r="AI69" s="15">
        <f t="shared" si="159"/>
        <v>0.13809885166450883</v>
      </c>
      <c r="AJ69" s="15">
        <f t="shared" si="159"/>
        <v>0.85027033750255654</v>
      </c>
      <c r="AK69" s="15">
        <f t="shared" si="159"/>
        <v>-0.98578631652671334</v>
      </c>
      <c r="AL69" s="14" t="str">
        <f t="shared" si="160"/>
        <v>โคกศรีสุพรรณ,รพช.</v>
      </c>
      <c r="AM69" s="16" t="str">
        <f>+IF(AND(C69&lt;C74),"OK","Not OK")</f>
        <v>OK</v>
      </c>
      <c r="AN69" s="16" t="str">
        <f t="shared" ref="AN69:AW69" si="167">+IF(AND(D69&lt;D74),"OK","Not OK")</f>
        <v>OK</v>
      </c>
      <c r="AO69" s="16" t="str">
        <f t="shared" si="167"/>
        <v>OK</v>
      </c>
      <c r="AP69" s="16" t="str">
        <f t="shared" si="167"/>
        <v>OK</v>
      </c>
      <c r="AQ69" s="16" t="str">
        <f t="shared" si="167"/>
        <v>OK</v>
      </c>
      <c r="AR69" s="16" t="str">
        <f t="shared" si="167"/>
        <v>OK</v>
      </c>
      <c r="AS69" s="16" t="str">
        <f t="shared" si="167"/>
        <v>Not OK</v>
      </c>
      <c r="AT69" s="16" t="str">
        <f t="shared" si="167"/>
        <v>OK</v>
      </c>
      <c r="AU69" s="16" t="str">
        <f t="shared" si="167"/>
        <v>Not OK</v>
      </c>
      <c r="AV69" s="16" t="str">
        <f t="shared" si="167"/>
        <v>Not OK</v>
      </c>
      <c r="AW69" s="16" t="str">
        <f t="shared" si="167"/>
        <v>OK</v>
      </c>
    </row>
    <row r="70" spans="1:49" ht="12" customHeight="1">
      <c r="A70" s="253" t="str">
        <f>+'8.คำนวณ'!E49</f>
        <v>นครพนม</v>
      </c>
      <c r="B70" s="14" t="str">
        <f>+'8.คำนวณ'!G49</f>
        <v>เรณูนคร,รพช.</v>
      </c>
      <c r="C70" s="264">
        <f>+'8.คำนวณ'!X49</f>
        <v>8368.8040743468373</v>
      </c>
      <c r="D70" s="264">
        <f>+'8.คำนวณ'!Y49</f>
        <v>42.952438673805503</v>
      </c>
      <c r="E70" s="264">
        <f>+'8.คำนวณ'!Z49</f>
        <v>1824.1235324456361</v>
      </c>
      <c r="F70" s="264">
        <f>+'8.คำนวณ'!AA49</f>
        <v>1207.147394379705</v>
      </c>
      <c r="G70" s="264">
        <f>+'8.คำนวณ'!AB49</f>
        <v>675.37902820566865</v>
      </c>
      <c r="H70" s="264">
        <f>+'8.คำนวณ'!AC49</f>
        <v>449.71939577210981</v>
      </c>
      <c r="I70" s="264">
        <f>+'8.คำนวณ'!AD49</f>
        <v>347.6072949695826</v>
      </c>
      <c r="J70" s="264">
        <f>+'8.คำนวณ'!AE49</f>
        <v>85.869402852535345</v>
      </c>
      <c r="K70" s="264">
        <f>+'8.คำนวณ'!AF49</f>
        <v>246.88977307117611</v>
      </c>
      <c r="L70" s="264">
        <f>+'8.คำนวณ'!AG49</f>
        <v>7.6035544210035271</v>
      </c>
      <c r="M70" s="264">
        <f>+'8.คำนวณ'!AH49</f>
        <v>628.94639715267442</v>
      </c>
      <c r="N70" s="14" t="str">
        <f t="shared" si="156"/>
        <v>เรณูนคร,รพช.</v>
      </c>
      <c r="O70" s="50">
        <f t="shared" ref="O70:Y70" si="168">+(C70-C72)*100/C72</f>
        <v>-7.3176463094214128</v>
      </c>
      <c r="P70" s="50">
        <f t="shared" si="168"/>
        <v>-8.647505397103064</v>
      </c>
      <c r="Q70" s="50">
        <f t="shared" si="168"/>
        <v>22.056656917152054</v>
      </c>
      <c r="R70" s="50">
        <f t="shared" si="168"/>
        <v>87.15489338117024</v>
      </c>
      <c r="S70" s="50">
        <f t="shared" si="168"/>
        <v>-11.75888161547245</v>
      </c>
      <c r="T70" s="50">
        <f t="shared" si="168"/>
        <v>-26.487481104835251</v>
      </c>
      <c r="U70" s="50">
        <f t="shared" si="168"/>
        <v>-53.933247192020715</v>
      </c>
      <c r="V70" s="50">
        <f t="shared" si="168"/>
        <v>-62.78127812307654</v>
      </c>
      <c r="W70" s="50">
        <f t="shared" si="168"/>
        <v>-7.9766423559305908</v>
      </c>
      <c r="X70" s="50">
        <f t="shared" si="168"/>
        <v>-79.113250790472932</v>
      </c>
      <c r="Y70" s="50">
        <f t="shared" si="168"/>
        <v>148.19289031135716</v>
      </c>
      <c r="Z70" s="14" t="str">
        <f t="shared" si="158"/>
        <v>เรณูนคร,รพช.</v>
      </c>
      <c r="AA70" s="15">
        <f t="shared" si="159"/>
        <v>-7.3176463094214134E-2</v>
      </c>
      <c r="AB70" s="15">
        <f t="shared" si="159"/>
        <v>-8.6475053971030641E-2</v>
      </c>
      <c r="AC70" s="15">
        <f t="shared" si="159"/>
        <v>0.22056656917152054</v>
      </c>
      <c r="AD70" s="15">
        <f t="shared" si="159"/>
        <v>0.8715489338117024</v>
      </c>
      <c r="AE70" s="15">
        <f t="shared" si="159"/>
        <v>-0.11758881615472451</v>
      </c>
      <c r="AF70" s="15">
        <f t="shared" si="159"/>
        <v>-0.26487481104835253</v>
      </c>
      <c r="AG70" s="15">
        <f t="shared" si="159"/>
        <v>-0.53933247192020717</v>
      </c>
      <c r="AH70" s="15">
        <f t="shared" si="159"/>
        <v>-0.62781278123076545</v>
      </c>
      <c r="AI70" s="15">
        <f t="shared" si="159"/>
        <v>-7.976642355930591E-2</v>
      </c>
      <c r="AJ70" s="15">
        <f t="shared" si="159"/>
        <v>-0.79113250790472933</v>
      </c>
      <c r="AK70" s="15">
        <f t="shared" si="159"/>
        <v>1.4819289031135716</v>
      </c>
      <c r="AL70" s="14" t="str">
        <f t="shared" si="160"/>
        <v>เรณูนคร,รพช.</v>
      </c>
      <c r="AM70" s="16" t="str">
        <f>+IF(AND(C70&lt;C74),"OK","Not OK")</f>
        <v>OK</v>
      </c>
      <c r="AN70" s="16" t="str">
        <f t="shared" ref="AN70:AW70" si="169">+IF(AND(D70&lt;D74),"OK","Not OK")</f>
        <v>OK</v>
      </c>
      <c r="AO70" s="16" t="str">
        <f t="shared" si="169"/>
        <v>OK</v>
      </c>
      <c r="AP70" s="16" t="str">
        <f t="shared" si="169"/>
        <v>Not OK</v>
      </c>
      <c r="AQ70" s="16" t="str">
        <f t="shared" si="169"/>
        <v>OK</v>
      </c>
      <c r="AR70" s="16" t="str">
        <f t="shared" si="169"/>
        <v>OK</v>
      </c>
      <c r="AS70" s="16" t="str">
        <f t="shared" si="169"/>
        <v>OK</v>
      </c>
      <c r="AT70" s="16" t="str">
        <f t="shared" si="169"/>
        <v>OK</v>
      </c>
      <c r="AU70" s="16" t="str">
        <f t="shared" si="169"/>
        <v>OK</v>
      </c>
      <c r="AV70" s="16" t="str">
        <f t="shared" si="169"/>
        <v>OK</v>
      </c>
      <c r="AW70" s="16" t="str">
        <f t="shared" si="169"/>
        <v>Not OK</v>
      </c>
    </row>
    <row r="71" spans="1:49" ht="13.5" customHeight="1">
      <c r="A71" s="253" t="str">
        <f>+'8.คำนวณ'!E50</f>
        <v>นครพนม</v>
      </c>
      <c r="B71" s="14" t="str">
        <f>+'8.คำนวณ'!G50</f>
        <v>โพนสวรรค์,รพช.</v>
      </c>
      <c r="C71" s="264">
        <f>+'8.คำนวณ'!X50</f>
        <v>8169.7835200561967</v>
      </c>
      <c r="D71" s="264">
        <f>+'8.คำนวณ'!Y50</f>
        <v>93.173815312335989</v>
      </c>
      <c r="E71" s="264">
        <f>+'8.คำนวณ'!Z50</f>
        <v>1124.3964769865083</v>
      </c>
      <c r="F71" s="264">
        <f>+'8.คำนวณ'!AA50</f>
        <v>272.01030403586958</v>
      </c>
      <c r="G71" s="264">
        <f>+'8.คำนวณ'!AB50</f>
        <v>1027.2991116177702</v>
      </c>
      <c r="H71" s="264">
        <f>+'8.คำนวณ'!AC50</f>
        <v>700.75050527433109</v>
      </c>
      <c r="I71" s="264">
        <f>+'8.คำนวณ'!AD50</f>
        <v>506.35134054254212</v>
      </c>
      <c r="J71" s="264">
        <f>+'8.คำนวณ'!AE50</f>
        <v>132.03959717121774</v>
      </c>
      <c r="K71" s="264">
        <f>+'8.คำนวณ'!AF50</f>
        <v>273.41431437467247</v>
      </c>
      <c r="L71" s="264">
        <f>+'8.คำนวณ'!AG50</f>
        <v>38.990015988660069</v>
      </c>
      <c r="M71" s="264">
        <f>+'8.คำนวณ'!AH50</f>
        <v>325.17527312041096</v>
      </c>
      <c r="N71" s="14" t="str">
        <f t="shared" si="156"/>
        <v>โพนสวรรค์,รพช.</v>
      </c>
      <c r="O71" s="50">
        <f t="shared" ref="O71:Y71" si="170">+(C71-C72)*100/C72</f>
        <v>-9.5217477844460596</v>
      </c>
      <c r="P71" s="50">
        <f t="shared" si="170"/>
        <v>98.164777676344514</v>
      </c>
      <c r="Q71" s="50">
        <f t="shared" si="170"/>
        <v>-24.763826248984135</v>
      </c>
      <c r="R71" s="50">
        <f t="shared" si="170"/>
        <v>-57.827801569689782</v>
      </c>
      <c r="S71" s="50">
        <f t="shared" si="170"/>
        <v>34.220961473175322</v>
      </c>
      <c r="T71" s="50">
        <f t="shared" si="170"/>
        <v>14.546837970670072</v>
      </c>
      <c r="U71" s="50">
        <f t="shared" si="170"/>
        <v>-32.895648692288326</v>
      </c>
      <c r="V71" s="50">
        <f t="shared" si="170"/>
        <v>-42.769544440689394</v>
      </c>
      <c r="W71" s="50">
        <f t="shared" si="170"/>
        <v>1.9098641621537114</v>
      </c>
      <c r="X71" s="50">
        <f t="shared" si="170"/>
        <v>7.1044725320860156</v>
      </c>
      <c r="Y71" s="50">
        <f t="shared" si="170"/>
        <v>28.319664853646703</v>
      </c>
      <c r="Z71" s="14" t="str">
        <f t="shared" si="158"/>
        <v>โพนสวรรค์,รพช.</v>
      </c>
      <c r="AA71" s="15">
        <f t="shared" si="159"/>
        <v>-9.5217477844460593E-2</v>
      </c>
      <c r="AB71" s="15">
        <f t="shared" si="159"/>
        <v>0.98164777676344517</v>
      </c>
      <c r="AC71" s="15">
        <f t="shared" si="159"/>
        <v>-0.24763826248984133</v>
      </c>
      <c r="AD71" s="15">
        <f t="shared" si="159"/>
        <v>-0.57827801569689785</v>
      </c>
      <c r="AE71" s="15">
        <f t="shared" si="159"/>
        <v>0.34220961473175321</v>
      </c>
      <c r="AF71" s="15">
        <f t="shared" si="159"/>
        <v>0.14546837970670073</v>
      </c>
      <c r="AG71" s="15">
        <f t="shared" si="159"/>
        <v>-0.32895648692288326</v>
      </c>
      <c r="AH71" s="15">
        <f t="shared" si="159"/>
        <v>-0.42769544440689394</v>
      </c>
      <c r="AI71" s="15">
        <f t="shared" si="159"/>
        <v>1.9098641621537113E-2</v>
      </c>
      <c r="AJ71" s="15">
        <f t="shared" si="159"/>
        <v>7.1044725320860161E-2</v>
      </c>
      <c r="AK71" s="15">
        <f t="shared" si="159"/>
        <v>0.28319664853646703</v>
      </c>
      <c r="AL71" s="14" t="str">
        <f t="shared" si="160"/>
        <v>โพนสวรรค์,รพช.</v>
      </c>
      <c r="AM71" s="16" t="str">
        <f>+IF(AND(C71&lt;C74),"OK","Not OK")</f>
        <v>OK</v>
      </c>
      <c r="AN71" s="16" t="str">
        <f t="shared" ref="AN71:AW71" si="171">+IF(AND(D71&lt;D74),"OK","Not OK")</f>
        <v>Not OK</v>
      </c>
      <c r="AO71" s="16" t="str">
        <f t="shared" si="171"/>
        <v>OK</v>
      </c>
      <c r="AP71" s="16" t="str">
        <f t="shared" si="171"/>
        <v>OK</v>
      </c>
      <c r="AQ71" s="16" t="str">
        <f t="shared" si="171"/>
        <v>Not OK</v>
      </c>
      <c r="AR71" s="16" t="str">
        <f t="shared" si="171"/>
        <v>OK</v>
      </c>
      <c r="AS71" s="16" t="str">
        <f t="shared" si="171"/>
        <v>OK</v>
      </c>
      <c r="AT71" s="16" t="str">
        <f t="shared" si="171"/>
        <v>OK</v>
      </c>
      <c r="AU71" s="16" t="str">
        <f t="shared" si="171"/>
        <v>OK</v>
      </c>
      <c r="AV71" s="16" t="str">
        <f t="shared" si="171"/>
        <v>OK</v>
      </c>
      <c r="AW71" s="16" t="str">
        <f t="shared" si="171"/>
        <v>OK</v>
      </c>
    </row>
    <row r="72" spans="1:49" ht="13.5" customHeight="1">
      <c r="B72" s="18" t="s">
        <v>144</v>
      </c>
      <c r="C72" s="19">
        <f t="shared" ref="C72:M72" si="172">AVERAGE(C66:C71)</f>
        <v>9029.5549703951347</v>
      </c>
      <c r="D72" s="19">
        <f t="shared" si="172"/>
        <v>47.018353314287502</v>
      </c>
      <c r="E72" s="19">
        <f t="shared" si="172"/>
        <v>1494.4891811052876</v>
      </c>
      <c r="F72" s="19">
        <f t="shared" si="172"/>
        <v>644.99910879763127</v>
      </c>
      <c r="G72" s="19">
        <f t="shared" si="172"/>
        <v>765.37904388583945</v>
      </c>
      <c r="H72" s="19">
        <f t="shared" si="172"/>
        <v>611.75892559667125</v>
      </c>
      <c r="I72" s="19">
        <f t="shared" si="172"/>
        <v>754.57303539174802</v>
      </c>
      <c r="J72" s="19">
        <f t="shared" si="172"/>
        <v>230.71561440635205</v>
      </c>
      <c r="K72" s="19">
        <f t="shared" si="172"/>
        <v>268.29033344567091</v>
      </c>
      <c r="L72" s="19">
        <f t="shared" si="172"/>
        <v>36.403723455133552</v>
      </c>
      <c r="M72" s="19">
        <f t="shared" si="172"/>
        <v>253.41031983779362</v>
      </c>
      <c r="P72" s="48"/>
      <c r="U72" s="48"/>
      <c r="V72" s="48"/>
      <c r="W72" s="48"/>
      <c r="X72" s="48"/>
      <c r="Y72" s="48"/>
      <c r="AB72" s="59"/>
      <c r="AG72" s="59"/>
      <c r="AH72" s="59"/>
      <c r="AI72" s="59"/>
      <c r="AJ72" s="59"/>
      <c r="AK72" s="59"/>
      <c r="AN72" s="11"/>
      <c r="AS72" s="11"/>
      <c r="AT72" s="59"/>
      <c r="AU72" s="59"/>
      <c r="AV72" s="59"/>
      <c r="AW72" s="59"/>
    </row>
    <row r="73" spans="1:49" ht="13.5" customHeight="1">
      <c r="B73" s="20" t="s">
        <v>268</v>
      </c>
      <c r="C73" s="21">
        <f t="shared" ref="C73:M73" si="173">STDEV(C66:C71)</f>
        <v>1347.9085871454247</v>
      </c>
      <c r="D73" s="21">
        <f t="shared" si="173"/>
        <v>29.012849769278489</v>
      </c>
      <c r="E73" s="21">
        <f t="shared" si="173"/>
        <v>386.49817962589458</v>
      </c>
      <c r="F73" s="21">
        <f t="shared" si="173"/>
        <v>371.22854267684022</v>
      </c>
      <c r="G73" s="21">
        <f t="shared" si="173"/>
        <v>167.89038612306487</v>
      </c>
      <c r="H73" s="21">
        <f t="shared" si="173"/>
        <v>111.51501457517942</v>
      </c>
      <c r="I73" s="21">
        <f t="shared" si="173"/>
        <v>374.91133284829027</v>
      </c>
      <c r="J73" s="21">
        <f t="shared" si="173"/>
        <v>164.17559890062441</v>
      </c>
      <c r="K73" s="21">
        <f t="shared" si="173"/>
        <v>36.233668288129614</v>
      </c>
      <c r="L73" s="21">
        <f t="shared" si="173"/>
        <v>24.0675394009202</v>
      </c>
      <c r="M73" s="21">
        <f t="shared" si="173"/>
        <v>232.54358913556896</v>
      </c>
      <c r="V73" s="49"/>
      <c r="W73" s="49"/>
      <c r="X73" s="49"/>
      <c r="Y73" s="49"/>
    </row>
    <row r="74" spans="1:49" ht="13.5" customHeight="1">
      <c r="B74" s="20" t="s">
        <v>269</v>
      </c>
      <c r="C74" s="21">
        <f>+C72+C73</f>
        <v>10377.463557540559</v>
      </c>
      <c r="D74" s="21">
        <f t="shared" ref="D74:M74" si="174">+D72+D73</f>
        <v>76.031203083565998</v>
      </c>
      <c r="E74" s="21">
        <f t="shared" si="174"/>
        <v>1880.9873607311822</v>
      </c>
      <c r="F74" s="21">
        <f t="shared" si="174"/>
        <v>1016.2276514744715</v>
      </c>
      <c r="G74" s="21">
        <f t="shared" si="174"/>
        <v>933.26943000890435</v>
      </c>
      <c r="H74" s="21">
        <f t="shared" si="174"/>
        <v>723.27394017185065</v>
      </c>
      <c r="I74" s="21">
        <f t="shared" si="174"/>
        <v>1129.4843682400383</v>
      </c>
      <c r="J74" s="21">
        <f t="shared" si="174"/>
        <v>394.89121330697645</v>
      </c>
      <c r="K74" s="21">
        <f t="shared" si="174"/>
        <v>304.5240017338005</v>
      </c>
      <c r="L74" s="21">
        <f t="shared" si="174"/>
        <v>60.471262856053755</v>
      </c>
      <c r="M74" s="21">
        <f t="shared" si="174"/>
        <v>485.95390897336256</v>
      </c>
      <c r="V74" s="173"/>
      <c r="W74" s="173"/>
      <c r="X74" s="173"/>
      <c r="Y74" s="173"/>
    </row>
    <row r="75" spans="1:49" ht="13.5" customHeight="1">
      <c r="B75" s="348" t="s">
        <v>150</v>
      </c>
      <c r="C75" s="357" t="s">
        <v>248</v>
      </c>
      <c r="D75" s="358"/>
      <c r="E75" s="358"/>
      <c r="F75" s="358"/>
      <c r="G75" s="358"/>
      <c r="H75" s="358"/>
      <c r="I75" s="358"/>
      <c r="J75" s="358"/>
      <c r="K75" s="358"/>
      <c r="L75" s="358"/>
      <c r="M75" s="359"/>
      <c r="N75" s="348" t="s">
        <v>150</v>
      </c>
      <c r="O75" s="357" t="s">
        <v>719</v>
      </c>
      <c r="P75" s="358"/>
      <c r="Q75" s="358"/>
      <c r="R75" s="358"/>
      <c r="S75" s="358"/>
      <c r="T75" s="358"/>
      <c r="U75" s="358"/>
      <c r="V75" s="358"/>
      <c r="W75" s="358"/>
      <c r="X75" s="358"/>
      <c r="Y75" s="359"/>
      <c r="Z75" s="348" t="s">
        <v>150</v>
      </c>
      <c r="AA75" s="357" t="s">
        <v>719</v>
      </c>
      <c r="AB75" s="358"/>
      <c r="AC75" s="358"/>
      <c r="AD75" s="358"/>
      <c r="AE75" s="358"/>
      <c r="AF75" s="358"/>
      <c r="AG75" s="358"/>
      <c r="AH75" s="358"/>
      <c r="AI75" s="358"/>
      <c r="AJ75" s="358"/>
      <c r="AK75" s="359"/>
      <c r="AL75" s="348" t="s">
        <v>150</v>
      </c>
      <c r="AM75" s="357" t="s">
        <v>720</v>
      </c>
      <c r="AN75" s="358"/>
      <c r="AO75" s="358"/>
      <c r="AP75" s="358"/>
      <c r="AQ75" s="358"/>
      <c r="AR75" s="358"/>
      <c r="AS75" s="358"/>
      <c r="AT75" s="358"/>
      <c r="AU75" s="358"/>
      <c r="AV75" s="358"/>
      <c r="AW75" s="359"/>
    </row>
    <row r="76" spans="1:49" ht="13.5" customHeight="1">
      <c r="B76" s="348"/>
      <c r="C76" s="38" t="s">
        <v>5</v>
      </c>
      <c r="D76" s="38" t="s">
        <v>8</v>
      </c>
      <c r="E76" s="38" t="s">
        <v>11</v>
      </c>
      <c r="F76" s="38" t="s">
        <v>17</v>
      </c>
      <c r="G76" s="38" t="s">
        <v>20</v>
      </c>
      <c r="H76" s="38" t="s">
        <v>23</v>
      </c>
      <c r="I76" s="38" t="s">
        <v>26</v>
      </c>
      <c r="J76" s="38" t="s">
        <v>29</v>
      </c>
      <c r="K76" s="38" t="s">
        <v>32</v>
      </c>
      <c r="L76" s="38" t="s">
        <v>35</v>
      </c>
      <c r="M76" s="38" t="s">
        <v>38</v>
      </c>
      <c r="N76" s="348"/>
      <c r="O76" s="38" t="s">
        <v>5</v>
      </c>
      <c r="P76" s="38" t="s">
        <v>8</v>
      </c>
      <c r="Q76" s="38" t="s">
        <v>11</v>
      </c>
      <c r="R76" s="38" t="s">
        <v>17</v>
      </c>
      <c r="S76" s="38" t="s">
        <v>20</v>
      </c>
      <c r="T76" s="38" t="s">
        <v>23</v>
      </c>
      <c r="U76" s="38" t="s">
        <v>26</v>
      </c>
      <c r="V76" s="38" t="s">
        <v>29</v>
      </c>
      <c r="W76" s="38" t="s">
        <v>32</v>
      </c>
      <c r="X76" s="38" t="s">
        <v>35</v>
      </c>
      <c r="Y76" s="38" t="s">
        <v>38</v>
      </c>
      <c r="Z76" s="348"/>
      <c r="AA76" s="38" t="s">
        <v>5</v>
      </c>
      <c r="AB76" s="38" t="s">
        <v>8</v>
      </c>
      <c r="AC76" s="38" t="s">
        <v>11</v>
      </c>
      <c r="AD76" s="38" t="s">
        <v>17</v>
      </c>
      <c r="AE76" s="38" t="s">
        <v>20</v>
      </c>
      <c r="AF76" s="38" t="s">
        <v>23</v>
      </c>
      <c r="AG76" s="38" t="s">
        <v>26</v>
      </c>
      <c r="AH76" s="38" t="s">
        <v>29</v>
      </c>
      <c r="AI76" s="38" t="s">
        <v>32</v>
      </c>
      <c r="AJ76" s="38" t="s">
        <v>35</v>
      </c>
      <c r="AK76" s="38" t="s">
        <v>38</v>
      </c>
      <c r="AL76" s="348"/>
      <c r="AM76" s="12" t="s">
        <v>5</v>
      </c>
      <c r="AN76" s="13" t="s">
        <v>8</v>
      </c>
      <c r="AO76" s="12" t="s">
        <v>11</v>
      </c>
      <c r="AP76" s="12" t="s">
        <v>17</v>
      </c>
      <c r="AQ76" s="12" t="s">
        <v>20</v>
      </c>
      <c r="AR76" s="12" t="s">
        <v>23</v>
      </c>
      <c r="AS76" s="12" t="s">
        <v>26</v>
      </c>
      <c r="AT76" s="38" t="s">
        <v>29</v>
      </c>
      <c r="AU76" s="38" t="s">
        <v>32</v>
      </c>
      <c r="AV76" s="38" t="s">
        <v>35</v>
      </c>
      <c r="AW76" s="38" t="s">
        <v>38</v>
      </c>
    </row>
    <row r="77" spans="1:49" ht="13.5" customHeight="1">
      <c r="A77" s="253" t="str">
        <f>+'8.คำนวณ'!E51</f>
        <v>หนองบัวลำภู</v>
      </c>
      <c r="B77" s="14" t="str">
        <f>+'8.คำนวณ'!G51</f>
        <v>โนนสัง,รพช.</v>
      </c>
      <c r="C77" s="264">
        <f>+'8.คำนวณ'!X51</f>
        <v>9231.3926557844388</v>
      </c>
      <c r="D77" s="264">
        <f>+'8.คำนวณ'!Y51</f>
        <v>84.690999898186107</v>
      </c>
      <c r="E77" s="264">
        <f>+'8.คำนวณ'!Z51</f>
        <v>1695.3399326311037</v>
      </c>
      <c r="F77" s="264">
        <f>+'8.คำนวณ'!AA51</f>
        <v>756.76572920206127</v>
      </c>
      <c r="G77" s="264">
        <f>+'8.คำนวณ'!AB51</f>
        <v>752.12395864639052</v>
      </c>
      <c r="H77" s="264">
        <f>+'8.คำนวณ'!AC51</f>
        <v>618.73172164820721</v>
      </c>
      <c r="I77" s="264">
        <f>+'8.คำนวณ'!AD51</f>
        <v>730.28667452555351</v>
      </c>
      <c r="J77" s="264">
        <f>+'8.คำนวณ'!AE51</f>
        <v>404.96757534533918</v>
      </c>
      <c r="K77" s="264">
        <f>+'8.คำนวณ'!AF51</f>
        <v>403.63261282634107</v>
      </c>
      <c r="L77" s="264">
        <f>+'8.คำนวณ'!AG51</f>
        <v>48.620736543700851</v>
      </c>
      <c r="M77" s="264">
        <f>+'8.คำนวณ'!AH51</f>
        <v>78.838576298464332</v>
      </c>
      <c r="N77" s="14" t="str">
        <f t="shared" ref="N77:N82" si="175">+B77</f>
        <v>โนนสัง,รพช.</v>
      </c>
      <c r="O77" s="50">
        <f>+(C77-C83)*100/C83</f>
        <v>-7.9152957712590144</v>
      </c>
      <c r="P77" s="50">
        <f t="shared" ref="P77:Y77" si="176">+(D77-D83)*100/D83</f>
        <v>45.377830639002582</v>
      </c>
      <c r="Q77" s="50">
        <f t="shared" si="176"/>
        <v>4.5313833756478452</v>
      </c>
      <c r="R77" s="50">
        <f t="shared" si="176"/>
        <v>10.736649243989442</v>
      </c>
      <c r="S77" s="50">
        <f t="shared" si="176"/>
        <v>1.1755603770996237</v>
      </c>
      <c r="T77" s="50">
        <f t="shared" si="176"/>
        <v>-18.574471339686106</v>
      </c>
      <c r="U77" s="50">
        <f t="shared" si="176"/>
        <v>5.4727471954858782</v>
      </c>
      <c r="V77" s="50">
        <f t="shared" si="176"/>
        <v>31.84562837502682</v>
      </c>
      <c r="W77" s="50">
        <f t="shared" si="176"/>
        <v>18.509784184852975</v>
      </c>
      <c r="X77" s="50">
        <f t="shared" si="176"/>
        <v>-26.444260417753899</v>
      </c>
      <c r="Y77" s="50">
        <f t="shared" si="176"/>
        <v>-85.059626402620125</v>
      </c>
      <c r="Z77" s="14" t="str">
        <f t="shared" ref="Z77:Z82" si="177">+N77</f>
        <v>โนนสัง,รพช.</v>
      </c>
      <c r="AA77" s="15">
        <f t="shared" ref="AA77:AK82" si="178">+O77/100</f>
        <v>-7.915295771259015E-2</v>
      </c>
      <c r="AB77" s="15">
        <f t="shared" si="178"/>
        <v>0.45377830639002581</v>
      </c>
      <c r="AC77" s="15">
        <f t="shared" si="178"/>
        <v>4.5313833756478454E-2</v>
      </c>
      <c r="AD77" s="15">
        <f t="shared" si="178"/>
        <v>0.10736649243989442</v>
      </c>
      <c r="AE77" s="15">
        <f t="shared" si="178"/>
        <v>1.1755603770996237E-2</v>
      </c>
      <c r="AF77" s="15">
        <f t="shared" si="178"/>
        <v>-0.18574471339686105</v>
      </c>
      <c r="AG77" s="15">
        <f t="shared" si="178"/>
        <v>5.4727471954858782E-2</v>
      </c>
      <c r="AH77" s="15">
        <f t="shared" si="178"/>
        <v>0.31845628375026819</v>
      </c>
      <c r="AI77" s="15">
        <f t="shared" si="178"/>
        <v>0.18509784184852976</v>
      </c>
      <c r="AJ77" s="15">
        <f t="shared" si="178"/>
        <v>-0.26444260417753901</v>
      </c>
      <c r="AK77" s="15">
        <f t="shared" si="178"/>
        <v>-0.85059626402620125</v>
      </c>
      <c r="AL77" s="14" t="str">
        <f t="shared" ref="AL77:AL82" si="179">+Z77</f>
        <v>โนนสัง,รพช.</v>
      </c>
      <c r="AM77" s="16" t="str">
        <f>+IF(AND(C77&lt;C85),"OK","Not OK")</f>
        <v>OK</v>
      </c>
      <c r="AN77" s="16" t="str">
        <f t="shared" ref="AN77:AW77" si="180">+IF(AND(D77&lt;D85),"OK","Not OK")</f>
        <v>OK</v>
      </c>
      <c r="AO77" s="16" t="str">
        <f t="shared" si="180"/>
        <v>OK</v>
      </c>
      <c r="AP77" s="16" t="str">
        <f t="shared" si="180"/>
        <v>OK</v>
      </c>
      <c r="AQ77" s="16" t="str">
        <f t="shared" si="180"/>
        <v>OK</v>
      </c>
      <c r="AR77" s="16" t="str">
        <f t="shared" si="180"/>
        <v>OK</v>
      </c>
      <c r="AS77" s="16" t="str">
        <f t="shared" si="180"/>
        <v>OK</v>
      </c>
      <c r="AT77" s="16" t="str">
        <f t="shared" si="180"/>
        <v>OK</v>
      </c>
      <c r="AU77" s="16" t="str">
        <f t="shared" si="180"/>
        <v>OK</v>
      </c>
      <c r="AV77" s="16" t="str">
        <f t="shared" si="180"/>
        <v>OK</v>
      </c>
      <c r="AW77" s="16" t="str">
        <f t="shared" si="180"/>
        <v>OK</v>
      </c>
    </row>
    <row r="78" spans="1:49" ht="13.5" customHeight="1">
      <c r="A78" s="253" t="str">
        <f>+'8.คำนวณ'!E52</f>
        <v>หนองบัวลำภู</v>
      </c>
      <c r="B78" s="14" t="str">
        <f>+'8.คำนวณ'!G52</f>
        <v>สุวรรณคูหา,รพช.</v>
      </c>
      <c r="C78" s="264">
        <f>+'8.คำนวณ'!X52</f>
        <v>13721.997596093441</v>
      </c>
      <c r="D78" s="264">
        <f>+'8.คำนวณ'!Y52</f>
        <v>16.531473980972603</v>
      </c>
      <c r="E78" s="264">
        <f>+'8.คำนวณ'!Z52</f>
        <v>2506.7526482077287</v>
      </c>
      <c r="F78" s="264">
        <f>+'8.คำนวณ'!AA52</f>
        <v>944.75537794329625</v>
      </c>
      <c r="G78" s="264">
        <f>+'8.คำนวณ'!AB52</f>
        <v>1124.4899584525665</v>
      </c>
      <c r="H78" s="264">
        <f>+'8.คำนวณ'!AC52</f>
        <v>1377.0250745750318</v>
      </c>
      <c r="I78" s="264">
        <f>+'8.คำนวณ'!AD52</f>
        <v>695.41358274969764</v>
      </c>
      <c r="J78" s="264">
        <f>+'8.คำนวณ'!AE52</f>
        <v>490.74985847331891</v>
      </c>
      <c r="K78" s="264">
        <f>+'8.คำนวณ'!AF52</f>
        <v>490.29898284315459</v>
      </c>
      <c r="L78" s="264">
        <f>+'8.คำนวณ'!AG52</f>
        <v>189.4262216117242</v>
      </c>
      <c r="M78" s="264">
        <f>+'8.คำนวณ'!AH52</f>
        <v>120.0722620410618</v>
      </c>
      <c r="N78" s="14" t="str">
        <f t="shared" si="175"/>
        <v>สุวรรณคูหา,รพช.</v>
      </c>
      <c r="O78" s="50">
        <f>+(C78-C83)*100/C83</f>
        <v>36.879248579247651</v>
      </c>
      <c r="P78" s="50">
        <f t="shared" ref="P78:Y78" si="181">+(D78-D83)*100/D83</f>
        <v>-71.622606563765615</v>
      </c>
      <c r="Q78" s="50">
        <f t="shared" si="181"/>
        <v>54.561523063433768</v>
      </c>
      <c r="R78" s="50">
        <f t="shared" si="181"/>
        <v>38.244955964100647</v>
      </c>
      <c r="S78" s="50">
        <f t="shared" si="181"/>
        <v>51.26615816043833</v>
      </c>
      <c r="T78" s="50">
        <f t="shared" si="181"/>
        <v>81.217465910905943</v>
      </c>
      <c r="U78" s="50">
        <f t="shared" si="181"/>
        <v>0.43614866356083615</v>
      </c>
      <c r="V78" s="50">
        <f t="shared" si="181"/>
        <v>59.77383722682994</v>
      </c>
      <c r="W78" s="50">
        <f t="shared" si="181"/>
        <v>43.955728046668966</v>
      </c>
      <c r="X78" s="50">
        <f t="shared" si="181"/>
        <v>186.57290731080028</v>
      </c>
      <c r="Y78" s="50">
        <f t="shared" si="181"/>
        <v>-77.245600595518354</v>
      </c>
      <c r="Z78" s="14" t="str">
        <f t="shared" si="177"/>
        <v>สุวรรณคูหา,รพช.</v>
      </c>
      <c r="AA78" s="15">
        <f t="shared" si="178"/>
        <v>0.36879248579247653</v>
      </c>
      <c r="AB78" s="15">
        <f t="shared" si="178"/>
        <v>-0.71622606563765612</v>
      </c>
      <c r="AC78" s="15">
        <f t="shared" si="178"/>
        <v>0.5456152306343377</v>
      </c>
      <c r="AD78" s="15">
        <f t="shared" si="178"/>
        <v>0.38244955964100646</v>
      </c>
      <c r="AE78" s="15">
        <f t="shared" si="178"/>
        <v>0.51266158160438335</v>
      </c>
      <c r="AF78" s="15">
        <f t="shared" si="178"/>
        <v>0.81217465910905939</v>
      </c>
      <c r="AG78" s="15">
        <f t="shared" si="178"/>
        <v>4.3614866356083614E-3</v>
      </c>
      <c r="AH78" s="15">
        <f t="shared" si="178"/>
        <v>0.5977383722682994</v>
      </c>
      <c r="AI78" s="15">
        <f t="shared" si="178"/>
        <v>0.43955728046668968</v>
      </c>
      <c r="AJ78" s="15">
        <f t="shared" si="178"/>
        <v>1.8657290731080027</v>
      </c>
      <c r="AK78" s="15">
        <f t="shared" si="178"/>
        <v>-0.77245600595518349</v>
      </c>
      <c r="AL78" s="14" t="str">
        <f t="shared" si="179"/>
        <v>สุวรรณคูหา,รพช.</v>
      </c>
      <c r="AM78" s="16" t="str">
        <f>+IF(AND(C78&lt;C85),"OK","Not OK")</f>
        <v>Not OK</v>
      </c>
      <c r="AN78" s="16" t="str">
        <f t="shared" ref="AN78:AW78" si="182">+IF(AND(D78&lt;D85),"OK","Not OK")</f>
        <v>OK</v>
      </c>
      <c r="AO78" s="16" t="str">
        <f t="shared" si="182"/>
        <v>Not OK</v>
      </c>
      <c r="AP78" s="16" t="str">
        <f t="shared" si="182"/>
        <v>Not OK</v>
      </c>
      <c r="AQ78" s="16" t="str">
        <f t="shared" si="182"/>
        <v>Not OK</v>
      </c>
      <c r="AR78" s="16" t="str">
        <f t="shared" si="182"/>
        <v>Not OK</v>
      </c>
      <c r="AS78" s="16" t="str">
        <f t="shared" si="182"/>
        <v>OK</v>
      </c>
      <c r="AT78" s="16" t="str">
        <f t="shared" si="182"/>
        <v>Not OK</v>
      </c>
      <c r="AU78" s="16" t="str">
        <f t="shared" si="182"/>
        <v>Not OK</v>
      </c>
      <c r="AV78" s="16" t="str">
        <f t="shared" si="182"/>
        <v>Not OK</v>
      </c>
      <c r="AW78" s="16" t="str">
        <f t="shared" si="182"/>
        <v>OK</v>
      </c>
    </row>
    <row r="79" spans="1:49" s="41" customFormat="1" ht="13.5" customHeight="1">
      <c r="A79" s="253" t="str">
        <f>+'8.คำนวณ'!E53</f>
        <v>อุดรธานี</v>
      </c>
      <c r="B79" s="14" t="str">
        <f>+'8.คำนวณ'!G53</f>
        <v>โนนสะอาด,รพช.</v>
      </c>
      <c r="C79" s="264">
        <f>+'8.คำนวณ'!X53</f>
        <v>9031.9687994239539</v>
      </c>
      <c r="D79" s="264">
        <f>+'8.คำนวณ'!Y53</f>
        <v>33.747358988719093</v>
      </c>
      <c r="E79" s="264">
        <f>+'8.คำนวณ'!Z53</f>
        <v>1196.415116089287</v>
      </c>
      <c r="F79" s="264">
        <f>+'8.คำนวณ'!AA53</f>
        <v>467.65514649171928</v>
      </c>
      <c r="G79" s="264">
        <f>+'8.คำนวณ'!AB53</f>
        <v>670.37657124569967</v>
      </c>
      <c r="H79" s="264">
        <f>+'8.คำนวณ'!AC53</f>
        <v>491.2396793343467</v>
      </c>
      <c r="I79" s="264">
        <f>+'8.คำนวณ'!AD53</f>
        <v>532.91613473077848</v>
      </c>
      <c r="J79" s="264">
        <f>+'8.คำนวณ'!AE53</f>
        <v>102.1880150412033</v>
      </c>
      <c r="K79" s="264">
        <f>+'8.คำนวณ'!AF53</f>
        <v>297.15102040163208</v>
      </c>
      <c r="L79" s="264">
        <f>+'8.คำนวณ'!AG53</f>
        <v>47.513327466197296</v>
      </c>
      <c r="M79" s="264">
        <f>+'8.คำนวณ'!AH53</f>
        <v>101.34413953116248</v>
      </c>
      <c r="N79" s="14" t="str">
        <f t="shared" si="175"/>
        <v>โนนสะอาด,รพช.</v>
      </c>
      <c r="O79" s="52">
        <f>+(C79-C83)*100/C83</f>
        <v>-9.904582492542966</v>
      </c>
      <c r="P79" s="52">
        <f t="shared" ref="P79:Y79" si="183">+(D79-D83)*100/D83</f>
        <v>-42.070375299929552</v>
      </c>
      <c r="Q79" s="52">
        <f t="shared" si="183"/>
        <v>-26.231356455895821</v>
      </c>
      <c r="R79" s="52">
        <f t="shared" si="183"/>
        <v>-31.568566168021235</v>
      </c>
      <c r="S79" s="52">
        <f t="shared" si="183"/>
        <v>-9.821081379285733</v>
      </c>
      <c r="T79" s="52">
        <f t="shared" si="183"/>
        <v>-35.352513554388644</v>
      </c>
      <c r="U79" s="52">
        <f t="shared" si="183"/>
        <v>-23.032788745088752</v>
      </c>
      <c r="V79" s="52">
        <f t="shared" si="183"/>
        <v>-66.730563443221584</v>
      </c>
      <c r="W79" s="52">
        <f t="shared" si="183"/>
        <v>-12.754068479453379</v>
      </c>
      <c r="X79" s="52">
        <f t="shared" si="183"/>
        <v>-28.119601013276405</v>
      </c>
      <c r="Y79" s="52">
        <f t="shared" si="183"/>
        <v>-80.794689889268653</v>
      </c>
      <c r="Z79" s="14" t="str">
        <f t="shared" si="177"/>
        <v>โนนสะอาด,รพช.</v>
      </c>
      <c r="AA79" s="15">
        <f t="shared" si="178"/>
        <v>-9.9045824925429654E-2</v>
      </c>
      <c r="AB79" s="15">
        <f t="shared" si="178"/>
        <v>-0.42070375299929552</v>
      </c>
      <c r="AC79" s="15">
        <f t="shared" si="178"/>
        <v>-0.26231356455895821</v>
      </c>
      <c r="AD79" s="15">
        <f t="shared" si="178"/>
        <v>-0.31568566168021234</v>
      </c>
      <c r="AE79" s="15">
        <f t="shared" si="178"/>
        <v>-9.8210813792857329E-2</v>
      </c>
      <c r="AF79" s="15">
        <f t="shared" si="178"/>
        <v>-0.35352513554388643</v>
      </c>
      <c r="AG79" s="15">
        <f t="shared" si="178"/>
        <v>-0.2303278874508875</v>
      </c>
      <c r="AH79" s="15">
        <f t="shared" si="178"/>
        <v>-0.6673056344322158</v>
      </c>
      <c r="AI79" s="15">
        <f t="shared" si="178"/>
        <v>-0.12754068479453379</v>
      </c>
      <c r="AJ79" s="15">
        <f t="shared" si="178"/>
        <v>-0.28119601013276407</v>
      </c>
      <c r="AK79" s="15">
        <f t="shared" si="178"/>
        <v>-0.80794689889268656</v>
      </c>
      <c r="AL79" s="14" t="str">
        <f t="shared" si="179"/>
        <v>โนนสะอาด,รพช.</v>
      </c>
      <c r="AM79" s="16" t="str">
        <f>+IF(AND(C79&lt;C85),"OK","Not OK")</f>
        <v>OK</v>
      </c>
      <c r="AN79" s="16" t="str">
        <f t="shared" ref="AN79:AW79" si="184">+IF(AND(D79&lt;D85),"OK","Not OK")</f>
        <v>OK</v>
      </c>
      <c r="AO79" s="16" t="str">
        <f t="shared" si="184"/>
        <v>OK</v>
      </c>
      <c r="AP79" s="16" t="str">
        <f t="shared" si="184"/>
        <v>OK</v>
      </c>
      <c r="AQ79" s="16" t="str">
        <f t="shared" si="184"/>
        <v>OK</v>
      </c>
      <c r="AR79" s="16" t="str">
        <f t="shared" si="184"/>
        <v>OK</v>
      </c>
      <c r="AS79" s="16" t="str">
        <f t="shared" si="184"/>
        <v>OK</v>
      </c>
      <c r="AT79" s="16" t="str">
        <f t="shared" si="184"/>
        <v>OK</v>
      </c>
      <c r="AU79" s="16" t="str">
        <f t="shared" si="184"/>
        <v>OK</v>
      </c>
      <c r="AV79" s="16" t="str">
        <f t="shared" si="184"/>
        <v>OK</v>
      </c>
      <c r="AW79" s="16" t="str">
        <f t="shared" si="184"/>
        <v>OK</v>
      </c>
    </row>
    <row r="80" spans="1:49" ht="13.5" customHeight="1">
      <c r="A80" s="253" t="str">
        <f>+'8.คำนวณ'!E54</f>
        <v>เลย</v>
      </c>
      <c r="B80" s="14" t="str">
        <f>+'8.คำนวณ'!G54</f>
        <v>ปากชม,รพช.</v>
      </c>
      <c r="C80" s="264">
        <f>+'8.คำนวณ'!X54</f>
        <v>8331.9012480886049</v>
      </c>
      <c r="D80" s="264">
        <f>+'8.คำนวณ'!Y54</f>
        <v>107.83104002394703</v>
      </c>
      <c r="E80" s="264">
        <f>+'8.คำนวณ'!Z54</f>
        <v>1147.2634949174951</v>
      </c>
      <c r="F80" s="264">
        <f>+'8.คำนวณ'!AA54</f>
        <v>632.08591182009809</v>
      </c>
      <c r="G80" s="264">
        <f>+'8.คำนวณ'!AB54</f>
        <v>638.10524514511644</v>
      </c>
      <c r="H80" s="264">
        <f>+'8.คำนวณ'!AC54</f>
        <v>756.38742442346313</v>
      </c>
      <c r="I80" s="264">
        <f>+'8.คำนวณ'!AD54</f>
        <v>987.40744353118725</v>
      </c>
      <c r="J80" s="264">
        <f>+'8.คำนวณ'!AE54</f>
        <v>194.72416777878942</v>
      </c>
      <c r="K80" s="264">
        <f>+'8.คำนวณ'!AF54</f>
        <v>331.29237921099565</v>
      </c>
      <c r="L80" s="264">
        <f>+'8.คำนวณ'!AG54</f>
        <v>32.266388814747373</v>
      </c>
      <c r="M80" s="264">
        <f>+'8.คำนวณ'!AH54</f>
        <v>220.77524806365915</v>
      </c>
      <c r="N80" s="14" t="str">
        <f t="shared" si="175"/>
        <v>ปากชม,รพช.</v>
      </c>
      <c r="O80" s="50">
        <f t="shared" ref="O80:Y80" si="185">+(C80-C83)*100/C83</f>
        <v>-16.887874809164352</v>
      </c>
      <c r="P80" s="50">
        <f t="shared" si="185"/>
        <v>85.099274929739366</v>
      </c>
      <c r="Q80" s="50">
        <f t="shared" si="185"/>
        <v>-29.261950413692464</v>
      </c>
      <c r="R80" s="50">
        <f t="shared" si="185"/>
        <v>-7.5076034652194057</v>
      </c>
      <c r="S80" s="50">
        <f t="shared" si="185"/>
        <v>-14.162213535499484</v>
      </c>
      <c r="T80" s="50">
        <f t="shared" si="185"/>
        <v>-0.45888427761660311</v>
      </c>
      <c r="U80" s="50">
        <f t="shared" si="185"/>
        <v>42.607799516766043</v>
      </c>
      <c r="V80" s="50">
        <f t="shared" si="185"/>
        <v>-36.603491677808172</v>
      </c>
      <c r="W80" s="50">
        <f t="shared" si="185"/>
        <v>-2.7298907106067039</v>
      </c>
      <c r="X80" s="50">
        <f t="shared" si="185"/>
        <v>-51.185887717191655</v>
      </c>
      <c r="Y80" s="50">
        <f t="shared" si="185"/>
        <v>-58.161792843162537</v>
      </c>
      <c r="Z80" s="14" t="str">
        <f t="shared" si="177"/>
        <v>ปากชม,รพช.</v>
      </c>
      <c r="AA80" s="15">
        <f t="shared" si="178"/>
        <v>-0.16887874809164352</v>
      </c>
      <c r="AB80" s="15">
        <f t="shared" si="178"/>
        <v>0.85099274929739366</v>
      </c>
      <c r="AC80" s="15">
        <f t="shared" si="178"/>
        <v>-0.29261950413692461</v>
      </c>
      <c r="AD80" s="15">
        <f t="shared" si="178"/>
        <v>-7.5076034652194062E-2</v>
      </c>
      <c r="AE80" s="15">
        <f t="shared" si="178"/>
        <v>-0.14162213535499485</v>
      </c>
      <c r="AF80" s="15">
        <f t="shared" si="178"/>
        <v>-4.5888427761660308E-3</v>
      </c>
      <c r="AG80" s="15">
        <f t="shared" si="178"/>
        <v>0.42607799516766043</v>
      </c>
      <c r="AH80" s="15">
        <f t="shared" si="178"/>
        <v>-0.3660349167780817</v>
      </c>
      <c r="AI80" s="15">
        <f t="shared" si="178"/>
        <v>-2.7298907106067038E-2</v>
      </c>
      <c r="AJ80" s="15">
        <f t="shared" si="178"/>
        <v>-0.51185887717191658</v>
      </c>
      <c r="AK80" s="15">
        <f t="shared" si="178"/>
        <v>-0.58161792843162541</v>
      </c>
      <c r="AL80" s="14" t="str">
        <f t="shared" si="179"/>
        <v>ปากชม,รพช.</v>
      </c>
      <c r="AM80" s="16" t="str">
        <f>+IF(AND(C80&lt;C85),"OK","Not OK")</f>
        <v>OK</v>
      </c>
      <c r="AN80" s="16" t="str">
        <f t="shared" ref="AN80:AW80" si="186">+IF(AND(D80&lt;D85),"OK","Not OK")</f>
        <v>Not OK</v>
      </c>
      <c r="AO80" s="16" t="str">
        <f t="shared" si="186"/>
        <v>OK</v>
      </c>
      <c r="AP80" s="16" t="str">
        <f t="shared" si="186"/>
        <v>OK</v>
      </c>
      <c r="AQ80" s="16" t="str">
        <f t="shared" si="186"/>
        <v>OK</v>
      </c>
      <c r="AR80" s="16" t="str">
        <f t="shared" si="186"/>
        <v>OK</v>
      </c>
      <c r="AS80" s="16" t="str">
        <f t="shared" si="186"/>
        <v>Not OK</v>
      </c>
      <c r="AT80" s="16" t="str">
        <f t="shared" si="186"/>
        <v>OK</v>
      </c>
      <c r="AU80" s="16" t="str">
        <f t="shared" si="186"/>
        <v>OK</v>
      </c>
      <c r="AV80" s="16" t="str">
        <f t="shared" si="186"/>
        <v>OK</v>
      </c>
      <c r="AW80" s="16" t="str">
        <f t="shared" si="186"/>
        <v>OK</v>
      </c>
    </row>
    <row r="81" spans="1:49" ht="13.5" customHeight="1">
      <c r="A81" s="253" t="str">
        <f>+'8.คำนวณ'!E55</f>
        <v>บึงกาฬ</v>
      </c>
      <c r="B81" s="14" t="str">
        <f>+'8.คำนวณ'!G55</f>
        <v>พรเจริญ,รพช.</v>
      </c>
      <c r="C81" s="264">
        <f>+'8.คำนวณ'!X55</f>
        <v>9073.2030624783692</v>
      </c>
      <c r="D81" s="264">
        <f>+'8.คำนวณ'!Y55</f>
        <v>49.724085544516406</v>
      </c>
      <c r="E81" s="264">
        <f>+'8.คำนวณ'!Z55</f>
        <v>1676.1727041953829</v>
      </c>
      <c r="F81" s="264">
        <f>+'8.คำนวณ'!AA55</f>
        <v>773.66468156097255</v>
      </c>
      <c r="G81" s="264">
        <f>+'8.คำนวณ'!AB55</f>
        <v>478.27218123199691</v>
      </c>
      <c r="H81" s="264">
        <f>+'8.คำนวณ'!AC55</f>
        <v>630.60756817764525</v>
      </c>
      <c r="I81" s="264">
        <f>+'8.คำนวณ'!AD55</f>
        <v>528.62349712908565</v>
      </c>
      <c r="J81" s="264">
        <f>+'8.คำนวณ'!AE55</f>
        <v>367.39099229793004</v>
      </c>
      <c r="K81" s="264">
        <f>+'8.คำนวณ'!AF55</f>
        <v>273.87263567769475</v>
      </c>
      <c r="L81" s="264">
        <f>+'8.คำนวณ'!AG55</f>
        <v>31.934981461709942</v>
      </c>
      <c r="M81" s="264">
        <f>+'8.คำนวณ'!AH55</f>
        <v>542.12886172873743</v>
      </c>
      <c r="N81" s="14" t="str">
        <f t="shared" si="175"/>
        <v>พรเจริญ,รพช.</v>
      </c>
      <c r="O81" s="50">
        <f t="shared" ref="O81:Y81" si="187">+(C81-C83)*100/C83</f>
        <v>-9.4932637393452364</v>
      </c>
      <c r="P81" s="50">
        <f t="shared" si="187"/>
        <v>-14.645243347459795</v>
      </c>
      <c r="Q81" s="50">
        <f t="shared" si="187"/>
        <v>3.3495691180473246</v>
      </c>
      <c r="R81" s="50">
        <f t="shared" si="187"/>
        <v>13.209453293840896</v>
      </c>
      <c r="S81" s="50">
        <f t="shared" si="187"/>
        <v>-35.662924451958276</v>
      </c>
      <c r="T81" s="50">
        <f t="shared" si="187"/>
        <v>-17.011601604524778</v>
      </c>
      <c r="U81" s="50">
        <f t="shared" si="187"/>
        <v>-23.652759362599099</v>
      </c>
      <c r="V81" s="50">
        <f t="shared" si="187"/>
        <v>19.611789160005184</v>
      </c>
      <c r="W81" s="50">
        <f t="shared" si="187"/>
        <v>-19.588789614815902</v>
      </c>
      <c r="X81" s="50">
        <f t="shared" si="187"/>
        <v>-51.687256365396991</v>
      </c>
      <c r="Y81" s="50">
        <f t="shared" si="187"/>
        <v>2.7366057637370989</v>
      </c>
      <c r="Z81" s="14" t="str">
        <f t="shared" si="177"/>
        <v>พรเจริญ,รพช.</v>
      </c>
      <c r="AA81" s="15">
        <f t="shared" si="178"/>
        <v>-9.4932637393452368E-2</v>
      </c>
      <c r="AB81" s="15">
        <f t="shared" si="178"/>
        <v>-0.14645243347459794</v>
      </c>
      <c r="AC81" s="15">
        <f t="shared" si="178"/>
        <v>3.3495691180473249E-2</v>
      </c>
      <c r="AD81" s="15">
        <f t="shared" si="178"/>
        <v>0.13209453293840898</v>
      </c>
      <c r="AE81" s="15">
        <f t="shared" si="178"/>
        <v>-0.35662924451958278</v>
      </c>
      <c r="AF81" s="15">
        <f t="shared" si="178"/>
        <v>-0.17011601604524779</v>
      </c>
      <c r="AG81" s="15">
        <f t="shared" si="178"/>
        <v>-0.23652759362599099</v>
      </c>
      <c r="AH81" s="15">
        <f t="shared" si="178"/>
        <v>0.19611789160005183</v>
      </c>
      <c r="AI81" s="15">
        <f t="shared" si="178"/>
        <v>-0.19588789614815902</v>
      </c>
      <c r="AJ81" s="15">
        <f t="shared" si="178"/>
        <v>-0.51687256365396994</v>
      </c>
      <c r="AK81" s="15">
        <f t="shared" si="178"/>
        <v>2.7366057637370989E-2</v>
      </c>
      <c r="AL81" s="14" t="str">
        <f t="shared" si="179"/>
        <v>พรเจริญ,รพช.</v>
      </c>
      <c r="AM81" s="16" t="str">
        <f>+IF(AND(C81&lt;C85),"OK","Not OK")</f>
        <v>OK</v>
      </c>
      <c r="AN81" s="16" t="str">
        <f t="shared" ref="AN81:AW81" si="188">+IF(AND(D81&lt;D85),"OK","Not OK")</f>
        <v>OK</v>
      </c>
      <c r="AO81" s="16" t="str">
        <f t="shared" si="188"/>
        <v>OK</v>
      </c>
      <c r="AP81" s="16" t="str">
        <f t="shared" si="188"/>
        <v>OK</v>
      </c>
      <c r="AQ81" s="16" t="str">
        <f t="shared" si="188"/>
        <v>OK</v>
      </c>
      <c r="AR81" s="16" t="str">
        <f t="shared" si="188"/>
        <v>OK</v>
      </c>
      <c r="AS81" s="16" t="str">
        <f t="shared" si="188"/>
        <v>OK</v>
      </c>
      <c r="AT81" s="16" t="str">
        <f t="shared" si="188"/>
        <v>OK</v>
      </c>
      <c r="AU81" s="16" t="str">
        <f t="shared" si="188"/>
        <v>OK</v>
      </c>
      <c r="AV81" s="16" t="str">
        <f t="shared" si="188"/>
        <v>OK</v>
      </c>
      <c r="AW81" s="16" t="str">
        <f t="shared" si="188"/>
        <v>OK</v>
      </c>
    </row>
    <row r="82" spans="1:49" ht="13.5" customHeight="1">
      <c r="A82" s="253" t="str">
        <f>+'8.คำนวณ'!E56</f>
        <v>นครพนม</v>
      </c>
      <c r="B82" s="14" t="str">
        <f>+'8.คำนวณ'!G56</f>
        <v>นาแก,รพช.</v>
      </c>
      <c r="C82" s="264">
        <f>+'8.คำนวณ'!X56</f>
        <v>10758.891950301604</v>
      </c>
      <c r="D82" s="264">
        <f>+'8.คำนวณ'!Y56</f>
        <v>57.009765775445885</v>
      </c>
      <c r="E82" s="264">
        <f>+'8.คำนวณ'!Z56</f>
        <v>1509.1428525500964</v>
      </c>
      <c r="F82" s="264">
        <f>+'8.คำนวณ'!AA56</f>
        <v>525.42692583977794</v>
      </c>
      <c r="G82" s="264">
        <f>+'8.คำนวณ'!AB56</f>
        <v>796.94219876663669</v>
      </c>
      <c r="H82" s="264">
        <f>+'8.คำนวณ'!AC56</f>
        <v>685.25474242026257</v>
      </c>
      <c r="I82" s="264">
        <f>+'8.คำนวณ'!AD56</f>
        <v>679.71496817727905</v>
      </c>
      <c r="J82" s="264">
        <f>+'8.คำนวณ'!AE56</f>
        <v>282.8963554094816</v>
      </c>
      <c r="K82" s="264">
        <f>+'8.คำนวณ'!AF56</f>
        <v>247.29307212719536</v>
      </c>
      <c r="L82" s="264">
        <f>+'8.คำนวณ'!AG56</f>
        <v>46.841547222479548</v>
      </c>
      <c r="M82" s="264">
        <f>+'8.คำนวณ'!AH56</f>
        <v>2102.9696219546063</v>
      </c>
      <c r="N82" s="14" t="str">
        <f t="shared" si="175"/>
        <v>นาแก,รพช.</v>
      </c>
      <c r="O82" s="50">
        <f t="shared" ref="O82:Y82" si="189">+(C82-C83)*100/C83</f>
        <v>7.3217682330638674</v>
      </c>
      <c r="P82" s="50">
        <f t="shared" si="189"/>
        <v>-2.1388803575870052</v>
      </c>
      <c r="Q82" s="50">
        <f t="shared" si="189"/>
        <v>-6.9491686875407144</v>
      </c>
      <c r="R82" s="50">
        <f t="shared" si="189"/>
        <v>-23.114888868690251</v>
      </c>
      <c r="S82" s="50">
        <f t="shared" si="189"/>
        <v>7.2045008292056112</v>
      </c>
      <c r="T82" s="50">
        <f t="shared" si="189"/>
        <v>-9.8199951346897638</v>
      </c>
      <c r="U82" s="50">
        <f t="shared" si="189"/>
        <v>-1.8311472681248782</v>
      </c>
      <c r="V82" s="50">
        <f t="shared" si="189"/>
        <v>-7.8971996408321994</v>
      </c>
      <c r="W82" s="50">
        <f t="shared" si="189"/>
        <v>-27.39276342664586</v>
      </c>
      <c r="X82" s="50">
        <f t="shared" si="189"/>
        <v>-29.135901797181383</v>
      </c>
      <c r="Y82" s="50">
        <f t="shared" si="189"/>
        <v>298.52510396683249</v>
      </c>
      <c r="Z82" s="14" t="str">
        <f t="shared" si="177"/>
        <v>นาแก,รพช.</v>
      </c>
      <c r="AA82" s="15">
        <f t="shared" si="178"/>
        <v>7.3217682330638675E-2</v>
      </c>
      <c r="AB82" s="15">
        <f t="shared" si="178"/>
        <v>-2.1388803575870051E-2</v>
      </c>
      <c r="AC82" s="15">
        <f t="shared" si="178"/>
        <v>-6.9491686875407147E-2</v>
      </c>
      <c r="AD82" s="15">
        <f t="shared" si="178"/>
        <v>-0.2311488886869025</v>
      </c>
      <c r="AE82" s="15">
        <f t="shared" si="178"/>
        <v>7.2045008292056109E-2</v>
      </c>
      <c r="AF82" s="15">
        <f t="shared" si="178"/>
        <v>-9.8199951346897643E-2</v>
      </c>
      <c r="AG82" s="15">
        <f t="shared" si="178"/>
        <v>-1.8311472681248782E-2</v>
      </c>
      <c r="AH82" s="15">
        <f t="shared" si="178"/>
        <v>-7.897199640832199E-2</v>
      </c>
      <c r="AI82" s="15">
        <f t="shared" si="178"/>
        <v>-0.27392763426645861</v>
      </c>
      <c r="AJ82" s="15">
        <f t="shared" si="178"/>
        <v>-0.29135901797181385</v>
      </c>
      <c r="AK82" s="15">
        <f t="shared" si="178"/>
        <v>2.9852510396683249</v>
      </c>
      <c r="AL82" s="14" t="str">
        <f t="shared" si="179"/>
        <v>นาแก,รพช.</v>
      </c>
      <c r="AM82" s="16" t="str">
        <f>+IF(AND(C82&lt;C85),"OK","Not OK")</f>
        <v>OK</v>
      </c>
      <c r="AN82" s="16" t="str">
        <f t="shared" ref="AN82:AW82" si="190">+IF(AND(D82&lt;D85),"OK","Not OK")</f>
        <v>OK</v>
      </c>
      <c r="AO82" s="16" t="str">
        <f t="shared" si="190"/>
        <v>OK</v>
      </c>
      <c r="AP82" s="16" t="str">
        <f t="shared" si="190"/>
        <v>OK</v>
      </c>
      <c r="AQ82" s="16" t="str">
        <f t="shared" si="190"/>
        <v>OK</v>
      </c>
      <c r="AR82" s="16" t="str">
        <f t="shared" si="190"/>
        <v>OK</v>
      </c>
      <c r="AS82" s="16" t="str">
        <f t="shared" si="190"/>
        <v>OK</v>
      </c>
      <c r="AT82" s="16" t="str">
        <f t="shared" si="190"/>
        <v>OK</v>
      </c>
      <c r="AU82" s="16" t="str">
        <f t="shared" si="190"/>
        <v>OK</v>
      </c>
      <c r="AV82" s="16" t="str">
        <f t="shared" si="190"/>
        <v>OK</v>
      </c>
      <c r="AW82" s="16" t="str">
        <f t="shared" si="190"/>
        <v>Not OK</v>
      </c>
    </row>
    <row r="83" spans="1:49" ht="13.5" customHeight="1">
      <c r="B83" s="18" t="s">
        <v>144</v>
      </c>
      <c r="C83" s="19">
        <f t="shared" ref="C83:M83" si="191">AVERAGE(C77:C82)</f>
        <v>10024.892552028403</v>
      </c>
      <c r="D83" s="19">
        <f t="shared" si="191"/>
        <v>58.255787368631189</v>
      </c>
      <c r="E83" s="19">
        <f t="shared" si="191"/>
        <v>1621.8477914318491</v>
      </c>
      <c r="F83" s="19">
        <f t="shared" si="191"/>
        <v>683.39229547632078</v>
      </c>
      <c r="G83" s="19">
        <f t="shared" si="191"/>
        <v>743.38501891473436</v>
      </c>
      <c r="H83" s="19">
        <f t="shared" si="191"/>
        <v>759.87436842982606</v>
      </c>
      <c r="I83" s="19">
        <f t="shared" si="191"/>
        <v>692.39371680726356</v>
      </c>
      <c r="J83" s="19">
        <f t="shared" si="191"/>
        <v>307.15282739101042</v>
      </c>
      <c r="K83" s="19">
        <f t="shared" si="191"/>
        <v>340.59011718116886</v>
      </c>
      <c r="L83" s="19">
        <f t="shared" si="191"/>
        <v>66.100533853426541</v>
      </c>
      <c r="M83" s="19">
        <f t="shared" si="191"/>
        <v>527.6881182696153</v>
      </c>
      <c r="V83" s="49"/>
      <c r="W83" s="49"/>
      <c r="X83" s="49"/>
      <c r="Y83" s="49"/>
    </row>
    <row r="84" spans="1:49" ht="13.5" customHeight="1">
      <c r="B84" s="20" t="s">
        <v>268</v>
      </c>
      <c r="C84" s="21">
        <f t="shared" ref="C84:M84" si="192">+STDEV(C77:C82)</f>
        <v>1979.6369832409946</v>
      </c>
      <c r="D84" s="21">
        <f t="shared" si="192"/>
        <v>33.383978290408258</v>
      </c>
      <c r="E84" s="21">
        <f t="shared" si="192"/>
        <v>492.0029502972202</v>
      </c>
      <c r="F84" s="21">
        <f t="shared" si="192"/>
        <v>176.61899433699364</v>
      </c>
      <c r="G84" s="21">
        <f t="shared" si="192"/>
        <v>216.74159564867807</v>
      </c>
      <c r="H84" s="21">
        <f t="shared" si="192"/>
        <v>314.72241421075177</v>
      </c>
      <c r="I84" s="21">
        <f t="shared" si="192"/>
        <v>167.86460585585726</v>
      </c>
      <c r="J84" s="21">
        <f t="shared" si="192"/>
        <v>142.92892323651157</v>
      </c>
      <c r="K84" s="21">
        <f t="shared" si="192"/>
        <v>91.121967416560537</v>
      </c>
      <c r="L84" s="21">
        <f t="shared" si="192"/>
        <v>60.898597230327361</v>
      </c>
      <c r="M84" s="21">
        <f t="shared" si="192"/>
        <v>790.60756973418108</v>
      </c>
      <c r="O84" s="11"/>
      <c r="P84" s="11"/>
      <c r="Q84" s="11"/>
      <c r="R84" s="11"/>
      <c r="S84" s="11"/>
      <c r="T84" s="11"/>
      <c r="U84" s="11"/>
      <c r="AB84" s="59"/>
      <c r="AG84" s="59"/>
      <c r="AH84" s="59"/>
      <c r="AI84" s="59"/>
      <c r="AJ84" s="59"/>
      <c r="AK84" s="59"/>
      <c r="AT84" s="59"/>
      <c r="AU84" s="59"/>
      <c r="AV84" s="59"/>
      <c r="AW84" s="59"/>
    </row>
    <row r="85" spans="1:49" ht="13.5" customHeight="1">
      <c r="B85" s="20" t="s">
        <v>269</v>
      </c>
      <c r="C85" s="21">
        <f>+C83+C84</f>
        <v>12004.529535269397</v>
      </c>
      <c r="D85" s="21">
        <f t="shared" ref="D85:M85" si="193">+D83+D84</f>
        <v>91.639765659039455</v>
      </c>
      <c r="E85" s="21">
        <f t="shared" si="193"/>
        <v>2113.8507417290693</v>
      </c>
      <c r="F85" s="21">
        <f t="shared" si="193"/>
        <v>860.01128981331442</v>
      </c>
      <c r="G85" s="21">
        <f t="shared" si="193"/>
        <v>960.12661456341243</v>
      </c>
      <c r="H85" s="21">
        <f t="shared" si="193"/>
        <v>1074.5967826405779</v>
      </c>
      <c r="I85" s="21">
        <f t="shared" si="193"/>
        <v>860.25832266312079</v>
      </c>
      <c r="J85" s="21">
        <f t="shared" si="193"/>
        <v>450.08175062752196</v>
      </c>
      <c r="K85" s="21">
        <f t="shared" si="193"/>
        <v>431.71208459772942</v>
      </c>
      <c r="L85" s="21">
        <f t="shared" si="193"/>
        <v>126.99913108375389</v>
      </c>
      <c r="M85" s="21">
        <f t="shared" si="193"/>
        <v>1318.2956880037964</v>
      </c>
      <c r="V85" s="173"/>
      <c r="W85" s="173"/>
      <c r="X85" s="173"/>
      <c r="Y85" s="173"/>
    </row>
    <row r="86" spans="1:49" ht="13.5" customHeight="1">
      <c r="B86" s="348" t="s">
        <v>151</v>
      </c>
      <c r="C86" s="357" t="s">
        <v>248</v>
      </c>
      <c r="D86" s="358"/>
      <c r="E86" s="358"/>
      <c r="F86" s="358"/>
      <c r="G86" s="358"/>
      <c r="H86" s="358"/>
      <c r="I86" s="358"/>
      <c r="J86" s="358"/>
      <c r="K86" s="358"/>
      <c r="L86" s="358"/>
      <c r="M86" s="359"/>
      <c r="N86" s="355" t="s">
        <v>151</v>
      </c>
      <c r="O86" s="357" t="s">
        <v>719</v>
      </c>
      <c r="P86" s="358"/>
      <c r="Q86" s="358"/>
      <c r="R86" s="358"/>
      <c r="S86" s="358"/>
      <c r="T86" s="358"/>
      <c r="U86" s="358"/>
      <c r="V86" s="358"/>
      <c r="W86" s="358"/>
      <c r="X86" s="358"/>
      <c r="Y86" s="359"/>
      <c r="Z86" s="355" t="s">
        <v>151</v>
      </c>
      <c r="AA86" s="357" t="s">
        <v>719</v>
      </c>
      <c r="AB86" s="358"/>
      <c r="AC86" s="358"/>
      <c r="AD86" s="358"/>
      <c r="AE86" s="358"/>
      <c r="AF86" s="358"/>
      <c r="AG86" s="358"/>
      <c r="AH86" s="358"/>
      <c r="AI86" s="358"/>
      <c r="AJ86" s="358"/>
      <c r="AK86" s="359"/>
      <c r="AL86" s="355" t="s">
        <v>151</v>
      </c>
      <c r="AM86" s="357" t="s">
        <v>720</v>
      </c>
      <c r="AN86" s="358"/>
      <c r="AO86" s="358"/>
      <c r="AP86" s="358"/>
      <c r="AQ86" s="358"/>
      <c r="AR86" s="358"/>
      <c r="AS86" s="358"/>
      <c r="AT86" s="358"/>
      <c r="AU86" s="358"/>
      <c r="AV86" s="358"/>
      <c r="AW86" s="359"/>
    </row>
    <row r="87" spans="1:49" ht="13.5" customHeight="1">
      <c r="B87" s="348"/>
      <c r="C87" s="38" t="s">
        <v>5</v>
      </c>
      <c r="D87" s="38" t="s">
        <v>8</v>
      </c>
      <c r="E87" s="38" t="s">
        <v>11</v>
      </c>
      <c r="F87" s="38" t="s">
        <v>17</v>
      </c>
      <c r="G87" s="38" t="s">
        <v>20</v>
      </c>
      <c r="H87" s="38" t="s">
        <v>23</v>
      </c>
      <c r="I87" s="38" t="s">
        <v>26</v>
      </c>
      <c r="J87" s="38" t="s">
        <v>29</v>
      </c>
      <c r="K87" s="38" t="s">
        <v>32</v>
      </c>
      <c r="L87" s="38" t="s">
        <v>35</v>
      </c>
      <c r="M87" s="38" t="s">
        <v>38</v>
      </c>
      <c r="N87" s="356"/>
      <c r="O87" s="38" t="s">
        <v>5</v>
      </c>
      <c r="P87" s="38" t="s">
        <v>8</v>
      </c>
      <c r="Q87" s="38" t="s">
        <v>11</v>
      </c>
      <c r="R87" s="38" t="s">
        <v>17</v>
      </c>
      <c r="S87" s="38" t="s">
        <v>20</v>
      </c>
      <c r="T87" s="38" t="s">
        <v>23</v>
      </c>
      <c r="U87" s="38" t="s">
        <v>26</v>
      </c>
      <c r="V87" s="38" t="s">
        <v>29</v>
      </c>
      <c r="W87" s="38" t="s">
        <v>32</v>
      </c>
      <c r="X87" s="38" t="s">
        <v>35</v>
      </c>
      <c r="Y87" s="38" t="s">
        <v>38</v>
      </c>
      <c r="Z87" s="356"/>
      <c r="AA87" s="38" t="s">
        <v>5</v>
      </c>
      <c r="AB87" s="38" t="s">
        <v>8</v>
      </c>
      <c r="AC87" s="38" t="s">
        <v>11</v>
      </c>
      <c r="AD87" s="38" t="s">
        <v>17</v>
      </c>
      <c r="AE87" s="38" t="s">
        <v>20</v>
      </c>
      <c r="AF87" s="38" t="s">
        <v>23</v>
      </c>
      <c r="AG87" s="38" t="s">
        <v>26</v>
      </c>
      <c r="AH87" s="38" t="s">
        <v>29</v>
      </c>
      <c r="AI87" s="38" t="s">
        <v>32</v>
      </c>
      <c r="AJ87" s="38" t="s">
        <v>35</v>
      </c>
      <c r="AK87" s="38" t="s">
        <v>38</v>
      </c>
      <c r="AL87" s="356"/>
      <c r="AM87" s="12" t="s">
        <v>5</v>
      </c>
      <c r="AN87" s="13" t="s">
        <v>8</v>
      </c>
      <c r="AO87" s="12" t="s">
        <v>11</v>
      </c>
      <c r="AP87" s="12" t="s">
        <v>17</v>
      </c>
      <c r="AQ87" s="12" t="s">
        <v>20</v>
      </c>
      <c r="AR87" s="12" t="s">
        <v>23</v>
      </c>
      <c r="AS87" s="12" t="s">
        <v>26</v>
      </c>
      <c r="AT87" s="38" t="s">
        <v>29</v>
      </c>
      <c r="AU87" s="38" t="s">
        <v>32</v>
      </c>
      <c r="AV87" s="38" t="s">
        <v>35</v>
      </c>
      <c r="AW87" s="38" t="s">
        <v>38</v>
      </c>
    </row>
    <row r="88" spans="1:49" ht="14.4" customHeight="1">
      <c r="A88" s="253" t="str">
        <f>+'8.คำนวณ'!E57</f>
        <v>อุดรธานี</v>
      </c>
      <c r="B88" s="14" t="str">
        <f>+'8.คำนวณ'!G57</f>
        <v>กุดจับ,รพช.</v>
      </c>
      <c r="C88" s="264">
        <f>+'8.คำนวณ'!X57</f>
        <v>7186.256779803909</v>
      </c>
      <c r="D88" s="264">
        <f>+'8.คำนวณ'!Y57</f>
        <v>21.214853733440513</v>
      </c>
      <c r="E88" s="264">
        <f>+'8.คำนวณ'!Z57</f>
        <v>1114.2758231765179</v>
      </c>
      <c r="F88" s="264">
        <f>+'8.คำนวณ'!AA57</f>
        <v>360.26035644579599</v>
      </c>
      <c r="G88" s="264">
        <f>+'8.คำนวณ'!AB57</f>
        <v>460.11303628909542</v>
      </c>
      <c r="H88" s="264">
        <f>+'8.คำนวณ'!AC57</f>
        <v>481.17454689288621</v>
      </c>
      <c r="I88" s="264">
        <f>+'8.คำนวณ'!AD57</f>
        <v>951.91784119918293</v>
      </c>
      <c r="J88" s="264">
        <f>+'8.คำนวณ'!AE57</f>
        <v>184.4051931295499</v>
      </c>
      <c r="K88" s="264">
        <f>+'8.คำนวณ'!AF57</f>
        <v>243.76597341803995</v>
      </c>
      <c r="L88" s="264">
        <f>+'8.คำนวณ'!AG57</f>
        <v>5.4584683884822327E-3</v>
      </c>
      <c r="M88" s="264">
        <f>+'8.คำนวณ'!AH57</f>
        <v>130.07793208919017</v>
      </c>
      <c r="N88" s="14" t="str">
        <f>+B88</f>
        <v>กุดจับ,รพช.</v>
      </c>
      <c r="O88" s="50">
        <f>+(C88-C93)*100/C93</f>
        <v>-15.353371985323173</v>
      </c>
      <c r="P88" s="50">
        <f t="shared" ref="P88:Y88" si="194">+(D88-D93)*100/D93</f>
        <v>-33.77595756148483</v>
      </c>
      <c r="Q88" s="50">
        <f t="shared" si="194"/>
        <v>-11.610462015657252</v>
      </c>
      <c r="R88" s="50">
        <f t="shared" si="194"/>
        <v>-22.383494577168204</v>
      </c>
      <c r="S88" s="50">
        <f t="shared" si="194"/>
        <v>-33.592909329017175</v>
      </c>
      <c r="T88" s="50">
        <f t="shared" si="194"/>
        <v>-37.833668471549274</v>
      </c>
      <c r="U88" s="50">
        <f t="shared" si="194"/>
        <v>29.174125088681873</v>
      </c>
      <c r="V88" s="50">
        <f t="shared" si="194"/>
        <v>43.03754541906379</v>
      </c>
      <c r="W88" s="50">
        <f t="shared" si="194"/>
        <v>-27.094817460796989</v>
      </c>
      <c r="X88" s="50">
        <f t="shared" si="194"/>
        <v>-99.981650412624774</v>
      </c>
      <c r="Y88" s="50">
        <f t="shared" si="194"/>
        <v>-46.219044408789834</v>
      </c>
      <c r="Z88" s="14" t="str">
        <f>+N88</f>
        <v>กุดจับ,รพช.</v>
      </c>
      <c r="AA88" s="15">
        <f t="shared" ref="AA88:AK92" si="195">+O88/100</f>
        <v>-0.15353371985323172</v>
      </c>
      <c r="AB88" s="15">
        <f t="shared" si="195"/>
        <v>-0.33775957561484832</v>
      </c>
      <c r="AC88" s="15">
        <f t="shared" si="195"/>
        <v>-0.11610462015657251</v>
      </c>
      <c r="AD88" s="15">
        <f t="shared" si="195"/>
        <v>-0.22383494577168203</v>
      </c>
      <c r="AE88" s="15">
        <f t="shared" si="195"/>
        <v>-0.33592909329017173</v>
      </c>
      <c r="AF88" s="15">
        <f t="shared" si="195"/>
        <v>-0.37833668471549275</v>
      </c>
      <c r="AG88" s="15">
        <f t="shared" si="195"/>
        <v>0.29174125088681874</v>
      </c>
      <c r="AH88" s="15">
        <f t="shared" si="195"/>
        <v>0.43037545419063788</v>
      </c>
      <c r="AI88" s="15">
        <f t="shared" si="195"/>
        <v>-0.27094817460796988</v>
      </c>
      <c r="AJ88" s="15">
        <f t="shared" si="195"/>
        <v>-0.99981650412624778</v>
      </c>
      <c r="AK88" s="15">
        <f t="shared" si="195"/>
        <v>-0.46219044408789833</v>
      </c>
      <c r="AL88" s="14" t="str">
        <f>+Z88</f>
        <v>กุดจับ,รพช.</v>
      </c>
      <c r="AM88" s="16" t="str">
        <f>+IF(AND(C88&lt;C95),"OK","Not OK")</f>
        <v>OK</v>
      </c>
      <c r="AN88" s="16" t="str">
        <f t="shared" ref="AN88:AW88" si="196">+IF(AND(D88&lt;D95),"OK","Not OK")</f>
        <v>OK</v>
      </c>
      <c r="AO88" s="16" t="str">
        <f t="shared" si="196"/>
        <v>OK</v>
      </c>
      <c r="AP88" s="16" t="str">
        <f t="shared" si="196"/>
        <v>OK</v>
      </c>
      <c r="AQ88" s="16" t="str">
        <f t="shared" si="196"/>
        <v>OK</v>
      </c>
      <c r="AR88" s="16" t="str">
        <f t="shared" si="196"/>
        <v>OK</v>
      </c>
      <c r="AS88" s="16" t="str">
        <f t="shared" si="196"/>
        <v>OK</v>
      </c>
      <c r="AT88" s="16" t="str">
        <f t="shared" si="196"/>
        <v>OK</v>
      </c>
      <c r="AU88" s="16" t="str">
        <f t="shared" si="196"/>
        <v>OK</v>
      </c>
      <c r="AV88" s="16" t="str">
        <f t="shared" si="196"/>
        <v>OK</v>
      </c>
      <c r="AW88" s="16" t="str">
        <f t="shared" si="196"/>
        <v>OK</v>
      </c>
    </row>
    <row r="89" spans="1:49" ht="13.5" customHeight="1">
      <c r="A89" s="253" t="str">
        <f>+'8.คำนวณ'!E58</f>
        <v>อุดรธานี</v>
      </c>
      <c r="B89" s="14" t="str">
        <f>+'8.คำนวณ'!G58</f>
        <v>หนองวัวซอ,รพช.</v>
      </c>
      <c r="C89" s="264">
        <f>+'8.คำนวณ'!X58</f>
        <v>10406.132961026256</v>
      </c>
      <c r="D89" s="264">
        <f>+'8.คำนวณ'!Y58</f>
        <v>18.562705488447364</v>
      </c>
      <c r="E89" s="264">
        <f>+'8.คำนวณ'!Z58</f>
        <v>1420.4906799950488</v>
      </c>
      <c r="F89" s="264">
        <f>+'8.คำนวณ'!AA58</f>
        <v>568.88560275101679</v>
      </c>
      <c r="G89" s="264">
        <f>+'8.คำนวณ'!AB58</f>
        <v>658.80411610908664</v>
      </c>
      <c r="H89" s="264">
        <f>+'8.คำนวณ'!AC58</f>
        <v>720.00233679424446</v>
      </c>
      <c r="I89" s="264">
        <f>+'8.คำนวณ'!AD58</f>
        <v>284.16997159013715</v>
      </c>
      <c r="J89" s="264">
        <f>+'8.คำนวณ'!AE58</f>
        <v>126.81750663450305</v>
      </c>
      <c r="K89" s="264">
        <f>+'8.คำนวณ'!AF58</f>
        <v>378.5313716136863</v>
      </c>
      <c r="L89" s="264">
        <f>+'8.คำนวณ'!AG58</f>
        <v>7.8166990215051504</v>
      </c>
      <c r="M89" s="264">
        <f>+'8.คำนวณ'!AH58</f>
        <v>129.8742259746455</v>
      </c>
      <c r="N89" s="14" t="str">
        <f>+B89</f>
        <v>หนองวัวซอ,รพช.</v>
      </c>
      <c r="O89" s="50">
        <f>+(C89-C93)*100/C93</f>
        <v>22.573419349383812</v>
      </c>
      <c r="P89" s="50">
        <f t="shared" ref="P89:Y89" si="197">+(D89-D93)*100/D93</f>
        <v>-42.054872897714972</v>
      </c>
      <c r="Q89" s="50">
        <f t="shared" si="197"/>
        <v>12.679923861129319</v>
      </c>
      <c r="R89" s="50">
        <f t="shared" si="197"/>
        <v>22.563894918975592</v>
      </c>
      <c r="S89" s="50">
        <f t="shared" si="197"/>
        <v>-4.9162679116430397</v>
      </c>
      <c r="T89" s="50">
        <f t="shared" si="197"/>
        <v>-6.9778227891713556</v>
      </c>
      <c r="U89" s="50">
        <f t="shared" si="197"/>
        <v>-61.43847098149854</v>
      </c>
      <c r="V89" s="50">
        <f t="shared" si="197"/>
        <v>-1.6314857661219864</v>
      </c>
      <c r="W89" s="50">
        <f t="shared" si="197"/>
        <v>13.210627214915364</v>
      </c>
      <c r="X89" s="50">
        <f t="shared" si="197"/>
        <v>-73.72281169867442</v>
      </c>
      <c r="Y89" s="50">
        <f t="shared" si="197"/>
        <v>-46.303267069190632</v>
      </c>
      <c r="Z89" s="14" t="str">
        <f>+N89</f>
        <v>หนองวัวซอ,รพช.</v>
      </c>
      <c r="AA89" s="15">
        <f t="shared" si="195"/>
        <v>0.22573419349383811</v>
      </c>
      <c r="AB89" s="15">
        <f t="shared" si="195"/>
        <v>-0.42054872897714973</v>
      </c>
      <c r="AC89" s="15">
        <f t="shared" si="195"/>
        <v>0.12679923861129319</v>
      </c>
      <c r="AD89" s="15">
        <f t="shared" si="195"/>
        <v>0.22563894918975591</v>
      </c>
      <c r="AE89" s="15">
        <f t="shared" si="195"/>
        <v>-4.9162679116430394E-2</v>
      </c>
      <c r="AF89" s="15">
        <f t="shared" si="195"/>
        <v>-6.9778227891713562E-2</v>
      </c>
      <c r="AG89" s="15">
        <f t="shared" si="195"/>
        <v>-0.61438470981498539</v>
      </c>
      <c r="AH89" s="15">
        <f t="shared" si="195"/>
        <v>-1.6314857661219862E-2</v>
      </c>
      <c r="AI89" s="15">
        <f t="shared" si="195"/>
        <v>0.13210627214915363</v>
      </c>
      <c r="AJ89" s="15">
        <f t="shared" si="195"/>
        <v>-0.73722811698674418</v>
      </c>
      <c r="AK89" s="15">
        <f t="shared" si="195"/>
        <v>-0.46303267069190635</v>
      </c>
      <c r="AL89" s="14" t="str">
        <f>+Z89</f>
        <v>หนองวัวซอ,รพช.</v>
      </c>
      <c r="AM89" s="16" t="str">
        <f>+IF(AND(C89&lt;C95),"OK","Not OK")</f>
        <v>Not OK</v>
      </c>
      <c r="AN89" s="16" t="str">
        <f t="shared" ref="AN89:AW89" si="198">+IF(AND(D89&lt;D95),"OK","Not OK")</f>
        <v>OK</v>
      </c>
      <c r="AO89" s="16" t="str">
        <f t="shared" si="198"/>
        <v>Not OK</v>
      </c>
      <c r="AP89" s="16" t="str">
        <f t="shared" si="198"/>
        <v>Not OK</v>
      </c>
      <c r="AQ89" s="16" t="str">
        <f t="shared" si="198"/>
        <v>OK</v>
      </c>
      <c r="AR89" s="16" t="str">
        <f t="shared" si="198"/>
        <v>OK</v>
      </c>
      <c r="AS89" s="16" t="str">
        <f t="shared" si="198"/>
        <v>OK</v>
      </c>
      <c r="AT89" s="16" t="str">
        <f t="shared" si="198"/>
        <v>OK</v>
      </c>
      <c r="AU89" s="16" t="str">
        <f t="shared" si="198"/>
        <v>OK</v>
      </c>
      <c r="AV89" s="16" t="str">
        <f t="shared" si="198"/>
        <v>OK</v>
      </c>
      <c r="AW89" s="16" t="str">
        <f t="shared" si="198"/>
        <v>OK</v>
      </c>
    </row>
    <row r="90" spans="1:49" ht="13.5" customHeight="1">
      <c r="A90" s="253" t="str">
        <f>+'8.คำนวณ'!E59</f>
        <v>อุดรธานี</v>
      </c>
      <c r="B90" s="14" t="str">
        <f>+'8.คำนวณ'!G59</f>
        <v>วังสามหมอ,รพช.</v>
      </c>
      <c r="C90" s="264">
        <f>+'8.คำนวณ'!X59</f>
        <v>7384.70418479</v>
      </c>
      <c r="D90" s="264">
        <f>+'8.คำนวณ'!Y59</f>
        <v>25.049794808057595</v>
      </c>
      <c r="E90" s="264">
        <f>+'8.คำนวณ'!Z59</f>
        <v>1314.1519675444972</v>
      </c>
      <c r="F90" s="264">
        <f>+'8.คำนวณ'!AA59</f>
        <v>392.2661445958305</v>
      </c>
      <c r="G90" s="264">
        <f>+'8.คำนวณ'!AB59</f>
        <v>729.60557184063032</v>
      </c>
      <c r="H90" s="264">
        <f>+'8.คำนวณ'!AC59</f>
        <v>1206.9982634430035</v>
      </c>
      <c r="I90" s="264">
        <f>+'8.คำนวณ'!AD59</f>
        <v>1806.5135986680111</v>
      </c>
      <c r="J90" s="264">
        <f>+'8.คำนวณ'!AE59</f>
        <v>187.50270853363975</v>
      </c>
      <c r="K90" s="264">
        <f>+'8.คำนวณ'!AF59</f>
        <v>304.89044213587221</v>
      </c>
      <c r="L90" s="264">
        <f>+'8.คำนวณ'!AG59</f>
        <v>8.3850140937551281</v>
      </c>
      <c r="M90" s="264">
        <f>+'8.คำนวณ'!AH59</f>
        <v>626.79451839692331</v>
      </c>
      <c r="N90" s="14" t="str">
        <f>+B90</f>
        <v>วังสามหมอ,รพช.</v>
      </c>
      <c r="O90" s="50">
        <f>+(C90-C93)*100/C93</f>
        <v>-13.015868026719298</v>
      </c>
      <c r="P90" s="50">
        <f t="shared" ref="P90:Y90" si="199">+(D90-D93)*100/D93</f>
        <v>-21.804849786448582</v>
      </c>
      <c r="Q90" s="50">
        <f t="shared" si="199"/>
        <v>4.2446428760682666</v>
      </c>
      <c r="R90" s="50">
        <f t="shared" si="199"/>
        <v>-15.48798863247533</v>
      </c>
      <c r="S90" s="50">
        <f t="shared" si="199"/>
        <v>5.3023486446764876</v>
      </c>
      <c r="T90" s="50">
        <f t="shared" si="199"/>
        <v>55.940613825039776</v>
      </c>
      <c r="U90" s="50">
        <f t="shared" si="199"/>
        <v>145.14175853115296</v>
      </c>
      <c r="V90" s="50">
        <f t="shared" si="199"/>
        <v>45.440194676275809</v>
      </c>
      <c r="W90" s="50">
        <f t="shared" si="199"/>
        <v>-8.8137978131402264</v>
      </c>
      <c r="X90" s="50">
        <f t="shared" si="199"/>
        <v>-71.812322101095091</v>
      </c>
      <c r="Y90" s="50">
        <f t="shared" si="199"/>
        <v>159.14932392686961</v>
      </c>
      <c r="Z90" s="14" t="str">
        <f>+N90</f>
        <v>วังสามหมอ,รพช.</v>
      </c>
      <c r="AA90" s="15">
        <f t="shared" si="195"/>
        <v>-0.13015868026719299</v>
      </c>
      <c r="AB90" s="15">
        <f t="shared" si="195"/>
        <v>-0.21804849786448582</v>
      </c>
      <c r="AC90" s="15">
        <f t="shared" si="195"/>
        <v>4.2446428760682664E-2</v>
      </c>
      <c r="AD90" s="15">
        <f t="shared" si="195"/>
        <v>-0.1548798863247533</v>
      </c>
      <c r="AE90" s="15">
        <f t="shared" si="195"/>
        <v>5.3023486446764877E-2</v>
      </c>
      <c r="AF90" s="15">
        <f t="shared" si="195"/>
        <v>0.55940613825039776</v>
      </c>
      <c r="AG90" s="15">
        <f t="shared" si="195"/>
        <v>1.4514175853115296</v>
      </c>
      <c r="AH90" s="15">
        <f t="shared" si="195"/>
        <v>0.45440194676275808</v>
      </c>
      <c r="AI90" s="15">
        <f t="shared" si="195"/>
        <v>-8.813797813140227E-2</v>
      </c>
      <c r="AJ90" s="15">
        <f t="shared" si="195"/>
        <v>-0.71812322101095094</v>
      </c>
      <c r="AK90" s="15">
        <f t="shared" si="195"/>
        <v>1.5914932392686962</v>
      </c>
      <c r="AL90" s="14" t="str">
        <f>+Z90</f>
        <v>วังสามหมอ,รพช.</v>
      </c>
      <c r="AM90" s="16" t="str">
        <f>+IF(AND(C90&lt;C95),"OK","Not OK")</f>
        <v>OK</v>
      </c>
      <c r="AN90" s="16" t="str">
        <f t="shared" ref="AN90:AW90" si="200">+IF(AND(D90&lt;D95),"OK","Not OK")</f>
        <v>OK</v>
      </c>
      <c r="AO90" s="16" t="str">
        <f t="shared" si="200"/>
        <v>OK</v>
      </c>
      <c r="AP90" s="16" t="str">
        <f t="shared" si="200"/>
        <v>OK</v>
      </c>
      <c r="AQ90" s="16" t="str">
        <f t="shared" si="200"/>
        <v>OK</v>
      </c>
      <c r="AR90" s="16" t="str">
        <f t="shared" si="200"/>
        <v>Not OK</v>
      </c>
      <c r="AS90" s="16" t="str">
        <f t="shared" si="200"/>
        <v>Not OK</v>
      </c>
      <c r="AT90" s="16" t="str">
        <f t="shared" si="200"/>
        <v>Not OK</v>
      </c>
      <c r="AU90" s="16" t="str">
        <f t="shared" si="200"/>
        <v>OK</v>
      </c>
      <c r="AV90" s="16" t="str">
        <f t="shared" si="200"/>
        <v>OK</v>
      </c>
      <c r="AW90" s="16" t="str">
        <f t="shared" si="200"/>
        <v>Not OK</v>
      </c>
    </row>
    <row r="91" spans="1:49" ht="13.5" customHeight="1">
      <c r="A91" s="253" t="str">
        <f>+'8.คำนวณ'!E60</f>
        <v>อุดรธานี</v>
      </c>
      <c r="B91" s="14" t="str">
        <f>+'8.คำนวณ'!G60</f>
        <v>น้ำโสม,รพช.</v>
      </c>
      <c r="C91" s="264">
        <f>+'8.คำนวณ'!X60</f>
        <v>8925.5833350916382</v>
      </c>
      <c r="D91" s="264">
        <f>+'8.คำนวณ'!Y60</f>
        <v>29.525045280349762</v>
      </c>
      <c r="E91" s="264">
        <f>+'8.คำนวณ'!Z60</f>
        <v>1290.5276027341399</v>
      </c>
      <c r="F91" s="264">
        <f>+'8.คำนวณ'!AA60</f>
        <v>453.3856686993268</v>
      </c>
      <c r="G91" s="264">
        <f>+'8.คำนวณ'!AB60</f>
        <v>552.82168959541912</v>
      </c>
      <c r="H91" s="264">
        <f>+'8.คำนวณ'!AC60</f>
        <v>578.10171080533689</v>
      </c>
      <c r="I91" s="264">
        <f>+'8.คำนวณ'!AD60</f>
        <v>407.55534563045802</v>
      </c>
      <c r="J91" s="264">
        <f>+'8.คำนวณ'!AE60</f>
        <v>82.400711567423073</v>
      </c>
      <c r="K91" s="264">
        <f>+'8.คำนวณ'!AF60</f>
        <v>389.50718642275888</v>
      </c>
      <c r="L91" s="264">
        <f>+'8.คำนวณ'!AG60</f>
        <v>27.23125958474618</v>
      </c>
      <c r="M91" s="264">
        <f>+'8.คำนวณ'!AH60</f>
        <v>237.56145997403101</v>
      </c>
      <c r="N91" s="14" t="str">
        <f>+B91</f>
        <v>น้ำโสม,รพช.</v>
      </c>
      <c r="O91" s="50">
        <f>+(C91-C93)*100/C93</f>
        <v>5.1340851753026753</v>
      </c>
      <c r="P91" s="50">
        <f t="shared" ref="P91:Y91" si="201">+(D91-D93)*100/D93</f>
        <v>-7.8349595895201318</v>
      </c>
      <c r="Q91" s="50">
        <f t="shared" si="201"/>
        <v>2.3706484419000105</v>
      </c>
      <c r="R91" s="50">
        <f t="shared" si="201"/>
        <v>-2.3200566378994179</v>
      </c>
      <c r="S91" s="50">
        <f t="shared" si="201"/>
        <v>-20.212475695249132</v>
      </c>
      <c r="T91" s="50">
        <f t="shared" si="201"/>
        <v>-25.310964922902823</v>
      </c>
      <c r="U91" s="50">
        <f t="shared" si="201"/>
        <v>-44.695221668805772</v>
      </c>
      <c r="V91" s="50">
        <f t="shared" si="201"/>
        <v>-36.084253792634925</v>
      </c>
      <c r="W91" s="50">
        <f t="shared" si="201"/>
        <v>16.493258383456894</v>
      </c>
      <c r="X91" s="50">
        <f t="shared" si="201"/>
        <v>-8.4574020539853088</v>
      </c>
      <c r="Y91" s="50">
        <f t="shared" si="201"/>
        <v>-1.7797859802527047</v>
      </c>
      <c r="Z91" s="14" t="str">
        <f>+N91</f>
        <v>น้ำโสม,รพช.</v>
      </c>
      <c r="AA91" s="15">
        <f t="shared" si="195"/>
        <v>5.1340851753026752E-2</v>
      </c>
      <c r="AB91" s="15">
        <f t="shared" si="195"/>
        <v>-7.8349595895201324E-2</v>
      </c>
      <c r="AC91" s="15">
        <f t="shared" si="195"/>
        <v>2.3706484419000105E-2</v>
      </c>
      <c r="AD91" s="15">
        <f t="shared" si="195"/>
        <v>-2.3200566378994179E-2</v>
      </c>
      <c r="AE91" s="15">
        <f t="shared" si="195"/>
        <v>-0.20212475695249132</v>
      </c>
      <c r="AF91" s="15">
        <f t="shared" si="195"/>
        <v>-0.25310964922902823</v>
      </c>
      <c r="AG91" s="15">
        <f t="shared" si="195"/>
        <v>-0.44695221668805774</v>
      </c>
      <c r="AH91" s="15">
        <f t="shared" si="195"/>
        <v>-0.36084253792634924</v>
      </c>
      <c r="AI91" s="15">
        <f t="shared" si="195"/>
        <v>0.16493258383456894</v>
      </c>
      <c r="AJ91" s="15">
        <f t="shared" si="195"/>
        <v>-8.4574020539853093E-2</v>
      </c>
      <c r="AK91" s="15">
        <f t="shared" si="195"/>
        <v>-1.7797859802527047E-2</v>
      </c>
      <c r="AL91" s="14" t="str">
        <f>+Z91</f>
        <v>น้ำโสม,รพช.</v>
      </c>
      <c r="AM91" s="16" t="str">
        <f>+IF(AND(C91&lt;C95),"OK","Not OK")</f>
        <v>OK</v>
      </c>
      <c r="AN91" s="16" t="str">
        <f t="shared" ref="AN91:AW91" si="202">+IF(AND(D91&lt;D95),"OK","Not OK")</f>
        <v>OK</v>
      </c>
      <c r="AO91" s="16" t="str">
        <f t="shared" si="202"/>
        <v>OK</v>
      </c>
      <c r="AP91" s="16" t="str">
        <f t="shared" si="202"/>
        <v>OK</v>
      </c>
      <c r="AQ91" s="16" t="str">
        <f t="shared" si="202"/>
        <v>OK</v>
      </c>
      <c r="AR91" s="16" t="str">
        <f t="shared" si="202"/>
        <v>OK</v>
      </c>
      <c r="AS91" s="16" t="str">
        <f t="shared" si="202"/>
        <v>OK</v>
      </c>
      <c r="AT91" s="16" t="str">
        <f t="shared" si="202"/>
        <v>OK</v>
      </c>
      <c r="AU91" s="16" t="str">
        <f t="shared" si="202"/>
        <v>OK</v>
      </c>
      <c r="AV91" s="16" t="str">
        <f t="shared" si="202"/>
        <v>OK</v>
      </c>
      <c r="AW91" s="16" t="str">
        <f t="shared" si="202"/>
        <v>OK</v>
      </c>
    </row>
    <row r="92" spans="1:49" ht="13.5" customHeight="1">
      <c r="A92" s="253" t="str">
        <f>+'8.คำนวณ'!E61</f>
        <v>เลย</v>
      </c>
      <c r="B92" s="14" t="str">
        <f>+'8.คำนวณ'!G61</f>
        <v>ผาขาว,รพช.</v>
      </c>
      <c r="C92" s="264">
        <f>+'8.คำนวณ'!X61</f>
        <v>8545.8936295420226</v>
      </c>
      <c r="D92" s="264">
        <f>+'8.คำนวณ'!Y61</f>
        <v>65.822462811245899</v>
      </c>
      <c r="E92" s="264">
        <f>+'8.คำนวณ'!Z61</f>
        <v>1163.764965925858</v>
      </c>
      <c r="F92" s="264">
        <f>+'8.คำนวณ'!AA61</f>
        <v>545.97378558838898</v>
      </c>
      <c r="G92" s="264">
        <f>+'8.คำนวณ'!AB61</f>
        <v>1062.992237870237</v>
      </c>
      <c r="H92" s="264">
        <f>+'8.คำนวณ'!AC61</f>
        <v>883.78057558603507</v>
      </c>
      <c r="I92" s="264">
        <f>+'8.คำนวณ'!AD61</f>
        <v>234.47373894097453</v>
      </c>
      <c r="J92" s="264">
        <f>+'8.คำนวณ'!AE61</f>
        <v>63.478038397280947</v>
      </c>
      <c r="K92" s="264">
        <f>+'8.คำนวณ'!AF61</f>
        <v>355.10643289374718</v>
      </c>
      <c r="L92" s="264">
        <f>+'8.คำนวณ'!AG61</f>
        <v>105.29702202906205</v>
      </c>
      <c r="M92" s="264">
        <f>+'8.คำนวณ'!AH61</f>
        <v>85.022663466893249</v>
      </c>
      <c r="N92" s="14" t="str">
        <f>+B92</f>
        <v>ผาขาว,รพช.</v>
      </c>
      <c r="O92" s="50">
        <f>+(C92-C93)*100/C93</f>
        <v>0.6617354873560285</v>
      </c>
      <c r="P92" s="50">
        <f t="shared" ref="P92:Y92" si="203">+(D92-D93)*100/D93</f>
        <v>105.47063983516847</v>
      </c>
      <c r="Q92" s="50">
        <f t="shared" si="203"/>
        <v>-7.6847531634403268</v>
      </c>
      <c r="R92" s="50">
        <f t="shared" si="203"/>
        <v>17.627644928567346</v>
      </c>
      <c r="S92" s="50">
        <f t="shared" si="203"/>
        <v>53.419304291232798</v>
      </c>
      <c r="T92" s="50">
        <f t="shared" si="203"/>
        <v>14.181842358583678</v>
      </c>
      <c r="U92" s="50">
        <f t="shared" si="203"/>
        <v>-68.182190969530524</v>
      </c>
      <c r="V92" s="50">
        <f t="shared" si="203"/>
        <v>-50.762000536582654</v>
      </c>
      <c r="W92" s="50">
        <f t="shared" si="203"/>
        <v>6.2047296755649421</v>
      </c>
      <c r="X92" s="50">
        <f t="shared" si="203"/>
        <v>253.97418626637958</v>
      </c>
      <c r="Y92" s="50">
        <f t="shared" si="203"/>
        <v>-64.847226468636421</v>
      </c>
      <c r="Z92" s="14" t="str">
        <f>+N92</f>
        <v>ผาขาว,รพช.</v>
      </c>
      <c r="AA92" s="15">
        <f t="shared" si="195"/>
        <v>6.6173548735602846E-3</v>
      </c>
      <c r="AB92" s="15">
        <f t="shared" si="195"/>
        <v>1.0547063983516847</v>
      </c>
      <c r="AC92" s="15">
        <f t="shared" si="195"/>
        <v>-7.6847531634403263E-2</v>
      </c>
      <c r="AD92" s="15">
        <f t="shared" si="195"/>
        <v>0.17627644928567346</v>
      </c>
      <c r="AE92" s="15">
        <f t="shared" si="195"/>
        <v>0.53419304291232794</v>
      </c>
      <c r="AF92" s="15">
        <f t="shared" si="195"/>
        <v>0.14181842358583677</v>
      </c>
      <c r="AG92" s="15">
        <f t="shared" si="195"/>
        <v>-0.68182190969530521</v>
      </c>
      <c r="AH92" s="15">
        <f t="shared" si="195"/>
        <v>-0.50762000536582652</v>
      </c>
      <c r="AI92" s="15">
        <f t="shared" si="195"/>
        <v>6.204729675564942E-2</v>
      </c>
      <c r="AJ92" s="15">
        <f t="shared" si="195"/>
        <v>2.5397418626637958</v>
      </c>
      <c r="AK92" s="15">
        <f t="shared" si="195"/>
        <v>-0.64847226468636421</v>
      </c>
      <c r="AL92" s="14" t="str">
        <f>+Z92</f>
        <v>ผาขาว,รพช.</v>
      </c>
      <c r="AM92" s="16" t="str">
        <f>+IF(AND(C92&lt;C95),"OK","Not OK")</f>
        <v>OK</v>
      </c>
      <c r="AN92" s="16" t="str">
        <f t="shared" ref="AN92:AW92" si="204">+IF(AND(D92&lt;D95),"OK","Not OK")</f>
        <v>Not OK</v>
      </c>
      <c r="AO92" s="16" t="str">
        <f t="shared" si="204"/>
        <v>OK</v>
      </c>
      <c r="AP92" s="16" t="str">
        <f t="shared" si="204"/>
        <v>OK</v>
      </c>
      <c r="AQ92" s="16" t="str">
        <f t="shared" si="204"/>
        <v>Not OK</v>
      </c>
      <c r="AR92" s="16" t="str">
        <f t="shared" si="204"/>
        <v>OK</v>
      </c>
      <c r="AS92" s="16" t="str">
        <f t="shared" si="204"/>
        <v>OK</v>
      </c>
      <c r="AT92" s="16" t="str">
        <f t="shared" si="204"/>
        <v>OK</v>
      </c>
      <c r="AU92" s="16" t="str">
        <f t="shared" si="204"/>
        <v>OK</v>
      </c>
      <c r="AV92" s="16" t="str">
        <f t="shared" si="204"/>
        <v>Not OK</v>
      </c>
      <c r="AW92" s="16" t="str">
        <f t="shared" si="204"/>
        <v>OK</v>
      </c>
    </row>
    <row r="93" spans="1:49" ht="13.5" customHeight="1">
      <c r="B93" s="18" t="s">
        <v>144</v>
      </c>
      <c r="C93" s="19">
        <f t="shared" ref="C93:M93" si="205">AVERAGE(C88:C92)</f>
        <v>8489.7141780507645</v>
      </c>
      <c r="D93" s="19">
        <f t="shared" si="205"/>
        <v>32.034972424308229</v>
      </c>
      <c r="E93" s="19">
        <f t="shared" si="205"/>
        <v>1260.6422078752123</v>
      </c>
      <c r="F93" s="19">
        <f t="shared" si="205"/>
        <v>464.15431161607182</v>
      </c>
      <c r="G93" s="19">
        <f t="shared" si="205"/>
        <v>692.86733034089377</v>
      </c>
      <c r="H93" s="19">
        <f t="shared" si="205"/>
        <v>774.01148670430121</v>
      </c>
      <c r="I93" s="19">
        <f t="shared" si="205"/>
        <v>736.92609920575273</v>
      </c>
      <c r="J93" s="19">
        <f t="shared" si="205"/>
        <v>128.92083165247934</v>
      </c>
      <c r="K93" s="19">
        <f t="shared" si="205"/>
        <v>334.36028129682092</v>
      </c>
      <c r="L93" s="19">
        <f t="shared" si="205"/>
        <v>29.747090639491397</v>
      </c>
      <c r="M93" s="19">
        <f t="shared" si="205"/>
        <v>241.86615998033662</v>
      </c>
      <c r="N93" s="23"/>
      <c r="V93" s="49"/>
      <c r="W93" s="49"/>
      <c r="X93" s="49"/>
      <c r="Y93" s="49"/>
      <c r="Z93" s="23"/>
      <c r="AL93" s="23"/>
    </row>
    <row r="94" spans="1:49" ht="13.5" customHeight="1">
      <c r="B94" s="20" t="s">
        <v>268</v>
      </c>
      <c r="C94" s="21">
        <f t="shared" ref="C94:M94" si="206">STDEV(C88:C92)</f>
        <v>1302.4829441130207</v>
      </c>
      <c r="D94" s="21">
        <f t="shared" si="206"/>
        <v>19.334321116356197</v>
      </c>
      <c r="E94" s="21">
        <f t="shared" si="206"/>
        <v>122.5931113707707</v>
      </c>
      <c r="F94" s="21">
        <f t="shared" si="206"/>
        <v>91.843475288967696</v>
      </c>
      <c r="G94" s="21">
        <f t="shared" si="206"/>
        <v>230.91653850323328</v>
      </c>
      <c r="H94" s="21">
        <f t="shared" si="206"/>
        <v>285.73497492842927</v>
      </c>
      <c r="I94" s="21">
        <f t="shared" si="206"/>
        <v>662.60290651173352</v>
      </c>
      <c r="J94" s="21">
        <f t="shared" si="206"/>
        <v>56.924633080371301</v>
      </c>
      <c r="K94" s="21">
        <f t="shared" si="206"/>
        <v>60.204794682483445</v>
      </c>
      <c r="L94" s="21">
        <f t="shared" si="206"/>
        <v>43.404972681509008</v>
      </c>
      <c r="M94" s="21">
        <f t="shared" si="206"/>
        <v>222.38876721373151</v>
      </c>
      <c r="N94" s="23"/>
      <c r="O94" s="51"/>
      <c r="P94" s="51"/>
      <c r="Q94" s="51"/>
      <c r="R94" s="51"/>
      <c r="S94" s="51"/>
      <c r="T94" s="51"/>
      <c r="U94" s="51"/>
      <c r="V94" s="173"/>
      <c r="W94" s="173"/>
      <c r="X94" s="173"/>
      <c r="Y94" s="173"/>
      <c r="Z94" s="23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23"/>
      <c r="AM94" s="26"/>
      <c r="AN94" s="26"/>
      <c r="AO94" s="26"/>
      <c r="AP94" s="26"/>
      <c r="AQ94" s="26"/>
      <c r="AR94" s="26"/>
      <c r="AS94" s="26"/>
      <c r="AT94" s="61"/>
      <c r="AU94" s="61"/>
      <c r="AV94" s="61"/>
      <c r="AW94" s="61"/>
    </row>
    <row r="95" spans="1:49" ht="13.5" customHeight="1">
      <c r="B95" s="20" t="s">
        <v>269</v>
      </c>
      <c r="C95" s="21">
        <f>+C93+C94</f>
        <v>9792.197122163785</v>
      </c>
      <c r="D95" s="21">
        <f t="shared" ref="D95:M95" si="207">+D93+D94</f>
        <v>51.36929354066443</v>
      </c>
      <c r="E95" s="21">
        <f t="shared" si="207"/>
        <v>1383.235319245983</v>
      </c>
      <c r="F95" s="21">
        <f t="shared" si="207"/>
        <v>555.99778690503956</v>
      </c>
      <c r="G95" s="21">
        <f t="shared" si="207"/>
        <v>923.78386884412703</v>
      </c>
      <c r="H95" s="21">
        <f t="shared" si="207"/>
        <v>1059.7464616327304</v>
      </c>
      <c r="I95" s="21">
        <f t="shared" si="207"/>
        <v>1399.5290057174861</v>
      </c>
      <c r="J95" s="21">
        <f t="shared" si="207"/>
        <v>185.84546473285064</v>
      </c>
      <c r="K95" s="21">
        <f t="shared" si="207"/>
        <v>394.56507597930437</v>
      </c>
      <c r="L95" s="21">
        <f t="shared" si="207"/>
        <v>73.152063321000412</v>
      </c>
      <c r="M95" s="21">
        <f t="shared" si="207"/>
        <v>464.25492719406816</v>
      </c>
      <c r="N95" s="23"/>
      <c r="O95" s="51"/>
      <c r="P95" s="51"/>
      <c r="Q95" s="51"/>
      <c r="R95" s="51"/>
      <c r="S95" s="51"/>
      <c r="T95" s="51"/>
      <c r="U95" s="51"/>
      <c r="V95" s="173"/>
      <c r="W95" s="173"/>
      <c r="X95" s="173"/>
      <c r="Y95" s="173"/>
      <c r="Z95" s="23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23"/>
      <c r="AM95" s="26"/>
      <c r="AN95" s="26"/>
      <c r="AO95" s="26"/>
      <c r="AP95" s="26"/>
      <c r="AQ95" s="26"/>
      <c r="AR95" s="26"/>
      <c r="AS95" s="26"/>
      <c r="AT95" s="61"/>
      <c r="AU95" s="61"/>
      <c r="AV95" s="61"/>
      <c r="AW95" s="61"/>
    </row>
    <row r="96" spans="1:49" ht="13.5" customHeight="1">
      <c r="B96" s="348" t="s">
        <v>152</v>
      </c>
      <c r="C96" s="357" t="s">
        <v>248</v>
      </c>
      <c r="D96" s="358"/>
      <c r="E96" s="358"/>
      <c r="F96" s="358"/>
      <c r="G96" s="358"/>
      <c r="H96" s="358"/>
      <c r="I96" s="358"/>
      <c r="J96" s="358"/>
      <c r="K96" s="358"/>
      <c r="L96" s="358"/>
      <c r="M96" s="359"/>
      <c r="N96" s="348" t="s">
        <v>152</v>
      </c>
      <c r="O96" s="357" t="s">
        <v>719</v>
      </c>
      <c r="P96" s="358"/>
      <c r="Q96" s="358"/>
      <c r="R96" s="358"/>
      <c r="S96" s="358"/>
      <c r="T96" s="358"/>
      <c r="U96" s="358"/>
      <c r="V96" s="358"/>
      <c r="W96" s="358"/>
      <c r="X96" s="358"/>
      <c r="Y96" s="359"/>
      <c r="Z96" s="348" t="s">
        <v>152</v>
      </c>
      <c r="AA96" s="357" t="s">
        <v>719</v>
      </c>
      <c r="AB96" s="358"/>
      <c r="AC96" s="358"/>
      <c r="AD96" s="358"/>
      <c r="AE96" s="358"/>
      <c r="AF96" s="358"/>
      <c r="AG96" s="358"/>
      <c r="AH96" s="358"/>
      <c r="AI96" s="358"/>
      <c r="AJ96" s="358"/>
      <c r="AK96" s="359"/>
      <c r="AL96" s="348" t="s">
        <v>152</v>
      </c>
      <c r="AM96" s="357" t="s">
        <v>720</v>
      </c>
      <c r="AN96" s="358"/>
      <c r="AO96" s="358"/>
      <c r="AP96" s="358"/>
      <c r="AQ96" s="358"/>
      <c r="AR96" s="358"/>
      <c r="AS96" s="358"/>
      <c r="AT96" s="358"/>
      <c r="AU96" s="358"/>
      <c r="AV96" s="358"/>
      <c r="AW96" s="359"/>
    </row>
    <row r="97" spans="1:49" ht="13.5" customHeight="1">
      <c r="B97" s="348"/>
      <c r="C97" s="38" t="s">
        <v>5</v>
      </c>
      <c r="D97" s="38" t="s">
        <v>8</v>
      </c>
      <c r="E97" s="38" t="s">
        <v>11</v>
      </c>
      <c r="F97" s="38" t="s">
        <v>17</v>
      </c>
      <c r="G97" s="38" t="s">
        <v>20</v>
      </c>
      <c r="H97" s="38" t="s">
        <v>23</v>
      </c>
      <c r="I97" s="38" t="s">
        <v>26</v>
      </c>
      <c r="J97" s="38" t="s">
        <v>29</v>
      </c>
      <c r="K97" s="38" t="s">
        <v>32</v>
      </c>
      <c r="L97" s="38" t="s">
        <v>35</v>
      </c>
      <c r="M97" s="38" t="s">
        <v>38</v>
      </c>
      <c r="N97" s="348"/>
      <c r="O97" s="38" t="s">
        <v>5</v>
      </c>
      <c r="P97" s="38" t="s">
        <v>8</v>
      </c>
      <c r="Q97" s="38" t="s">
        <v>11</v>
      </c>
      <c r="R97" s="38" t="s">
        <v>17</v>
      </c>
      <c r="S97" s="38" t="s">
        <v>20</v>
      </c>
      <c r="T97" s="38" t="s">
        <v>23</v>
      </c>
      <c r="U97" s="38" t="s">
        <v>26</v>
      </c>
      <c r="V97" s="38" t="s">
        <v>29</v>
      </c>
      <c r="W97" s="38" t="s">
        <v>32</v>
      </c>
      <c r="X97" s="38" t="s">
        <v>35</v>
      </c>
      <c r="Y97" s="38" t="s">
        <v>38</v>
      </c>
      <c r="Z97" s="348"/>
      <c r="AA97" s="38" t="s">
        <v>5</v>
      </c>
      <c r="AB97" s="38" t="s">
        <v>8</v>
      </c>
      <c r="AC97" s="38" t="s">
        <v>11</v>
      </c>
      <c r="AD97" s="38" t="s">
        <v>17</v>
      </c>
      <c r="AE97" s="38" t="s">
        <v>20</v>
      </c>
      <c r="AF97" s="38" t="s">
        <v>23</v>
      </c>
      <c r="AG97" s="38" t="s">
        <v>26</v>
      </c>
      <c r="AH97" s="38" t="s">
        <v>29</v>
      </c>
      <c r="AI97" s="38" t="s">
        <v>32</v>
      </c>
      <c r="AJ97" s="38" t="s">
        <v>35</v>
      </c>
      <c r="AK97" s="38" t="s">
        <v>38</v>
      </c>
      <c r="AL97" s="348"/>
      <c r="AM97" s="12" t="s">
        <v>5</v>
      </c>
      <c r="AN97" s="13" t="s">
        <v>8</v>
      </c>
      <c r="AO97" s="12" t="s">
        <v>11</v>
      </c>
      <c r="AP97" s="12" t="s">
        <v>17</v>
      </c>
      <c r="AQ97" s="12" t="s">
        <v>20</v>
      </c>
      <c r="AR97" s="12" t="s">
        <v>23</v>
      </c>
      <c r="AS97" s="12" t="s">
        <v>26</v>
      </c>
      <c r="AT97" s="38" t="s">
        <v>29</v>
      </c>
      <c r="AU97" s="38" t="s">
        <v>32</v>
      </c>
      <c r="AV97" s="38" t="s">
        <v>35</v>
      </c>
      <c r="AW97" s="38" t="s">
        <v>38</v>
      </c>
    </row>
    <row r="98" spans="1:49" ht="13.5" customHeight="1">
      <c r="A98" s="253" t="str">
        <f>+'8.คำนวณ'!E62</f>
        <v>หนองบัวลำภู</v>
      </c>
      <c r="B98" s="14" t="str">
        <f>+'8.คำนวณ'!G62</f>
        <v>นากลาง,รพช.</v>
      </c>
      <c r="C98" s="267">
        <f>+'8.คำนวณ'!X62</f>
        <v>10099.889234192093</v>
      </c>
      <c r="D98" s="267">
        <f>+'8.คำนวณ'!Y62</f>
        <v>30.323089683880276</v>
      </c>
      <c r="E98" s="267">
        <f>+'8.คำนวณ'!Z62</f>
        <v>2225.104022228089</v>
      </c>
      <c r="F98" s="267">
        <f>+'8.คำนวณ'!AA62</f>
        <v>717.66148670851521</v>
      </c>
      <c r="G98" s="267">
        <f>+'8.คำนวณ'!AB62</f>
        <v>571.26186698518723</v>
      </c>
      <c r="H98" s="267">
        <f>+'8.คำนวณ'!AC62</f>
        <v>703.72313817966506</v>
      </c>
      <c r="I98" s="267">
        <f>+'8.คำนวณ'!AD62</f>
        <v>516.32848102076969</v>
      </c>
      <c r="J98" s="267">
        <f>+'8.คำนวณ'!AE62</f>
        <v>599.33118222573103</v>
      </c>
      <c r="K98" s="267">
        <f>+'8.คำนวณ'!AF62</f>
        <v>448.17497350930569</v>
      </c>
      <c r="L98" s="267">
        <f>+'8.คำนวณ'!AG62</f>
        <v>66.019167113091044</v>
      </c>
      <c r="M98" s="267">
        <f>+'8.คำนวณ'!AH62</f>
        <v>99.082470106654839</v>
      </c>
      <c r="N98" s="14" t="str">
        <f t="shared" ref="N98:N103" si="208">+B98</f>
        <v>นากลาง,รพช.</v>
      </c>
      <c r="O98" s="50">
        <f t="shared" ref="O98:Y98" si="209">+(C98-C104)*100/C104</f>
        <v>18.782799881373048</v>
      </c>
      <c r="P98" s="50">
        <f t="shared" si="209"/>
        <v>-59.090613002319316</v>
      </c>
      <c r="Q98" s="50">
        <f t="shared" si="209"/>
        <v>27.664530529717116</v>
      </c>
      <c r="R98" s="50">
        <f t="shared" si="209"/>
        <v>-5.475333249036245</v>
      </c>
      <c r="S98" s="50">
        <f t="shared" si="209"/>
        <v>15.317616332428608</v>
      </c>
      <c r="T98" s="50">
        <f t="shared" si="209"/>
        <v>1.1008464034558647</v>
      </c>
      <c r="U98" s="50">
        <f t="shared" si="209"/>
        <v>-46.048067297930345</v>
      </c>
      <c r="V98" s="50">
        <f t="shared" si="209"/>
        <v>36.590557154592005</v>
      </c>
      <c r="W98" s="50">
        <f t="shared" si="209"/>
        <v>35.657117099435332</v>
      </c>
      <c r="X98" s="50">
        <f t="shared" si="209"/>
        <v>-2.0156548971528268</v>
      </c>
      <c r="Y98" s="50">
        <f t="shared" si="209"/>
        <v>-79.198419727271272</v>
      </c>
      <c r="Z98" s="14" t="str">
        <f t="shared" ref="Z98:Z103" si="210">+N98</f>
        <v>นากลาง,รพช.</v>
      </c>
      <c r="AA98" s="15">
        <f t="shared" ref="AA98:AK103" si="211">+O98/100</f>
        <v>0.18782799881373047</v>
      </c>
      <c r="AB98" s="15">
        <f t="shared" si="211"/>
        <v>-0.59090613002319314</v>
      </c>
      <c r="AC98" s="15">
        <f t="shared" si="211"/>
        <v>0.27664530529717113</v>
      </c>
      <c r="AD98" s="15">
        <f t="shared" si="211"/>
        <v>-5.4753332490362447E-2</v>
      </c>
      <c r="AE98" s="15">
        <f t="shared" si="211"/>
        <v>0.15317616332428607</v>
      </c>
      <c r="AF98" s="15">
        <f t="shared" si="211"/>
        <v>1.1008464034558647E-2</v>
      </c>
      <c r="AG98" s="15">
        <f t="shared" si="211"/>
        <v>-0.46048067297930345</v>
      </c>
      <c r="AH98" s="15">
        <f t="shared" si="211"/>
        <v>0.36590557154592007</v>
      </c>
      <c r="AI98" s="15">
        <f t="shared" si="211"/>
        <v>0.35657117099435331</v>
      </c>
      <c r="AJ98" s="15">
        <f t="shared" si="211"/>
        <v>-2.0156548971528267E-2</v>
      </c>
      <c r="AK98" s="15">
        <f t="shared" si="211"/>
        <v>-0.79198419727271274</v>
      </c>
      <c r="AL98" s="14" t="str">
        <f t="shared" ref="AL98:AL103" si="212">+Z98</f>
        <v>นากลาง,รพช.</v>
      </c>
      <c r="AM98" s="16" t="str">
        <f>+IF(AND(C98&lt;C106),"OK","Not OK")</f>
        <v>Not OK</v>
      </c>
      <c r="AN98" s="16" t="str">
        <f t="shared" ref="AN98:AW98" si="213">+IF(AND(D98&lt;D106),"OK","Not OK")</f>
        <v>OK</v>
      </c>
      <c r="AO98" s="16" t="str">
        <f t="shared" si="213"/>
        <v>Not OK</v>
      </c>
      <c r="AP98" s="16" t="str">
        <f t="shared" si="213"/>
        <v>OK</v>
      </c>
      <c r="AQ98" s="16" t="str">
        <f t="shared" si="213"/>
        <v>OK</v>
      </c>
      <c r="AR98" s="16" t="str">
        <f t="shared" si="213"/>
        <v>OK</v>
      </c>
      <c r="AS98" s="16" t="str">
        <f t="shared" si="213"/>
        <v>OK</v>
      </c>
      <c r="AT98" s="16" t="str">
        <f t="shared" si="213"/>
        <v>OK</v>
      </c>
      <c r="AU98" s="16" t="str">
        <f t="shared" si="213"/>
        <v>Not OK</v>
      </c>
      <c r="AV98" s="16" t="str">
        <f t="shared" si="213"/>
        <v>OK</v>
      </c>
      <c r="AW98" s="16" t="str">
        <f t="shared" si="213"/>
        <v>OK</v>
      </c>
    </row>
    <row r="99" spans="1:49" ht="13.5" customHeight="1">
      <c r="A99" s="253" t="str">
        <f>+'8.คำนวณ'!E63</f>
        <v>เลย</v>
      </c>
      <c r="B99" s="14" t="str">
        <f>+'8.คำนวณ'!G63</f>
        <v>เชียงคาน,รพช.</v>
      </c>
      <c r="C99" s="267">
        <f>+'8.คำนวณ'!X63</f>
        <v>8082.850783044878</v>
      </c>
      <c r="D99" s="267">
        <f>+'8.คำนวณ'!Y63</f>
        <v>83.198447895907307</v>
      </c>
      <c r="E99" s="267">
        <f>+'8.คำนวณ'!Z63</f>
        <v>1373.6174857806566</v>
      </c>
      <c r="F99" s="267">
        <f>+'8.คำนวณ'!AA63</f>
        <v>656.28272053716194</v>
      </c>
      <c r="G99" s="267">
        <f>+'8.คำนวณ'!AB63</f>
        <v>536.99017278736608</v>
      </c>
      <c r="H99" s="267">
        <f>+'8.คำนวณ'!AC63</f>
        <v>675.25641109135734</v>
      </c>
      <c r="I99" s="267">
        <f>+'8.คำนวณ'!AD63</f>
        <v>402.73200001780424</v>
      </c>
      <c r="J99" s="267">
        <f>+'8.คำนวณ'!AE63</f>
        <v>289.10843855573313</v>
      </c>
      <c r="K99" s="267">
        <f>+'8.คำนวณ'!AF63</f>
        <v>277.88616958448523</v>
      </c>
      <c r="L99" s="267">
        <f>+'8.คำนวณ'!AG63</f>
        <v>4.3669767798162278</v>
      </c>
      <c r="M99" s="267">
        <f>+'8.คำนวณ'!AH63</f>
        <v>515.63515948927261</v>
      </c>
      <c r="N99" s="14" t="str">
        <f t="shared" si="208"/>
        <v>เชียงคาน,รพช.</v>
      </c>
      <c r="O99" s="50">
        <f t="shared" ref="O99:Y99" si="214">+(C99-C104)*100/C104</f>
        <v>-4.9391904434861376</v>
      </c>
      <c r="P99" s="50">
        <f t="shared" si="214"/>
        <v>12.244416319798487</v>
      </c>
      <c r="Q99" s="50">
        <f t="shared" si="214"/>
        <v>-21.18919848340375</v>
      </c>
      <c r="R99" s="50">
        <f t="shared" si="214"/>
        <v>-13.559656464626261</v>
      </c>
      <c r="S99" s="50">
        <f t="shared" si="214"/>
        <v>8.3993704088491548</v>
      </c>
      <c r="T99" s="50">
        <f t="shared" si="214"/>
        <v>-2.9888446224903658</v>
      </c>
      <c r="U99" s="50">
        <f t="shared" si="214"/>
        <v>-57.91793294266008</v>
      </c>
      <c r="V99" s="50">
        <f t="shared" si="214"/>
        <v>-34.110748995622146</v>
      </c>
      <c r="W99" s="50">
        <f t="shared" si="214"/>
        <v>-15.887234058477988</v>
      </c>
      <c r="X99" s="50">
        <f t="shared" si="214"/>
        <v>-93.51861923497691</v>
      </c>
      <c r="Y99" s="50">
        <f t="shared" si="214"/>
        <v>8.2535200223775487</v>
      </c>
      <c r="Z99" s="14" t="str">
        <f t="shared" si="210"/>
        <v>เชียงคาน,รพช.</v>
      </c>
      <c r="AA99" s="15">
        <f t="shared" si="211"/>
        <v>-4.9391904434861376E-2</v>
      </c>
      <c r="AB99" s="15">
        <f t="shared" si="211"/>
        <v>0.12244416319798487</v>
      </c>
      <c r="AC99" s="15">
        <f t="shared" si="211"/>
        <v>-0.21189198483403751</v>
      </c>
      <c r="AD99" s="15">
        <f t="shared" si="211"/>
        <v>-0.1355965646462626</v>
      </c>
      <c r="AE99" s="15">
        <f t="shared" si="211"/>
        <v>8.399370408849155E-2</v>
      </c>
      <c r="AF99" s="15">
        <f t="shared" si="211"/>
        <v>-2.9888446224903657E-2</v>
      </c>
      <c r="AG99" s="15">
        <f t="shared" si="211"/>
        <v>-0.57917932942660078</v>
      </c>
      <c r="AH99" s="15">
        <f t="shared" si="211"/>
        <v>-0.34110748995622148</v>
      </c>
      <c r="AI99" s="15">
        <f t="shared" si="211"/>
        <v>-0.15887234058477989</v>
      </c>
      <c r="AJ99" s="15">
        <f t="shared" si="211"/>
        <v>-0.93518619234976907</v>
      </c>
      <c r="AK99" s="15">
        <f t="shared" si="211"/>
        <v>8.2535200223775487E-2</v>
      </c>
      <c r="AL99" s="14" t="str">
        <f t="shared" si="212"/>
        <v>เชียงคาน,รพช.</v>
      </c>
      <c r="AM99" s="16" t="str">
        <f>+IF(AND(C99&lt;C106),"OK","Not OK")</f>
        <v>OK</v>
      </c>
      <c r="AN99" s="16" t="str">
        <f t="shared" ref="AN99:AW99" si="215">+IF(AND(D99&lt;D106),"OK","Not OK")</f>
        <v>OK</v>
      </c>
      <c r="AO99" s="16" t="str">
        <f t="shared" si="215"/>
        <v>OK</v>
      </c>
      <c r="AP99" s="16" t="str">
        <f t="shared" si="215"/>
        <v>OK</v>
      </c>
      <c r="AQ99" s="16" t="str">
        <f t="shared" si="215"/>
        <v>OK</v>
      </c>
      <c r="AR99" s="16" t="str">
        <f t="shared" si="215"/>
        <v>OK</v>
      </c>
      <c r="AS99" s="16" t="str">
        <f t="shared" si="215"/>
        <v>OK</v>
      </c>
      <c r="AT99" s="16" t="str">
        <f t="shared" si="215"/>
        <v>OK</v>
      </c>
      <c r="AU99" s="16" t="str">
        <f t="shared" si="215"/>
        <v>OK</v>
      </c>
      <c r="AV99" s="16" t="str">
        <f t="shared" si="215"/>
        <v>OK</v>
      </c>
      <c r="AW99" s="16" t="str">
        <f t="shared" si="215"/>
        <v>OK</v>
      </c>
    </row>
    <row r="100" spans="1:49" ht="13.5" customHeight="1">
      <c r="A100" s="253" t="str">
        <f>+'8.คำนวณ'!E64</f>
        <v>บึงกาฬ</v>
      </c>
      <c r="B100" s="14" t="str">
        <f>+'8.คำนวณ'!G64</f>
        <v>โซ่พิสัย,รพช.</v>
      </c>
      <c r="C100" s="267">
        <f>+'8.คำนวณ'!X64</f>
        <v>7050.7781354230156</v>
      </c>
      <c r="D100" s="267">
        <f>+'8.คำนวณ'!Y64</f>
        <v>107.55203097521139</v>
      </c>
      <c r="E100" s="267">
        <f>+'8.คำนวณ'!Z64</f>
        <v>1230.6897553414663</v>
      </c>
      <c r="F100" s="267">
        <f>+'8.คำนวณ'!AA64</f>
        <v>523.45038426077724</v>
      </c>
      <c r="G100" s="267">
        <f>+'8.คำนวณ'!AB64</f>
        <v>411.17800570866484</v>
      </c>
      <c r="H100" s="267">
        <f>+'8.คำนวณ'!AC64</f>
        <v>485.22141520206958</v>
      </c>
      <c r="I100" s="267">
        <f>+'8.คำนวณ'!AD64</f>
        <v>1128.5305275838286</v>
      </c>
      <c r="J100" s="267">
        <f>+'8.คำนวณ'!AE64</f>
        <v>388.36172419357655</v>
      </c>
      <c r="K100" s="267">
        <f>+'8.คำนวณ'!AF64</f>
        <v>282.61499382777589</v>
      </c>
      <c r="L100" s="267">
        <f>+'8.คำนวณ'!AG64</f>
        <v>14.195280535549646</v>
      </c>
      <c r="M100" s="267">
        <f>+'8.คำนวณ'!AH64</f>
        <v>801.14250755724845</v>
      </c>
      <c r="N100" s="14" t="str">
        <f t="shared" si="208"/>
        <v>โซ่พิสัย,รพช.</v>
      </c>
      <c r="O100" s="50">
        <f t="shared" ref="O100:Y100" si="216">+(C100-C104)*100/C104</f>
        <v>-17.077192744588888</v>
      </c>
      <c r="P100" s="50">
        <f t="shared" si="216"/>
        <v>45.100242205544092</v>
      </c>
      <c r="Q100" s="50">
        <f t="shared" si="216"/>
        <v>-29.389624811304547</v>
      </c>
      <c r="R100" s="50">
        <f t="shared" si="216"/>
        <v>-31.055275991130021</v>
      </c>
      <c r="S100" s="50">
        <f t="shared" si="216"/>
        <v>-16.997667362462956</v>
      </c>
      <c r="T100" s="50">
        <f t="shared" si="216"/>
        <v>-30.290347000800857</v>
      </c>
      <c r="U100" s="50">
        <f t="shared" si="216"/>
        <v>17.921837191825734</v>
      </c>
      <c r="V100" s="50">
        <f t="shared" si="216"/>
        <v>-11.490431570538142</v>
      </c>
      <c r="W100" s="50">
        <f t="shared" si="216"/>
        <v>-14.455876436940896</v>
      </c>
      <c r="X100" s="50">
        <f t="shared" si="216"/>
        <v>-78.931644738195757</v>
      </c>
      <c r="Y100" s="50">
        <f t="shared" si="216"/>
        <v>68.193527703827243</v>
      </c>
      <c r="Z100" s="14" t="str">
        <f t="shared" si="210"/>
        <v>โซ่พิสัย,รพช.</v>
      </c>
      <c r="AA100" s="15">
        <f t="shared" si="211"/>
        <v>-0.17077192744588887</v>
      </c>
      <c r="AB100" s="15">
        <f t="shared" si="211"/>
        <v>0.45100242205544094</v>
      </c>
      <c r="AC100" s="15">
        <f t="shared" si="211"/>
        <v>-0.29389624811304549</v>
      </c>
      <c r="AD100" s="15">
        <f t="shared" si="211"/>
        <v>-0.31055275991130021</v>
      </c>
      <c r="AE100" s="15">
        <f t="shared" si="211"/>
        <v>-0.16997667362462957</v>
      </c>
      <c r="AF100" s="15">
        <f t="shared" si="211"/>
        <v>-0.30290347000800855</v>
      </c>
      <c r="AG100" s="15">
        <f t="shared" si="211"/>
        <v>0.17921837191825735</v>
      </c>
      <c r="AH100" s="15">
        <f t="shared" si="211"/>
        <v>-0.11490431570538143</v>
      </c>
      <c r="AI100" s="15">
        <f t="shared" si="211"/>
        <v>-0.14455876436940895</v>
      </c>
      <c r="AJ100" s="15">
        <f t="shared" si="211"/>
        <v>-0.78931644738195761</v>
      </c>
      <c r="AK100" s="15">
        <f t="shared" si="211"/>
        <v>0.68193527703827239</v>
      </c>
      <c r="AL100" s="14" t="str">
        <f t="shared" si="212"/>
        <v>โซ่พิสัย,รพช.</v>
      </c>
      <c r="AM100" s="16" t="str">
        <f>+IF(AND(C100&lt;C106),"OK","Not OK")</f>
        <v>OK</v>
      </c>
      <c r="AN100" s="16" t="str">
        <f t="shared" ref="AN100:AW100" si="217">+IF(AND(D100&lt;D106),"OK","Not OK")</f>
        <v>Not OK</v>
      </c>
      <c r="AO100" s="16" t="str">
        <f t="shared" si="217"/>
        <v>OK</v>
      </c>
      <c r="AP100" s="16" t="str">
        <f t="shared" si="217"/>
        <v>OK</v>
      </c>
      <c r="AQ100" s="16" t="str">
        <f t="shared" si="217"/>
        <v>OK</v>
      </c>
      <c r="AR100" s="16" t="str">
        <f t="shared" si="217"/>
        <v>OK</v>
      </c>
      <c r="AS100" s="16" t="str">
        <f t="shared" si="217"/>
        <v>OK</v>
      </c>
      <c r="AT100" s="16" t="str">
        <f t="shared" si="217"/>
        <v>OK</v>
      </c>
      <c r="AU100" s="16" t="str">
        <f t="shared" si="217"/>
        <v>OK</v>
      </c>
      <c r="AV100" s="16" t="str">
        <f t="shared" si="217"/>
        <v>OK</v>
      </c>
      <c r="AW100" s="16" t="str">
        <f t="shared" si="217"/>
        <v>OK</v>
      </c>
    </row>
    <row r="101" spans="1:49" ht="13.5" customHeight="1">
      <c r="A101" s="253" t="str">
        <f>+'8.คำนวณ'!E65</f>
        <v>สกลนคร</v>
      </c>
      <c r="B101" s="14" t="str">
        <f>+'8.คำนวณ'!G65</f>
        <v>พระอาจารย์ฝั้นอาจาโร,รพช.</v>
      </c>
      <c r="C101" s="267">
        <f>+'8.คำนวณ'!X65</f>
        <v>8403.1498926516088</v>
      </c>
      <c r="D101" s="267">
        <f>+'8.คำนวณ'!Y65</f>
        <v>99.254645218168761</v>
      </c>
      <c r="E101" s="267">
        <f>+'8.คำนวณ'!Z65</f>
        <v>2063.9145506441846</v>
      </c>
      <c r="F101" s="267">
        <f>+'8.คำนวณ'!AA65</f>
        <v>1043.1663098511399</v>
      </c>
      <c r="G101" s="267">
        <f>+'8.คำนวณ'!AB65</f>
        <v>547.78809252026247</v>
      </c>
      <c r="H101" s="267">
        <f>+'8.คำนวณ'!AC65</f>
        <v>567.47027397515751</v>
      </c>
      <c r="I101" s="267">
        <f>+'8.คำนวณ'!AD65</f>
        <v>1733.6860236786683</v>
      </c>
      <c r="J101" s="267">
        <f>+'8.คำนวณ'!AE65</f>
        <v>191.34994239094203</v>
      </c>
      <c r="K101" s="267">
        <f>+'8.คำนวณ'!AF65</f>
        <v>329.78878764384575</v>
      </c>
      <c r="L101" s="267">
        <f>+'8.คำนวณ'!AG65</f>
        <v>8.8290039722822904</v>
      </c>
      <c r="M101" s="267">
        <f>+'8.คำนวณ'!AH65</f>
        <v>993.45228380262427</v>
      </c>
      <c r="N101" s="14" t="str">
        <f t="shared" si="208"/>
        <v>พระอาจารย์ฝั้นอาจาโร,รพช.</v>
      </c>
      <c r="O101" s="50">
        <f t="shared" ref="O101:Y101" si="218">+(C101-C104)*100/C104</f>
        <v>-1.172215959271248</v>
      </c>
      <c r="P101" s="50">
        <f t="shared" si="218"/>
        <v>33.906100429669998</v>
      </c>
      <c r="Q101" s="50">
        <f t="shared" si="218"/>
        <v>18.416343473955763</v>
      </c>
      <c r="R101" s="50">
        <f t="shared" si="218"/>
        <v>37.397574804736458</v>
      </c>
      <c r="S101" s="50">
        <f t="shared" si="218"/>
        <v>10.579089442990101</v>
      </c>
      <c r="T101" s="50">
        <f t="shared" si="218"/>
        <v>-18.474010736531948</v>
      </c>
      <c r="U101" s="50">
        <f t="shared" si="218"/>
        <v>81.155437118464349</v>
      </c>
      <c r="V101" s="50">
        <f t="shared" si="218"/>
        <v>-56.390396465582505</v>
      </c>
      <c r="W101" s="50">
        <f t="shared" si="218"/>
        <v>-0.17694242681073721</v>
      </c>
      <c r="X101" s="50">
        <f t="shared" si="218"/>
        <v>-86.896166523085782</v>
      </c>
      <c r="Y101" s="50">
        <f t="shared" si="218"/>
        <v>108.56744292306442</v>
      </c>
      <c r="Z101" s="14" t="str">
        <f t="shared" si="210"/>
        <v>พระอาจารย์ฝั้นอาจาโร,รพช.</v>
      </c>
      <c r="AA101" s="15">
        <f t="shared" si="211"/>
        <v>-1.1722159592712479E-2</v>
      </c>
      <c r="AB101" s="15">
        <f t="shared" si="211"/>
        <v>0.3390610042967</v>
      </c>
      <c r="AC101" s="15">
        <f t="shared" si="211"/>
        <v>0.18416343473955762</v>
      </c>
      <c r="AD101" s="15">
        <f t="shared" si="211"/>
        <v>0.37397574804736455</v>
      </c>
      <c r="AE101" s="15">
        <f t="shared" si="211"/>
        <v>0.10579089442990101</v>
      </c>
      <c r="AF101" s="15">
        <f t="shared" si="211"/>
        <v>-0.18474010736531948</v>
      </c>
      <c r="AG101" s="15">
        <f t="shared" si="211"/>
        <v>0.81155437118464346</v>
      </c>
      <c r="AH101" s="15">
        <f t="shared" si="211"/>
        <v>-0.56390396465582504</v>
      </c>
      <c r="AI101" s="15">
        <f t="shared" si="211"/>
        <v>-1.7694242681073722E-3</v>
      </c>
      <c r="AJ101" s="15">
        <f t="shared" si="211"/>
        <v>-0.86896166523085783</v>
      </c>
      <c r="AK101" s="15">
        <f t="shared" si="211"/>
        <v>1.0856744292306442</v>
      </c>
      <c r="AL101" s="14" t="str">
        <f t="shared" si="212"/>
        <v>พระอาจารย์ฝั้นอาจาโร,รพช.</v>
      </c>
      <c r="AM101" s="16" t="str">
        <f>+IF(AND(C101&lt;C106),"OK","Not OK")</f>
        <v>OK</v>
      </c>
      <c r="AN101" s="16" t="str">
        <f t="shared" ref="AN101:AW101" si="219">+IF(AND(D101&lt;D106),"OK","Not OK")</f>
        <v>OK</v>
      </c>
      <c r="AO101" s="16" t="str">
        <f t="shared" si="219"/>
        <v>OK</v>
      </c>
      <c r="AP101" s="16" t="str">
        <f t="shared" si="219"/>
        <v>Not OK</v>
      </c>
      <c r="AQ101" s="16" t="str">
        <f t="shared" si="219"/>
        <v>OK</v>
      </c>
      <c r="AR101" s="16" t="str">
        <f t="shared" si="219"/>
        <v>OK</v>
      </c>
      <c r="AS101" s="16" t="str">
        <f t="shared" si="219"/>
        <v>Not OK</v>
      </c>
      <c r="AT101" s="16" t="str">
        <f t="shared" si="219"/>
        <v>OK</v>
      </c>
      <c r="AU101" s="16" t="str">
        <f t="shared" si="219"/>
        <v>OK</v>
      </c>
      <c r="AV101" s="16" t="str">
        <f t="shared" si="219"/>
        <v>OK</v>
      </c>
      <c r="AW101" s="16" t="str">
        <f t="shared" si="219"/>
        <v>Not OK</v>
      </c>
    </row>
    <row r="102" spans="1:49" ht="13.5" customHeight="1">
      <c r="A102" s="253" t="str">
        <f>+'8.คำนวณ'!E66</f>
        <v>สกลนคร</v>
      </c>
      <c r="B102" s="14" t="str">
        <f>+'8.คำนวณ'!G66</f>
        <v>บ้านม่วง,รพช.</v>
      </c>
      <c r="C102" s="267">
        <f>+'8.คำนวณ'!X66</f>
        <v>9028.9086039063695</v>
      </c>
      <c r="D102" s="267">
        <f>+'8.คำนวณ'!Y66</f>
        <v>71.745913066776211</v>
      </c>
      <c r="E102" s="267">
        <f>+'8.คำนวณ'!Z66</f>
        <v>1738.8213040162186</v>
      </c>
      <c r="F102" s="267">
        <f>+'8.คำนวณ'!AA66</f>
        <v>972.8079767797019</v>
      </c>
      <c r="G102" s="267">
        <f>+'8.คำนวณ'!AB66</f>
        <v>611.69149440480123</v>
      </c>
      <c r="H102" s="267">
        <f>+'8.คำนวณ'!AC66</f>
        <v>1283.1140848969821</v>
      </c>
      <c r="I102" s="267">
        <f>+'8.คำนวณ'!AD66</f>
        <v>1097.7550011342223</v>
      </c>
      <c r="J102" s="267">
        <f>+'8.คำนวณ'!AE66</f>
        <v>881.73323092586475</v>
      </c>
      <c r="K102" s="267">
        <f>+'8.คำนวณ'!AF66</f>
        <v>401.28897768172124</v>
      </c>
      <c r="L102" s="267">
        <f>+'8.คำนวณ'!AG66</f>
        <v>12.83456323512338</v>
      </c>
      <c r="M102" s="267">
        <f>+'8.คำนวณ'!AH66</f>
        <v>83.341029373677117</v>
      </c>
      <c r="N102" s="14" t="str">
        <f t="shared" si="208"/>
        <v>บ้านม่วง,รพช.</v>
      </c>
      <c r="O102" s="50">
        <f t="shared" ref="O102:Y102" si="220">+(C102-C104)*100/C104</f>
        <v>6.1872084907876719</v>
      </c>
      <c r="P102" s="50">
        <f t="shared" si="220"/>
        <v>-3.2063897924296993</v>
      </c>
      <c r="Q102" s="50">
        <f t="shared" si="220"/>
        <v>-0.23576280716194603</v>
      </c>
      <c r="R102" s="50">
        <f t="shared" si="220"/>
        <v>28.130534410478557</v>
      </c>
      <c r="S102" s="50">
        <f t="shared" si="220"/>
        <v>23.478931716287367</v>
      </c>
      <c r="T102" s="50">
        <f t="shared" si="220"/>
        <v>84.33942693832708</v>
      </c>
      <c r="U102" s="50">
        <f t="shared" si="220"/>
        <v>14.70605655428013</v>
      </c>
      <c r="V102" s="50">
        <f t="shared" si="220"/>
        <v>100.95138855718913</v>
      </c>
      <c r="W102" s="50">
        <f t="shared" si="220"/>
        <v>21.465296042353934</v>
      </c>
      <c r="X102" s="50">
        <f t="shared" si="220"/>
        <v>-80.951194505068585</v>
      </c>
      <c r="Y102" s="50">
        <f t="shared" si="220"/>
        <v>-82.503210601610263</v>
      </c>
      <c r="Z102" s="14" t="str">
        <f t="shared" si="210"/>
        <v>บ้านม่วง,รพช.</v>
      </c>
      <c r="AA102" s="15">
        <f t="shared" si="211"/>
        <v>6.1872084907876719E-2</v>
      </c>
      <c r="AB102" s="15">
        <f t="shared" si="211"/>
        <v>-3.2063897924296994E-2</v>
      </c>
      <c r="AC102" s="15">
        <f t="shared" si="211"/>
        <v>-2.3576280716194604E-3</v>
      </c>
      <c r="AD102" s="15">
        <f t="shared" si="211"/>
        <v>0.28130534410478558</v>
      </c>
      <c r="AE102" s="15">
        <f t="shared" si="211"/>
        <v>0.23478931716287366</v>
      </c>
      <c r="AF102" s="15">
        <f t="shared" si="211"/>
        <v>0.84339426938327078</v>
      </c>
      <c r="AG102" s="15">
        <f t="shared" si="211"/>
        <v>0.14706056554280131</v>
      </c>
      <c r="AH102" s="15">
        <f t="shared" si="211"/>
        <v>1.0095138855718913</v>
      </c>
      <c r="AI102" s="15">
        <f t="shared" si="211"/>
        <v>0.21465296042353935</v>
      </c>
      <c r="AJ102" s="15">
        <f t="shared" si="211"/>
        <v>-0.8095119450506858</v>
      </c>
      <c r="AK102" s="15">
        <f t="shared" si="211"/>
        <v>-0.82503210601610266</v>
      </c>
      <c r="AL102" s="14" t="str">
        <f t="shared" si="212"/>
        <v>บ้านม่วง,รพช.</v>
      </c>
      <c r="AM102" s="16" t="str">
        <f>+IF(AND(C102&lt;C106),"OK","Not OK")</f>
        <v>OK</v>
      </c>
      <c r="AN102" s="16" t="str">
        <f t="shared" ref="AN102:AW102" si="221">+IF(AND(D102&lt;D106),"OK","Not OK")</f>
        <v>OK</v>
      </c>
      <c r="AO102" s="16" t="str">
        <f t="shared" si="221"/>
        <v>OK</v>
      </c>
      <c r="AP102" s="16" t="str">
        <f t="shared" si="221"/>
        <v>Not OK</v>
      </c>
      <c r="AQ102" s="16" t="str">
        <f t="shared" si="221"/>
        <v>OK</v>
      </c>
      <c r="AR102" s="16" t="str">
        <f t="shared" si="221"/>
        <v>Not OK</v>
      </c>
      <c r="AS102" s="16" t="str">
        <f t="shared" si="221"/>
        <v>OK</v>
      </c>
      <c r="AT102" s="16" t="str">
        <f t="shared" si="221"/>
        <v>Not OK</v>
      </c>
      <c r="AU102" s="16" t="str">
        <f t="shared" si="221"/>
        <v>OK</v>
      </c>
      <c r="AV102" s="16" t="str">
        <f t="shared" si="221"/>
        <v>OK</v>
      </c>
      <c r="AW102" s="16" t="str">
        <f t="shared" si="221"/>
        <v>OK</v>
      </c>
    </row>
    <row r="103" spans="1:49" ht="13.5" customHeight="1">
      <c r="A103" s="253" t="str">
        <f>+'8.คำนวณ'!E67</f>
        <v>เลย</v>
      </c>
      <c r="B103" s="14" t="str">
        <f>+'8.คำนวณ'!G67</f>
        <v>สมเด็จพระยุพราชด่านซ้าย,รพช.</v>
      </c>
      <c r="C103" s="267">
        <f>+'8.คำนวณ'!X67</f>
        <v>8351.3512777818869</v>
      </c>
      <c r="D103" s="267">
        <f>+'8.คำนวณ'!Y67</f>
        <v>52.661302985969741</v>
      </c>
      <c r="E103" s="267">
        <f>+'8.คำนวณ'!Z67</f>
        <v>1825.4357971287179</v>
      </c>
      <c r="F103" s="267">
        <f>+'8.คำนวณ'!AA67</f>
        <v>642.02292408472806</v>
      </c>
      <c r="G103" s="267">
        <f>+'8.คำนวณ'!AB67</f>
        <v>293.37795982974666</v>
      </c>
      <c r="H103" s="267">
        <f>+'8.คำนวณ'!AC67</f>
        <v>461.57815854710321</v>
      </c>
      <c r="I103" s="267">
        <f>+'8.คำนวณ'!AD67</f>
        <v>863.06232902630757</v>
      </c>
      <c r="J103" s="267">
        <f>+'8.คำนวณ'!AE67</f>
        <v>282.79168441554725</v>
      </c>
      <c r="K103" s="267">
        <f>+'8.คำนวณ'!AF67</f>
        <v>242.48624744201763</v>
      </c>
      <c r="L103" s="267">
        <f>+'8.คำนวณ'!AG67</f>
        <v>298.0185693062171</v>
      </c>
      <c r="M103" s="267">
        <f>+'8.คำนวณ'!AH67</f>
        <v>365.27759551189661</v>
      </c>
      <c r="N103" s="14" t="str">
        <f t="shared" si="208"/>
        <v>สมเด็จพระยุพราชด่านซ้าย,รพช.</v>
      </c>
      <c r="O103" s="50">
        <f t="shared" ref="O103:Y103" si="222">+(C103-C104)*100/C104</f>
        <v>-1.7814092248144873</v>
      </c>
      <c r="P103" s="50">
        <f t="shared" si="222"/>
        <v>-28.953756160263595</v>
      </c>
      <c r="Q103" s="50">
        <f t="shared" si="222"/>
        <v>4.7337120981974037</v>
      </c>
      <c r="R103" s="50">
        <f t="shared" si="222"/>
        <v>-15.437843510422617</v>
      </c>
      <c r="S103" s="50">
        <f t="shared" si="222"/>
        <v>-40.777340538092261</v>
      </c>
      <c r="T103" s="50">
        <f t="shared" si="222"/>
        <v>-33.687070981959721</v>
      </c>
      <c r="U103" s="50">
        <f t="shared" si="222"/>
        <v>-9.8173306239797</v>
      </c>
      <c r="V103" s="50">
        <f t="shared" si="222"/>
        <v>-35.550368680038289</v>
      </c>
      <c r="W103" s="50">
        <f t="shared" si="222"/>
        <v>-26.602360219559603</v>
      </c>
      <c r="X103" s="50">
        <f t="shared" si="222"/>
        <v>342.31327989847989</v>
      </c>
      <c r="Y103" s="50">
        <f t="shared" si="222"/>
        <v>-23.312860320387678</v>
      </c>
      <c r="Z103" s="14" t="str">
        <f t="shared" si="210"/>
        <v>สมเด็จพระยุพราชด่านซ้าย,รพช.</v>
      </c>
      <c r="AA103" s="15">
        <f t="shared" si="211"/>
        <v>-1.7814092248144873E-2</v>
      </c>
      <c r="AB103" s="15">
        <f t="shared" si="211"/>
        <v>-0.28953756160263594</v>
      </c>
      <c r="AC103" s="15">
        <f t="shared" si="211"/>
        <v>4.733712098197404E-2</v>
      </c>
      <c r="AD103" s="15">
        <f t="shared" si="211"/>
        <v>-0.15437843510422616</v>
      </c>
      <c r="AE103" s="15">
        <f t="shared" si="211"/>
        <v>-0.4077734053809226</v>
      </c>
      <c r="AF103" s="15">
        <f t="shared" si="211"/>
        <v>-0.33687070981959721</v>
      </c>
      <c r="AG103" s="15">
        <f t="shared" si="211"/>
        <v>-9.8173306239797004E-2</v>
      </c>
      <c r="AH103" s="15">
        <f t="shared" si="211"/>
        <v>-0.35550368680038291</v>
      </c>
      <c r="AI103" s="15">
        <f t="shared" si="211"/>
        <v>-0.26602360219559601</v>
      </c>
      <c r="AJ103" s="15">
        <f t="shared" si="211"/>
        <v>3.4231327989847991</v>
      </c>
      <c r="AK103" s="15">
        <f t="shared" si="211"/>
        <v>-0.23312860320387677</v>
      </c>
      <c r="AL103" s="14" t="str">
        <f t="shared" si="212"/>
        <v>สมเด็จพระยุพราชด่านซ้าย,รพช.</v>
      </c>
      <c r="AM103" s="16" t="str">
        <f>+IF(AND(C103&lt;C106),"OK","Not OK")</f>
        <v>OK</v>
      </c>
      <c r="AN103" s="16" t="str">
        <f t="shared" ref="AN103:AW103" si="223">+IF(AND(D103&lt;D106),"OK","Not OK")</f>
        <v>OK</v>
      </c>
      <c r="AO103" s="16" t="str">
        <f t="shared" si="223"/>
        <v>OK</v>
      </c>
      <c r="AP103" s="16" t="str">
        <f t="shared" si="223"/>
        <v>OK</v>
      </c>
      <c r="AQ103" s="16" t="str">
        <f t="shared" si="223"/>
        <v>OK</v>
      </c>
      <c r="AR103" s="16" t="str">
        <f t="shared" si="223"/>
        <v>OK</v>
      </c>
      <c r="AS103" s="16" t="str">
        <f t="shared" si="223"/>
        <v>OK</v>
      </c>
      <c r="AT103" s="16" t="str">
        <f t="shared" si="223"/>
        <v>OK</v>
      </c>
      <c r="AU103" s="16" t="str">
        <f t="shared" si="223"/>
        <v>OK</v>
      </c>
      <c r="AV103" s="16" t="str">
        <f t="shared" si="223"/>
        <v>Not OK</v>
      </c>
      <c r="AW103" s="16" t="str">
        <f t="shared" si="223"/>
        <v>OK</v>
      </c>
    </row>
    <row r="104" spans="1:49" ht="13.5" customHeight="1">
      <c r="B104" s="18" t="s">
        <v>144</v>
      </c>
      <c r="C104" s="19">
        <f>AVERAGE(C98:C103)</f>
        <v>8502.8213211666425</v>
      </c>
      <c r="D104" s="19">
        <f t="shared" ref="D104:M104" si="224">AVERAGE(D98:D103)</f>
        <v>74.122571637652285</v>
      </c>
      <c r="E104" s="19">
        <f t="shared" si="224"/>
        <v>1742.9304858565554</v>
      </c>
      <c r="F104" s="19">
        <f t="shared" si="224"/>
        <v>759.23196703700421</v>
      </c>
      <c r="G104" s="19">
        <f t="shared" si="224"/>
        <v>495.38126537267141</v>
      </c>
      <c r="H104" s="19">
        <f t="shared" si="224"/>
        <v>696.06058031538907</v>
      </c>
      <c r="I104" s="19">
        <f t="shared" si="224"/>
        <v>957.01572707693333</v>
      </c>
      <c r="J104" s="19">
        <f t="shared" si="224"/>
        <v>438.77936711789908</v>
      </c>
      <c r="K104" s="19">
        <f t="shared" si="224"/>
        <v>330.37335828152521</v>
      </c>
      <c r="L104" s="19">
        <f t="shared" si="224"/>
        <v>67.377260157013282</v>
      </c>
      <c r="M104" s="19">
        <f t="shared" si="224"/>
        <v>476.3218409735623</v>
      </c>
      <c r="V104" s="49"/>
      <c r="W104" s="49"/>
      <c r="X104" s="49"/>
      <c r="Y104" s="49"/>
    </row>
    <row r="105" spans="1:49" ht="13.5" customHeight="1">
      <c r="B105" s="20" t="s">
        <v>268</v>
      </c>
      <c r="C105" s="257">
        <f>STDEV(C98:C103)</f>
        <v>1014.4038625454799</v>
      </c>
      <c r="D105" s="257">
        <f t="shared" ref="D105:M105" si="225">STDEV(D98:D103)</f>
        <v>29.038424824477584</v>
      </c>
      <c r="E105" s="257">
        <f t="shared" si="225"/>
        <v>385.00097631352349</v>
      </c>
      <c r="F105" s="257">
        <f t="shared" si="225"/>
        <v>203.9073268339244</v>
      </c>
      <c r="G105" s="257">
        <f t="shared" si="225"/>
        <v>119.71569335289162</v>
      </c>
      <c r="H105" s="257">
        <f t="shared" si="225"/>
        <v>303.67547548010288</v>
      </c>
      <c r="I105" s="257">
        <f t="shared" si="225"/>
        <v>482.22495986891931</v>
      </c>
      <c r="J105" s="257">
        <f t="shared" si="225"/>
        <v>257.86888674172911</v>
      </c>
      <c r="K105" s="257">
        <f t="shared" si="225"/>
        <v>79.582030575186508</v>
      </c>
      <c r="L105" s="257">
        <f t="shared" si="225"/>
        <v>115.23773753444922</v>
      </c>
      <c r="M105" s="257">
        <f t="shared" si="225"/>
        <v>369.74374450992002</v>
      </c>
      <c r="V105" s="173"/>
      <c r="W105" s="173"/>
      <c r="X105" s="173"/>
      <c r="Y105" s="173"/>
    </row>
    <row r="106" spans="1:49" ht="13.5" customHeight="1">
      <c r="B106" s="20" t="s">
        <v>269</v>
      </c>
      <c r="C106" s="257">
        <f>+C104+C105</f>
        <v>9517.2251837121221</v>
      </c>
      <c r="D106" s="257">
        <f t="shared" ref="D106:M106" si="226">+D104+D105</f>
        <v>103.16099646212987</v>
      </c>
      <c r="E106" s="257">
        <f t="shared" si="226"/>
        <v>2127.9314621700787</v>
      </c>
      <c r="F106" s="257">
        <f t="shared" si="226"/>
        <v>963.13929387092867</v>
      </c>
      <c r="G106" s="257">
        <f t="shared" si="226"/>
        <v>615.09695872556301</v>
      </c>
      <c r="H106" s="257">
        <f t="shared" si="226"/>
        <v>999.73605579549189</v>
      </c>
      <c r="I106" s="257">
        <f t="shared" si="226"/>
        <v>1439.2406869458528</v>
      </c>
      <c r="J106" s="257">
        <f t="shared" si="226"/>
        <v>696.6482538596282</v>
      </c>
      <c r="K106" s="257">
        <f t="shared" si="226"/>
        <v>409.95538885671169</v>
      </c>
      <c r="L106" s="257">
        <f t="shared" si="226"/>
        <v>182.61499769146252</v>
      </c>
      <c r="M106" s="257">
        <f t="shared" si="226"/>
        <v>846.06558548348232</v>
      </c>
      <c r="V106" s="173"/>
      <c r="W106" s="173"/>
      <c r="X106" s="173"/>
      <c r="Y106" s="173"/>
    </row>
    <row r="107" spans="1:49" ht="13.5" customHeight="1">
      <c r="B107" s="348" t="s">
        <v>153</v>
      </c>
      <c r="C107" s="357" t="s">
        <v>248</v>
      </c>
      <c r="D107" s="358"/>
      <c r="E107" s="358"/>
      <c r="F107" s="358"/>
      <c r="G107" s="358"/>
      <c r="H107" s="358"/>
      <c r="I107" s="358"/>
      <c r="J107" s="358"/>
      <c r="K107" s="358"/>
      <c r="L107" s="358"/>
      <c r="M107" s="359"/>
      <c r="N107" s="348" t="s">
        <v>153</v>
      </c>
      <c r="O107" s="357" t="s">
        <v>719</v>
      </c>
      <c r="P107" s="358"/>
      <c r="Q107" s="358"/>
      <c r="R107" s="358"/>
      <c r="S107" s="358"/>
      <c r="T107" s="358"/>
      <c r="U107" s="358"/>
      <c r="V107" s="358"/>
      <c r="W107" s="358"/>
      <c r="X107" s="358"/>
      <c r="Y107" s="359"/>
      <c r="Z107" s="348" t="s">
        <v>153</v>
      </c>
      <c r="AA107" s="357" t="s">
        <v>719</v>
      </c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9"/>
      <c r="AL107" s="348" t="s">
        <v>153</v>
      </c>
      <c r="AM107" s="357" t="s">
        <v>720</v>
      </c>
      <c r="AN107" s="358"/>
      <c r="AO107" s="358"/>
      <c r="AP107" s="358"/>
      <c r="AQ107" s="358"/>
      <c r="AR107" s="358"/>
      <c r="AS107" s="358"/>
      <c r="AT107" s="358"/>
      <c r="AU107" s="358"/>
      <c r="AV107" s="358"/>
      <c r="AW107" s="359"/>
    </row>
    <row r="108" spans="1:49" ht="13.5" customHeight="1">
      <c r="B108" s="348"/>
      <c r="C108" s="38" t="s">
        <v>5</v>
      </c>
      <c r="D108" s="38" t="s">
        <v>8</v>
      </c>
      <c r="E108" s="38" t="s">
        <v>11</v>
      </c>
      <c r="F108" s="38" t="s">
        <v>17</v>
      </c>
      <c r="G108" s="38" t="s">
        <v>20</v>
      </c>
      <c r="H108" s="38" t="s">
        <v>23</v>
      </c>
      <c r="I108" s="38" t="s">
        <v>26</v>
      </c>
      <c r="J108" s="38" t="s">
        <v>29</v>
      </c>
      <c r="K108" s="38" t="s">
        <v>32</v>
      </c>
      <c r="L108" s="38" t="s">
        <v>35</v>
      </c>
      <c r="M108" s="38" t="s">
        <v>38</v>
      </c>
      <c r="N108" s="348"/>
      <c r="O108" s="38" t="s">
        <v>5</v>
      </c>
      <c r="P108" s="38" t="s">
        <v>8</v>
      </c>
      <c r="Q108" s="38" t="s">
        <v>11</v>
      </c>
      <c r="R108" s="38" t="s">
        <v>17</v>
      </c>
      <c r="S108" s="38" t="s">
        <v>20</v>
      </c>
      <c r="T108" s="38" t="s">
        <v>23</v>
      </c>
      <c r="U108" s="38" t="s">
        <v>26</v>
      </c>
      <c r="V108" s="38" t="s">
        <v>29</v>
      </c>
      <c r="W108" s="38" t="s">
        <v>32</v>
      </c>
      <c r="X108" s="38" t="s">
        <v>35</v>
      </c>
      <c r="Y108" s="38" t="s">
        <v>38</v>
      </c>
      <c r="Z108" s="348"/>
      <c r="AA108" s="38" t="s">
        <v>5</v>
      </c>
      <c r="AB108" s="38" t="s">
        <v>8</v>
      </c>
      <c r="AC108" s="38" t="s">
        <v>11</v>
      </c>
      <c r="AD108" s="38" t="s">
        <v>17</v>
      </c>
      <c r="AE108" s="38" t="s">
        <v>20</v>
      </c>
      <c r="AF108" s="38" t="s">
        <v>23</v>
      </c>
      <c r="AG108" s="38" t="s">
        <v>26</v>
      </c>
      <c r="AH108" s="38" t="s">
        <v>29</v>
      </c>
      <c r="AI108" s="38" t="s">
        <v>32</v>
      </c>
      <c r="AJ108" s="38" t="s">
        <v>35</v>
      </c>
      <c r="AK108" s="38" t="s">
        <v>38</v>
      </c>
      <c r="AL108" s="348"/>
      <c r="AM108" s="12" t="s">
        <v>5</v>
      </c>
      <c r="AN108" s="13" t="s">
        <v>8</v>
      </c>
      <c r="AO108" s="12" t="s">
        <v>11</v>
      </c>
      <c r="AP108" s="12" t="s">
        <v>17</v>
      </c>
      <c r="AQ108" s="12" t="s">
        <v>20</v>
      </c>
      <c r="AR108" s="12" t="s">
        <v>23</v>
      </c>
      <c r="AS108" s="12" t="s">
        <v>26</v>
      </c>
      <c r="AT108" s="38" t="s">
        <v>29</v>
      </c>
      <c r="AU108" s="38" t="s">
        <v>32</v>
      </c>
      <c r="AV108" s="38" t="s">
        <v>35</v>
      </c>
      <c r="AW108" s="38" t="s">
        <v>38</v>
      </c>
    </row>
    <row r="109" spans="1:49" ht="13.5" customHeight="1">
      <c r="A109" s="253" t="str">
        <f>+'8.คำนวณ'!E68</f>
        <v>หนองบัวลำภู</v>
      </c>
      <c r="B109" s="14" t="str">
        <f>+'8.คำนวณ'!G68</f>
        <v>ศรีบุญเรือง,รพช.</v>
      </c>
      <c r="C109" s="264">
        <f>+'8.คำนวณ'!X68</f>
        <v>9454.5342749414885</v>
      </c>
      <c r="D109" s="264">
        <f>+'8.คำนวณ'!Y68</f>
        <v>34.898743614580539</v>
      </c>
      <c r="E109" s="264">
        <f>+'8.คำนวณ'!Z68</f>
        <v>1984.0843926735881</v>
      </c>
      <c r="F109" s="264">
        <f>+'8.คำนวณ'!AA68</f>
        <v>805.21559434112896</v>
      </c>
      <c r="G109" s="264">
        <f>+'8.คำนวณ'!AB68</f>
        <v>835.16327450175322</v>
      </c>
      <c r="H109" s="264">
        <f>+'8.คำนวณ'!AC68</f>
        <v>516.75093977168274</v>
      </c>
      <c r="I109" s="264">
        <f>+'8.คำนวณ'!AD68</f>
        <v>555.44940869498589</v>
      </c>
      <c r="J109" s="264">
        <f>+'8.คำนวณ'!AE68</f>
        <v>737.29790170717467</v>
      </c>
      <c r="K109" s="264">
        <f>+'8.คำนวณ'!AF68</f>
        <v>351.0523017345692</v>
      </c>
      <c r="L109" s="264">
        <f>+'8.คำนวณ'!AG68</f>
        <v>74.103618825337094</v>
      </c>
      <c r="M109" s="264">
        <f>+'8.คำนวณ'!AH68</f>
        <v>72.064453111094011</v>
      </c>
      <c r="N109" s="14" t="str">
        <f>+B109</f>
        <v>ศรีบุญเรือง,รพช.</v>
      </c>
      <c r="O109" s="50">
        <f>+(C109-C114)*100/C114</f>
        <v>3.0699309137069384</v>
      </c>
      <c r="P109" s="50">
        <f t="shared" ref="P109:Y109" si="227">+(D109-D114)*100/D114</f>
        <v>-16.934085260537266</v>
      </c>
      <c r="Q109" s="50">
        <f t="shared" si="227"/>
        <v>1.1193776390901888</v>
      </c>
      <c r="R109" s="50">
        <f t="shared" si="227"/>
        <v>7.9491366955707514</v>
      </c>
      <c r="S109" s="50">
        <f t="shared" si="227"/>
        <v>34.847900556385177</v>
      </c>
      <c r="T109" s="50">
        <f t="shared" si="227"/>
        <v>-18.868568471517001</v>
      </c>
      <c r="U109" s="50">
        <f t="shared" si="227"/>
        <v>-43.544292914955882</v>
      </c>
      <c r="V109" s="50">
        <f t="shared" si="227"/>
        <v>37.560356372644925</v>
      </c>
      <c r="W109" s="50">
        <f t="shared" si="227"/>
        <v>-0.37299534457126327</v>
      </c>
      <c r="X109" s="50">
        <f t="shared" si="227"/>
        <v>142.51360098636866</v>
      </c>
      <c r="Y109" s="50">
        <f t="shared" si="227"/>
        <v>-82.961828901301857</v>
      </c>
      <c r="Z109" s="14" t="str">
        <f>+N109</f>
        <v>ศรีบุญเรือง,รพช.</v>
      </c>
      <c r="AA109" s="15">
        <f t="shared" ref="AA109:AK113" si="228">+O109/100</f>
        <v>3.0699309137069385E-2</v>
      </c>
      <c r="AB109" s="15">
        <f t="shared" si="228"/>
        <v>-0.16934085260537265</v>
      </c>
      <c r="AC109" s="15">
        <f t="shared" si="228"/>
        <v>1.1193776390901888E-2</v>
      </c>
      <c r="AD109" s="15">
        <f t="shared" si="228"/>
        <v>7.9491366955707521E-2</v>
      </c>
      <c r="AE109" s="15">
        <f t="shared" si="228"/>
        <v>0.34847900556385175</v>
      </c>
      <c r="AF109" s="15">
        <f t="shared" si="228"/>
        <v>-0.18868568471517</v>
      </c>
      <c r="AG109" s="15">
        <f t="shared" si="228"/>
        <v>-0.43544292914955884</v>
      </c>
      <c r="AH109" s="15">
        <f t="shared" si="228"/>
        <v>0.37560356372644926</v>
      </c>
      <c r="AI109" s="15">
        <f t="shared" si="228"/>
        <v>-3.7299534457126329E-3</v>
      </c>
      <c r="AJ109" s="15">
        <f t="shared" si="228"/>
        <v>1.4251360098636865</v>
      </c>
      <c r="AK109" s="15">
        <f t="shared" si="228"/>
        <v>-0.82961828901301859</v>
      </c>
      <c r="AL109" s="14" t="str">
        <f>+Z109</f>
        <v>ศรีบุญเรือง,รพช.</v>
      </c>
      <c r="AM109" s="16" t="str">
        <f>+IF(AND(C109&lt;C116),"OK","Not OK")</f>
        <v>OK</v>
      </c>
      <c r="AN109" s="16" t="str">
        <f t="shared" ref="AN109:AW109" si="229">+IF(AND(D109&lt;D116),"OK","Not OK")</f>
        <v>OK</v>
      </c>
      <c r="AO109" s="16" t="str">
        <f t="shared" si="229"/>
        <v>OK</v>
      </c>
      <c r="AP109" s="16" t="str">
        <f t="shared" si="229"/>
        <v>OK</v>
      </c>
      <c r="AQ109" s="16" t="str">
        <f t="shared" si="229"/>
        <v>OK</v>
      </c>
      <c r="AR109" s="16" t="str">
        <f t="shared" si="229"/>
        <v>OK</v>
      </c>
      <c r="AS109" s="16" t="str">
        <f t="shared" si="229"/>
        <v>OK</v>
      </c>
      <c r="AT109" s="16" t="str">
        <f t="shared" si="229"/>
        <v>OK</v>
      </c>
      <c r="AU109" s="16" t="str">
        <f t="shared" si="229"/>
        <v>OK</v>
      </c>
      <c r="AV109" s="16" t="str">
        <f t="shared" si="229"/>
        <v>Not OK</v>
      </c>
      <c r="AW109" s="16" t="str">
        <f t="shared" si="229"/>
        <v>OK</v>
      </c>
    </row>
    <row r="110" spans="1:49" ht="13.5" customHeight="1">
      <c r="A110" s="253" t="str">
        <f>+'8.คำนวณ'!E69</f>
        <v>บึงกาฬ</v>
      </c>
      <c r="B110" s="14" t="str">
        <f>+'8.คำนวณ'!G69</f>
        <v>เซกา,รพช.</v>
      </c>
      <c r="C110" s="264">
        <f>+'8.คำนวณ'!X69</f>
        <v>10767.09694789988</v>
      </c>
      <c r="D110" s="264">
        <f>+'8.คำนวณ'!Y69</f>
        <v>37.131021273601796</v>
      </c>
      <c r="E110" s="264">
        <f>+'8.คำนวณ'!Z69</f>
        <v>2787.387183198708</v>
      </c>
      <c r="F110" s="264">
        <f>+'8.คำนวณ'!AA69</f>
        <v>773.59784003802986</v>
      </c>
      <c r="G110" s="264">
        <f>+'8.คำนวณ'!AB69</f>
        <v>130.71858138795773</v>
      </c>
      <c r="H110" s="264">
        <f>+'8.คำนวณ'!AC69</f>
        <v>746.07846034914292</v>
      </c>
      <c r="I110" s="264">
        <f>+'8.คำนวณ'!AD69</f>
        <v>860.82155296831877</v>
      </c>
      <c r="J110" s="264">
        <f>+'8.คำนวณ'!AE69</f>
        <v>546.83003045884334</v>
      </c>
      <c r="K110" s="264">
        <f>+'8.คำนวณ'!AF69</f>
        <v>354.96751805929074</v>
      </c>
      <c r="L110" s="264">
        <f>+'8.คำนวณ'!AG69</f>
        <v>15.657625044852173</v>
      </c>
      <c r="M110" s="264">
        <f>+'8.คำนวณ'!AH69</f>
        <v>1620.3426858179428</v>
      </c>
      <c r="N110" s="14" t="str">
        <f>+B110</f>
        <v>เซกา,รพช.</v>
      </c>
      <c r="O110" s="50">
        <f>+(C110-C114)*100/C114</f>
        <v>17.379016912823388</v>
      </c>
      <c r="P110" s="50">
        <f t="shared" ref="P110:Y110" si="230">+(D110-D114)*100/D114</f>
        <v>-11.620822761838115</v>
      </c>
      <c r="Q110" s="50">
        <f t="shared" si="230"/>
        <v>42.059913502177359</v>
      </c>
      <c r="R110" s="50">
        <f t="shared" si="230"/>
        <v>3.7103846082307061</v>
      </c>
      <c r="S110" s="50">
        <f t="shared" si="230"/>
        <v>-78.893796216804233</v>
      </c>
      <c r="T110" s="50">
        <f t="shared" si="230"/>
        <v>17.136533021955991</v>
      </c>
      <c r="U110" s="50">
        <f t="shared" si="230"/>
        <v>-12.506362080657127</v>
      </c>
      <c r="V110" s="50">
        <f t="shared" si="230"/>
        <v>2.0240715333786512</v>
      </c>
      <c r="W110" s="50">
        <f t="shared" si="230"/>
        <v>0.73812477366390805</v>
      </c>
      <c r="X110" s="50">
        <f t="shared" si="230"/>
        <v>-48.758412980188496</v>
      </c>
      <c r="Y110" s="50">
        <f t="shared" si="230"/>
        <v>283.09700174828777</v>
      </c>
      <c r="Z110" s="14" t="str">
        <f>+N110</f>
        <v>เซกา,รพช.</v>
      </c>
      <c r="AA110" s="15">
        <f t="shared" si="228"/>
        <v>0.17379016912823389</v>
      </c>
      <c r="AB110" s="15">
        <f t="shared" si="228"/>
        <v>-0.11620822761838115</v>
      </c>
      <c r="AC110" s="15">
        <f t="shared" si="228"/>
        <v>0.4205991350217736</v>
      </c>
      <c r="AD110" s="15">
        <f t="shared" si="228"/>
        <v>3.710384608230706E-2</v>
      </c>
      <c r="AE110" s="15">
        <f t="shared" si="228"/>
        <v>-0.78893796216804235</v>
      </c>
      <c r="AF110" s="15">
        <f t="shared" si="228"/>
        <v>0.17136533021955991</v>
      </c>
      <c r="AG110" s="15">
        <f t="shared" si="228"/>
        <v>-0.12506362080657127</v>
      </c>
      <c r="AH110" s="15">
        <f t="shared" si="228"/>
        <v>2.0240715333786512E-2</v>
      </c>
      <c r="AI110" s="15">
        <f t="shared" si="228"/>
        <v>7.3812477366390801E-3</v>
      </c>
      <c r="AJ110" s="15">
        <f t="shared" si="228"/>
        <v>-0.48758412980188498</v>
      </c>
      <c r="AK110" s="15">
        <f t="shared" si="228"/>
        <v>2.8309700174828776</v>
      </c>
      <c r="AL110" s="14" t="str">
        <f>+Z110</f>
        <v>เซกา,รพช.</v>
      </c>
      <c r="AM110" s="16" t="str">
        <f>+IF(AND(C110&lt;C116),"OK","Not OK")</f>
        <v>Not OK</v>
      </c>
      <c r="AN110" s="16" t="str">
        <f t="shared" ref="AN110:AW110" si="231">+IF(AND(D110&lt;D116),"OK","Not OK")</f>
        <v>OK</v>
      </c>
      <c r="AO110" s="16" t="str">
        <f t="shared" si="231"/>
        <v>Not OK</v>
      </c>
      <c r="AP110" s="16" t="str">
        <f t="shared" si="231"/>
        <v>OK</v>
      </c>
      <c r="AQ110" s="16" t="str">
        <f t="shared" si="231"/>
        <v>OK</v>
      </c>
      <c r="AR110" s="16" t="str">
        <f t="shared" si="231"/>
        <v>Not OK</v>
      </c>
      <c r="AS110" s="16" t="str">
        <f t="shared" si="231"/>
        <v>OK</v>
      </c>
      <c r="AT110" s="16" t="str">
        <f t="shared" si="231"/>
        <v>OK</v>
      </c>
      <c r="AU110" s="16" t="str">
        <f t="shared" si="231"/>
        <v>OK</v>
      </c>
      <c r="AV110" s="16" t="str">
        <f t="shared" si="231"/>
        <v>OK</v>
      </c>
      <c r="AW110" s="16" t="str">
        <f t="shared" si="231"/>
        <v>Not OK</v>
      </c>
    </row>
    <row r="111" spans="1:49" ht="13.5" customHeight="1">
      <c r="A111" s="253" t="str">
        <f>+'8.คำนวณ'!E70</f>
        <v>สกลนคร</v>
      </c>
      <c r="B111" s="14" t="str">
        <f>+'8.คำนวณ'!G70</f>
        <v>พังโคน,รพช.</v>
      </c>
      <c r="C111" s="264">
        <f>+'8.คำนวณ'!X70</f>
        <v>8405.8977983569148</v>
      </c>
      <c r="D111" s="264">
        <f>+'8.คำนวณ'!Y70</f>
        <v>28.030357720365039</v>
      </c>
      <c r="E111" s="264">
        <f>+'8.คำนวณ'!Z70</f>
        <v>1495.08428321562</v>
      </c>
      <c r="F111" s="264">
        <f>+'8.คำนวณ'!AA70</f>
        <v>714.21622654608723</v>
      </c>
      <c r="G111" s="264">
        <f>+'8.คำนวณ'!AB70</f>
        <v>697.59331180398635</v>
      </c>
      <c r="H111" s="264">
        <f>+'8.คำนวณ'!AC70</f>
        <v>538.66545609221885</v>
      </c>
      <c r="I111" s="264">
        <f>+'8.คำนวณ'!AD70</f>
        <v>287.54842959729876</v>
      </c>
      <c r="J111" s="264">
        <f>+'8.คำนวณ'!AE70</f>
        <v>616.0978032741732</v>
      </c>
      <c r="K111" s="264">
        <f>+'8.คำนวณ'!AF70</f>
        <v>294.93122523854299</v>
      </c>
      <c r="L111" s="264">
        <f>+'8.คำนวณ'!AG70</f>
        <v>41.573461030798725</v>
      </c>
      <c r="M111" s="264">
        <f>+'8.คำนวณ'!AH70</f>
        <v>61.279894062270742</v>
      </c>
      <c r="N111" s="14" t="str">
        <f>+B111</f>
        <v>พังโคน,รพช.</v>
      </c>
      <c r="O111" s="50">
        <f>+(C111-C114)*100/C114</f>
        <v>-8.3619266534743879</v>
      </c>
      <c r="P111" s="50">
        <f t="shared" ref="P111:Y111" si="232">+(D111-D114)*100/D114</f>
        <v>-33.282202642283607</v>
      </c>
      <c r="Q111" s="50">
        <f t="shared" si="232"/>
        <v>-23.802640253105167</v>
      </c>
      <c r="R111" s="50">
        <f t="shared" si="232"/>
        <v>-4.2504571304224452</v>
      </c>
      <c r="S111" s="50">
        <f t="shared" si="232"/>
        <v>12.635452744331459</v>
      </c>
      <c r="T111" s="50">
        <f t="shared" si="232"/>
        <v>-15.427924355562501</v>
      </c>
      <c r="U111" s="50">
        <f t="shared" si="232"/>
        <v>-70.773666044131161</v>
      </c>
      <c r="V111" s="50">
        <f t="shared" si="232"/>
        <v>14.947612332224601</v>
      </c>
      <c r="W111" s="50">
        <f t="shared" si="232"/>
        <v>-16.299894902588587</v>
      </c>
      <c r="X111" s="50">
        <f t="shared" si="232"/>
        <v>36.054485595489467</v>
      </c>
      <c r="Y111" s="50">
        <f t="shared" si="232"/>
        <v>-85.511618074260653</v>
      </c>
      <c r="Z111" s="14" t="str">
        <f>+N111</f>
        <v>พังโคน,รพช.</v>
      </c>
      <c r="AA111" s="15">
        <f t="shared" si="228"/>
        <v>-8.3619266534743886E-2</v>
      </c>
      <c r="AB111" s="15">
        <f t="shared" si="228"/>
        <v>-0.33282202642283609</v>
      </c>
      <c r="AC111" s="15">
        <f t="shared" si="228"/>
        <v>-0.23802640253105167</v>
      </c>
      <c r="AD111" s="15">
        <f t="shared" si="228"/>
        <v>-4.2504571304224449E-2</v>
      </c>
      <c r="AE111" s="15">
        <f t="shared" si="228"/>
        <v>0.1263545274433146</v>
      </c>
      <c r="AF111" s="15">
        <f t="shared" si="228"/>
        <v>-0.154279243555625</v>
      </c>
      <c r="AG111" s="15">
        <f t="shared" si="228"/>
        <v>-0.70773666044131156</v>
      </c>
      <c r="AH111" s="15">
        <f t="shared" si="228"/>
        <v>0.14947612332224602</v>
      </c>
      <c r="AI111" s="15">
        <f t="shared" si="228"/>
        <v>-0.16299894902588588</v>
      </c>
      <c r="AJ111" s="15">
        <f t="shared" si="228"/>
        <v>0.36054485595489466</v>
      </c>
      <c r="AK111" s="15">
        <f t="shared" si="228"/>
        <v>-0.85511618074260654</v>
      </c>
      <c r="AL111" s="14" t="str">
        <f>+Z111</f>
        <v>พังโคน,รพช.</v>
      </c>
      <c r="AM111" s="16" t="str">
        <f>+IF(AND(C111&lt;C116),"OK","Not OK")</f>
        <v>OK</v>
      </c>
      <c r="AN111" s="16" t="str">
        <f t="shared" ref="AN111:AW111" si="233">+IF(AND(D111&lt;D116),"OK","Not OK")</f>
        <v>OK</v>
      </c>
      <c r="AO111" s="16" t="str">
        <f t="shared" si="233"/>
        <v>OK</v>
      </c>
      <c r="AP111" s="16" t="str">
        <f t="shared" si="233"/>
        <v>OK</v>
      </c>
      <c r="AQ111" s="16" t="str">
        <f t="shared" si="233"/>
        <v>OK</v>
      </c>
      <c r="AR111" s="16" t="str">
        <f t="shared" si="233"/>
        <v>OK</v>
      </c>
      <c r="AS111" s="16" t="str">
        <f t="shared" si="233"/>
        <v>OK</v>
      </c>
      <c r="AT111" s="16" t="str">
        <f t="shared" si="233"/>
        <v>OK</v>
      </c>
      <c r="AU111" s="16" t="str">
        <f t="shared" si="233"/>
        <v>OK</v>
      </c>
      <c r="AV111" s="16" t="str">
        <f t="shared" si="233"/>
        <v>OK</v>
      </c>
      <c r="AW111" s="16" t="str">
        <f t="shared" si="233"/>
        <v>OK</v>
      </c>
    </row>
    <row r="112" spans="1:49" ht="13.5" customHeight="1">
      <c r="A112" s="253" t="str">
        <f>+'8.คำนวณ'!E71</f>
        <v>สกลนคร</v>
      </c>
      <c r="B112" s="14" t="str">
        <f>+'8.คำนวณ'!G71</f>
        <v>อากาศอำนวย,รพช.</v>
      </c>
      <c r="C112" s="264">
        <f>+'8.คำนวณ'!X71</f>
        <v>7982.1560279812402</v>
      </c>
      <c r="D112" s="264">
        <f>+'8.คำนวณ'!Y71</f>
        <v>10.874200280187376</v>
      </c>
      <c r="E112" s="264">
        <f>+'8.คำนวณ'!Z71</f>
        <v>1441.9502121811486</v>
      </c>
      <c r="F112" s="264">
        <f>+'8.คำนวณ'!AA71</f>
        <v>814.74560943269671</v>
      </c>
      <c r="G112" s="264">
        <f>+'8.คำนวณ'!AB71</f>
        <v>687.98889876551891</v>
      </c>
      <c r="H112" s="264">
        <f>+'8.คำนวณ'!AC71</f>
        <v>703.99663361307671</v>
      </c>
      <c r="I112" s="264">
        <f>+'8.คำนวณ'!AD71</f>
        <v>932.1275221251027</v>
      </c>
      <c r="J112" s="264">
        <f>+'8.คำนวณ'!AE71</f>
        <v>194.76861734462639</v>
      </c>
      <c r="K112" s="264">
        <f>+'8.คำนวณ'!AF71</f>
        <v>272.6827755069657</v>
      </c>
      <c r="L112" s="264">
        <f>+'8.คำนวณ'!AG71</f>
        <v>9.1757983451122183</v>
      </c>
      <c r="M112" s="264">
        <f>+'8.คำนวณ'!AH71</f>
        <v>15.009327670901408</v>
      </c>
      <c r="N112" s="14" t="str">
        <f>+B112</f>
        <v>อากาศอำนวย,รพช.</v>
      </c>
      <c r="O112" s="50">
        <f>+(C112-C114)*100/C114</f>
        <v>-12.981406971360586</v>
      </c>
      <c r="P112" s="50">
        <f t="shared" ref="P112:Y112" si="234">+(D112-D114)*100/D114</f>
        <v>-74.117251803973204</v>
      </c>
      <c r="Q112" s="50">
        <f t="shared" si="234"/>
        <v>-26.51063201710312</v>
      </c>
      <c r="R112" s="50">
        <f t="shared" si="234"/>
        <v>9.2267534097282606</v>
      </c>
      <c r="S112" s="50">
        <f t="shared" si="234"/>
        <v>11.084696175100889</v>
      </c>
      <c r="T112" s="50">
        <f t="shared" si="234"/>
        <v>10.529561303744648</v>
      </c>
      <c r="U112" s="50">
        <f t="shared" si="234"/>
        <v>-5.2588453039470835</v>
      </c>
      <c r="V112" s="50">
        <f t="shared" si="234"/>
        <v>-63.661309288826644</v>
      </c>
      <c r="W112" s="50">
        <f t="shared" si="234"/>
        <v>-22.613901089221873</v>
      </c>
      <c r="X112" s="50">
        <f t="shared" si="234"/>
        <v>-69.971022550965088</v>
      </c>
      <c r="Y112" s="50">
        <f t="shared" si="234"/>
        <v>-96.451350396859183</v>
      </c>
      <c r="Z112" s="14" t="str">
        <f>+N112</f>
        <v>อากาศอำนวย,รพช.</v>
      </c>
      <c r="AA112" s="15">
        <f t="shared" si="228"/>
        <v>-0.12981406971360587</v>
      </c>
      <c r="AB112" s="15">
        <f t="shared" si="228"/>
        <v>-0.74117251803973205</v>
      </c>
      <c r="AC112" s="15">
        <f t="shared" si="228"/>
        <v>-0.2651063201710312</v>
      </c>
      <c r="AD112" s="15">
        <f t="shared" si="228"/>
        <v>9.2267534097282611E-2</v>
      </c>
      <c r="AE112" s="15">
        <f t="shared" si="228"/>
        <v>0.11084696175100889</v>
      </c>
      <c r="AF112" s="15">
        <f t="shared" si="228"/>
        <v>0.10529561303744649</v>
      </c>
      <c r="AG112" s="15">
        <f t="shared" si="228"/>
        <v>-5.2588453039470837E-2</v>
      </c>
      <c r="AH112" s="15">
        <f t="shared" si="228"/>
        <v>-0.6366130928882664</v>
      </c>
      <c r="AI112" s="15">
        <f t="shared" si="228"/>
        <v>-0.22613901089221872</v>
      </c>
      <c r="AJ112" s="15">
        <f t="shared" si="228"/>
        <v>-0.6997102255096509</v>
      </c>
      <c r="AK112" s="15">
        <f t="shared" si="228"/>
        <v>-0.96451350396859181</v>
      </c>
      <c r="AL112" s="14" t="str">
        <f>+Z112</f>
        <v>อากาศอำนวย,รพช.</v>
      </c>
      <c r="AM112" s="16" t="str">
        <f>+IF(AND(C112&lt;C116),"OK","Not OK")</f>
        <v>OK</v>
      </c>
      <c r="AN112" s="16" t="str">
        <f t="shared" ref="AN112:AW112" si="235">+IF(AND(D112&lt;D116),"OK","Not OK")</f>
        <v>OK</v>
      </c>
      <c r="AO112" s="16" t="str">
        <f t="shared" si="235"/>
        <v>OK</v>
      </c>
      <c r="AP112" s="16" t="str">
        <f t="shared" si="235"/>
        <v>OK</v>
      </c>
      <c r="AQ112" s="16" t="str">
        <f t="shared" si="235"/>
        <v>OK</v>
      </c>
      <c r="AR112" s="16" t="str">
        <f t="shared" si="235"/>
        <v>OK</v>
      </c>
      <c r="AS112" s="16" t="str">
        <f t="shared" si="235"/>
        <v>OK</v>
      </c>
      <c r="AT112" s="16" t="str">
        <f t="shared" si="235"/>
        <v>OK</v>
      </c>
      <c r="AU112" s="16" t="str">
        <f t="shared" si="235"/>
        <v>OK</v>
      </c>
      <c r="AV112" s="16" t="str">
        <f t="shared" si="235"/>
        <v>OK</v>
      </c>
      <c r="AW112" s="16" t="str">
        <f t="shared" si="235"/>
        <v>OK</v>
      </c>
    </row>
    <row r="113" spans="1:49" ht="13.5" customHeight="1">
      <c r="A113" s="253" t="str">
        <f>+'8.คำนวณ'!E72</f>
        <v>นครพนม</v>
      </c>
      <c r="B113" s="14" t="str">
        <f>+'8.คำนวณ'!G72</f>
        <v>ศรีสงคราม,รพช.</v>
      </c>
      <c r="C113" s="264">
        <f>+'8.คำนวณ'!X72</f>
        <v>9254.9730093239486</v>
      </c>
      <c r="D113" s="264">
        <f>+'8.คำนวณ'!Y72</f>
        <v>99.132247280515031</v>
      </c>
      <c r="E113" s="264">
        <f>+'8.คำนวณ'!Z72</f>
        <v>2102.0981818300534</v>
      </c>
      <c r="F113" s="264">
        <f>+'8.คำนวณ'!AA72</f>
        <v>621.83118593050131</v>
      </c>
      <c r="G113" s="264">
        <f>+'8.คำนวณ'!AB72</f>
        <v>745.22216690390064</v>
      </c>
      <c r="H113" s="264">
        <f>+'8.คำนวณ'!AC72</f>
        <v>679.16167132428802</v>
      </c>
      <c r="I113" s="264">
        <f>+'8.คำนวณ'!AD72</f>
        <v>2283.3910718623083</v>
      </c>
      <c r="J113" s="264">
        <f>+'8.คำนวณ'!AE72</f>
        <v>584.91256643639736</v>
      </c>
      <c r="K113" s="264">
        <f>+'8.คำนวณ'!AF72</f>
        <v>488.19924344124223</v>
      </c>
      <c r="L113" s="264">
        <f>+'8.คำนวณ'!AG72</f>
        <v>12.271894367760554</v>
      </c>
      <c r="M113" s="264">
        <f>+'8.คำนวณ'!AH72</f>
        <v>346.09790609451926</v>
      </c>
      <c r="N113" s="14" t="str">
        <f>+B113</f>
        <v>ศรีสงคราม,รพช.</v>
      </c>
      <c r="O113" s="50">
        <f t="shared" ref="O113:Y113" si="236">+(C113-C114)*100/C114</f>
        <v>0.89438579830472542</v>
      </c>
      <c r="P113" s="50">
        <f t="shared" si="236"/>
        <v>135.95436246863216</v>
      </c>
      <c r="Q113" s="50">
        <f t="shared" si="236"/>
        <v>7.1339811289407402</v>
      </c>
      <c r="R113" s="50">
        <f t="shared" si="236"/>
        <v>-16.635817583107286</v>
      </c>
      <c r="S113" s="50">
        <f t="shared" si="236"/>
        <v>20.325746740986649</v>
      </c>
      <c r="T113" s="50">
        <f t="shared" si="236"/>
        <v>6.6303985013788456</v>
      </c>
      <c r="U113" s="50">
        <f t="shared" si="236"/>
        <v>132.08316634369132</v>
      </c>
      <c r="V113" s="50">
        <f t="shared" si="236"/>
        <v>9.1292690505784009</v>
      </c>
      <c r="W113" s="50">
        <f t="shared" si="236"/>
        <v>38.548666562717798</v>
      </c>
      <c r="X113" s="50">
        <f t="shared" si="236"/>
        <v>-59.838651050704485</v>
      </c>
      <c r="Y113" s="50">
        <f t="shared" si="236"/>
        <v>-18.172204375866134</v>
      </c>
      <c r="Z113" s="14" t="str">
        <f>+N113</f>
        <v>ศรีสงคราม,รพช.</v>
      </c>
      <c r="AA113" s="15">
        <f t="shared" si="228"/>
        <v>8.9438579830472542E-3</v>
      </c>
      <c r="AB113" s="15">
        <f t="shared" si="228"/>
        <v>1.3595436246863215</v>
      </c>
      <c r="AC113" s="15">
        <f t="shared" si="228"/>
        <v>7.1339811289407404E-2</v>
      </c>
      <c r="AD113" s="15">
        <f t="shared" si="228"/>
        <v>-0.16635817583107287</v>
      </c>
      <c r="AE113" s="15">
        <f t="shared" si="228"/>
        <v>0.2032574674098665</v>
      </c>
      <c r="AF113" s="15">
        <f t="shared" si="228"/>
        <v>6.6303985013788452E-2</v>
      </c>
      <c r="AG113" s="15">
        <f t="shared" si="228"/>
        <v>1.3208316634369133</v>
      </c>
      <c r="AH113" s="15">
        <f t="shared" si="228"/>
        <v>9.1292690505784008E-2</v>
      </c>
      <c r="AI113" s="15">
        <f t="shared" si="228"/>
        <v>0.38548666562717798</v>
      </c>
      <c r="AJ113" s="15">
        <f t="shared" si="228"/>
        <v>-0.59838651050704483</v>
      </c>
      <c r="AK113" s="15">
        <f t="shared" si="228"/>
        <v>-0.18172204375866133</v>
      </c>
      <c r="AL113" s="14" t="str">
        <f>+Z113</f>
        <v>ศรีสงคราม,รพช.</v>
      </c>
      <c r="AM113" s="16" t="str">
        <f>+IF(AND(C113&lt;C116),"OK","Not OK")</f>
        <v>OK</v>
      </c>
      <c r="AN113" s="16" t="str">
        <f t="shared" ref="AN113:AW113" si="237">+IF(AND(D113&lt;D116),"OK","Not OK")</f>
        <v>Not OK</v>
      </c>
      <c r="AO113" s="16" t="str">
        <f t="shared" si="237"/>
        <v>OK</v>
      </c>
      <c r="AP113" s="16" t="str">
        <f t="shared" si="237"/>
        <v>OK</v>
      </c>
      <c r="AQ113" s="16" t="str">
        <f t="shared" si="237"/>
        <v>OK</v>
      </c>
      <c r="AR113" s="16" t="str">
        <f t="shared" si="237"/>
        <v>OK</v>
      </c>
      <c r="AS113" s="16" t="str">
        <f t="shared" si="237"/>
        <v>Not OK</v>
      </c>
      <c r="AT113" s="16" t="str">
        <f t="shared" si="237"/>
        <v>OK</v>
      </c>
      <c r="AU113" s="16" t="str">
        <f t="shared" si="237"/>
        <v>Not OK</v>
      </c>
      <c r="AV113" s="16" t="str">
        <f t="shared" si="237"/>
        <v>OK</v>
      </c>
      <c r="AW113" s="16" t="str">
        <f t="shared" si="237"/>
        <v>OK</v>
      </c>
    </row>
    <row r="114" spans="1:49" ht="13.5" customHeight="1">
      <c r="B114" s="18" t="s">
        <v>144</v>
      </c>
      <c r="C114" s="19">
        <f t="shared" ref="C114:M114" si="238">AVERAGE(C109:C113)</f>
        <v>9172.9316117006929</v>
      </c>
      <c r="D114" s="19">
        <f t="shared" si="238"/>
        <v>42.013314033849959</v>
      </c>
      <c r="E114" s="19">
        <f t="shared" si="238"/>
        <v>1962.1208506198236</v>
      </c>
      <c r="F114" s="19">
        <f t="shared" si="238"/>
        <v>745.92129125768884</v>
      </c>
      <c r="G114" s="19">
        <f t="shared" si="238"/>
        <v>619.33724667262345</v>
      </c>
      <c r="H114" s="19">
        <f t="shared" si="238"/>
        <v>636.93063223008187</v>
      </c>
      <c r="I114" s="19">
        <f t="shared" si="238"/>
        <v>983.86759704960275</v>
      </c>
      <c r="J114" s="19">
        <f t="shared" si="238"/>
        <v>535.98138384424306</v>
      </c>
      <c r="K114" s="19">
        <f t="shared" si="238"/>
        <v>352.36661279612218</v>
      </c>
      <c r="L114" s="19">
        <f t="shared" si="238"/>
        <v>30.55647952277215</v>
      </c>
      <c r="M114" s="19">
        <f t="shared" si="238"/>
        <v>422.95885335134574</v>
      </c>
      <c r="V114" s="49"/>
      <c r="W114" s="49"/>
      <c r="X114" s="49"/>
      <c r="Y114" s="49"/>
    </row>
    <row r="115" spans="1:49" ht="13.5" customHeight="1">
      <c r="B115" s="20" t="s">
        <v>268</v>
      </c>
      <c r="C115" s="21">
        <f t="shared" ref="C115:M115" si="239">STDEV(C109:C113)</f>
        <v>1076.2993695532059</v>
      </c>
      <c r="D115" s="21">
        <f t="shared" si="239"/>
        <v>33.549194858866812</v>
      </c>
      <c r="E115" s="21">
        <f t="shared" si="239"/>
        <v>545.39921582884847</v>
      </c>
      <c r="F115" s="21">
        <f t="shared" si="239"/>
        <v>79.72163738796938</v>
      </c>
      <c r="G115" s="21">
        <f t="shared" si="239"/>
        <v>279.29068573783093</v>
      </c>
      <c r="H115" s="21">
        <f t="shared" si="239"/>
        <v>102.82723485097317</v>
      </c>
      <c r="I115" s="21">
        <f t="shared" si="239"/>
        <v>770.54869297485959</v>
      </c>
      <c r="J115" s="21">
        <f t="shared" si="239"/>
        <v>203.64496483603881</v>
      </c>
      <c r="K115" s="21">
        <f t="shared" si="239"/>
        <v>83.826209115559649</v>
      </c>
      <c r="L115" s="21">
        <f t="shared" si="239"/>
        <v>27.52799788238805</v>
      </c>
      <c r="M115" s="21">
        <f t="shared" si="239"/>
        <v>681.90853724691442</v>
      </c>
      <c r="V115" s="173"/>
      <c r="W115" s="173"/>
      <c r="X115" s="173"/>
      <c r="Y115" s="173"/>
    </row>
    <row r="116" spans="1:49" ht="13.5" customHeight="1">
      <c r="B116" s="20" t="s">
        <v>269</v>
      </c>
      <c r="C116" s="21">
        <f>+C114+C115</f>
        <v>10249.230981253899</v>
      </c>
      <c r="D116" s="21">
        <f t="shared" ref="D116:M116" si="240">+D114+D115</f>
        <v>75.562508892716778</v>
      </c>
      <c r="E116" s="21">
        <f t="shared" si="240"/>
        <v>2507.520066448672</v>
      </c>
      <c r="F116" s="21">
        <f t="shared" si="240"/>
        <v>825.64292864565823</v>
      </c>
      <c r="G116" s="21">
        <f t="shared" si="240"/>
        <v>898.62793241045438</v>
      </c>
      <c r="H116" s="21">
        <f t="shared" si="240"/>
        <v>739.757867081055</v>
      </c>
      <c r="I116" s="21">
        <f t="shared" si="240"/>
        <v>1754.4162900244623</v>
      </c>
      <c r="J116" s="21">
        <f t="shared" si="240"/>
        <v>739.62634868028181</v>
      </c>
      <c r="K116" s="21">
        <f t="shared" si="240"/>
        <v>436.19282191168185</v>
      </c>
      <c r="L116" s="21">
        <f t="shared" si="240"/>
        <v>58.0844774051602</v>
      </c>
      <c r="M116" s="21">
        <f t="shared" si="240"/>
        <v>1104.86739059826</v>
      </c>
      <c r="V116" s="173"/>
      <c r="W116" s="173"/>
      <c r="X116" s="173"/>
      <c r="Y116" s="173"/>
    </row>
    <row r="117" spans="1:49" ht="13.5" customHeight="1">
      <c r="B117" s="348" t="s">
        <v>154</v>
      </c>
      <c r="C117" s="357" t="s">
        <v>248</v>
      </c>
      <c r="D117" s="358"/>
      <c r="E117" s="358"/>
      <c r="F117" s="358"/>
      <c r="G117" s="358"/>
      <c r="H117" s="358"/>
      <c r="I117" s="358"/>
      <c r="J117" s="358"/>
      <c r="K117" s="358"/>
      <c r="L117" s="358"/>
      <c r="M117" s="359"/>
      <c r="N117" s="348" t="s">
        <v>154</v>
      </c>
      <c r="O117" s="357" t="s">
        <v>719</v>
      </c>
      <c r="P117" s="358"/>
      <c r="Q117" s="358"/>
      <c r="R117" s="358"/>
      <c r="S117" s="358"/>
      <c r="T117" s="358"/>
      <c r="U117" s="358"/>
      <c r="V117" s="358"/>
      <c r="W117" s="358"/>
      <c r="X117" s="358"/>
      <c r="Y117" s="359"/>
      <c r="Z117" s="348" t="s">
        <v>154</v>
      </c>
      <c r="AA117" s="357" t="s">
        <v>719</v>
      </c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9"/>
      <c r="AL117" s="348" t="s">
        <v>154</v>
      </c>
      <c r="AM117" s="357" t="s">
        <v>720</v>
      </c>
      <c r="AN117" s="358"/>
      <c r="AO117" s="358"/>
      <c r="AP117" s="358"/>
      <c r="AQ117" s="358"/>
      <c r="AR117" s="358"/>
      <c r="AS117" s="358"/>
      <c r="AT117" s="358"/>
      <c r="AU117" s="358"/>
      <c r="AV117" s="358"/>
      <c r="AW117" s="359"/>
    </row>
    <row r="118" spans="1:49" ht="13.5" customHeight="1">
      <c r="B118" s="348"/>
      <c r="C118" s="38" t="s">
        <v>5</v>
      </c>
      <c r="D118" s="38" t="s">
        <v>8</v>
      </c>
      <c r="E118" s="38" t="s">
        <v>11</v>
      </c>
      <c r="F118" s="38" t="s">
        <v>17</v>
      </c>
      <c r="G118" s="38" t="s">
        <v>20</v>
      </c>
      <c r="H118" s="38" t="s">
        <v>23</v>
      </c>
      <c r="I118" s="38" t="s">
        <v>26</v>
      </c>
      <c r="J118" s="38" t="s">
        <v>29</v>
      </c>
      <c r="K118" s="38" t="s">
        <v>32</v>
      </c>
      <c r="L118" s="38" t="s">
        <v>35</v>
      </c>
      <c r="M118" s="38" t="s">
        <v>38</v>
      </c>
      <c r="N118" s="348"/>
      <c r="O118" s="38" t="s">
        <v>5</v>
      </c>
      <c r="P118" s="38" t="s">
        <v>8</v>
      </c>
      <c r="Q118" s="38" t="s">
        <v>11</v>
      </c>
      <c r="R118" s="38" t="s">
        <v>17</v>
      </c>
      <c r="S118" s="38" t="s">
        <v>20</v>
      </c>
      <c r="T118" s="38" t="s">
        <v>23</v>
      </c>
      <c r="U118" s="38" t="s">
        <v>26</v>
      </c>
      <c r="V118" s="38" t="s">
        <v>29</v>
      </c>
      <c r="W118" s="38" t="s">
        <v>32</v>
      </c>
      <c r="X118" s="38" t="s">
        <v>35</v>
      </c>
      <c r="Y118" s="38" t="s">
        <v>38</v>
      </c>
      <c r="Z118" s="348"/>
      <c r="AA118" s="38" t="s">
        <v>5</v>
      </c>
      <c r="AB118" s="38" t="s">
        <v>8</v>
      </c>
      <c r="AC118" s="38" t="s">
        <v>11</v>
      </c>
      <c r="AD118" s="38" t="s">
        <v>17</v>
      </c>
      <c r="AE118" s="38" t="s">
        <v>20</v>
      </c>
      <c r="AF118" s="38" t="s">
        <v>23</v>
      </c>
      <c r="AG118" s="38" t="s">
        <v>26</v>
      </c>
      <c r="AH118" s="38" t="s">
        <v>29</v>
      </c>
      <c r="AI118" s="38" t="s">
        <v>32</v>
      </c>
      <c r="AJ118" s="38" t="s">
        <v>35</v>
      </c>
      <c r="AK118" s="38" t="s">
        <v>38</v>
      </c>
      <c r="AL118" s="348"/>
      <c r="AM118" s="12" t="s">
        <v>5</v>
      </c>
      <c r="AN118" s="13" t="s">
        <v>8</v>
      </c>
      <c r="AO118" s="12" t="s">
        <v>11</v>
      </c>
      <c r="AP118" s="12" t="s">
        <v>17</v>
      </c>
      <c r="AQ118" s="12" t="s">
        <v>20</v>
      </c>
      <c r="AR118" s="12" t="s">
        <v>23</v>
      </c>
      <c r="AS118" s="12" t="s">
        <v>26</v>
      </c>
      <c r="AT118" s="38" t="s">
        <v>29</v>
      </c>
      <c r="AU118" s="38" t="s">
        <v>32</v>
      </c>
      <c r="AV118" s="38" t="s">
        <v>35</v>
      </c>
      <c r="AW118" s="38" t="s">
        <v>38</v>
      </c>
    </row>
    <row r="119" spans="1:49" ht="13.5" customHeight="1">
      <c r="A119" s="253" t="str">
        <f>+'8.คำนวณ'!E73</f>
        <v>อุดรธานี</v>
      </c>
      <c r="B119" s="14" t="str">
        <f>+'8.คำนวณ'!G73</f>
        <v>หนองหาน,รพช.</v>
      </c>
      <c r="C119" s="264">
        <f>+'8.คำนวณ'!X73</f>
        <v>7338.3915959722335</v>
      </c>
      <c r="D119" s="264">
        <f>+'8.คำนวณ'!Y73</f>
        <v>56.647198704682332</v>
      </c>
      <c r="E119" s="264">
        <f>+'8.คำนวณ'!Z73</f>
        <v>1882.6988642381214</v>
      </c>
      <c r="F119" s="264">
        <f>+'8.คำนวณ'!AA73</f>
        <v>1042.7876327005727</v>
      </c>
      <c r="G119" s="264">
        <f>+'8.คำนวณ'!AB73</f>
        <v>620.457290412769</v>
      </c>
      <c r="H119" s="264">
        <f>+'8.คำนวณ'!AC73</f>
        <v>494.48793166100785</v>
      </c>
      <c r="I119" s="264">
        <f>+'8.คำนวณ'!AD73</f>
        <v>664.38953689667892</v>
      </c>
      <c r="J119" s="264">
        <f>+'8.คำนวณ'!AE73</f>
        <v>468.0633164955226</v>
      </c>
      <c r="K119" s="264">
        <f>+'8.คำนวณ'!AF73</f>
        <v>314.41084836845988</v>
      </c>
      <c r="L119" s="264">
        <f>+'8.คำนวณ'!AG73</f>
        <v>61.405956338923467</v>
      </c>
      <c r="M119" s="264">
        <f>+'8.คำนวณ'!AH73</f>
        <v>195.18873024930755</v>
      </c>
      <c r="N119" s="14" t="str">
        <f>+B119</f>
        <v>หนองหาน,รพช.</v>
      </c>
      <c r="O119" s="50">
        <f t="shared" ref="O119:Y119" si="241">+(C119-C126)*100/C126</f>
        <v>-7.0817258296496339</v>
      </c>
      <c r="P119" s="50">
        <f t="shared" si="241"/>
        <v>24.460684432071869</v>
      </c>
      <c r="Q119" s="50">
        <f t="shared" si="241"/>
        <v>6.6620281168419124</v>
      </c>
      <c r="R119" s="50">
        <f t="shared" si="241"/>
        <v>34.44568207254126</v>
      </c>
      <c r="S119" s="50">
        <f t="shared" si="241"/>
        <v>-6.5204924315636461</v>
      </c>
      <c r="T119" s="50">
        <f t="shared" si="241"/>
        <v>0.23062959283024917</v>
      </c>
      <c r="U119" s="50">
        <f t="shared" si="241"/>
        <v>-13.51976925918744</v>
      </c>
      <c r="V119" s="50">
        <f t="shared" si="241"/>
        <v>-8.2287933158706803</v>
      </c>
      <c r="W119" s="50">
        <f t="shared" si="241"/>
        <v>4.2372548767328864</v>
      </c>
      <c r="X119" s="50">
        <f t="shared" si="241"/>
        <v>85.67339421926799</v>
      </c>
      <c r="Y119" s="50">
        <f t="shared" si="241"/>
        <v>88.136155800451647</v>
      </c>
      <c r="Z119" s="14" t="str">
        <f>+N119</f>
        <v>หนองหาน,รพช.</v>
      </c>
      <c r="AA119" s="15">
        <f t="shared" ref="AA119:AK119" si="242">+O119/100</f>
        <v>-7.0817258296496335E-2</v>
      </c>
      <c r="AB119" s="15">
        <f t="shared" si="242"/>
        <v>0.24460684432071869</v>
      </c>
      <c r="AC119" s="15">
        <f t="shared" si="242"/>
        <v>6.6620281168419129E-2</v>
      </c>
      <c r="AD119" s="15">
        <f t="shared" si="242"/>
        <v>0.34445682072541262</v>
      </c>
      <c r="AE119" s="15">
        <f t="shared" si="242"/>
        <v>-6.5204924315636459E-2</v>
      </c>
      <c r="AF119" s="15">
        <f t="shared" si="242"/>
        <v>2.3062959283024916E-3</v>
      </c>
      <c r="AG119" s="15">
        <f t="shared" si="242"/>
        <v>-0.13519769259187439</v>
      </c>
      <c r="AH119" s="15">
        <f t="shared" si="242"/>
        <v>-8.2287933158706805E-2</v>
      </c>
      <c r="AI119" s="15">
        <f t="shared" si="242"/>
        <v>4.2372548767328863E-2</v>
      </c>
      <c r="AJ119" s="15">
        <f t="shared" si="242"/>
        <v>0.85673394219267995</v>
      </c>
      <c r="AK119" s="15">
        <f t="shared" si="242"/>
        <v>0.88136155800451643</v>
      </c>
      <c r="AL119" s="14" t="str">
        <f>+Z119</f>
        <v>หนองหาน,รพช.</v>
      </c>
      <c r="AM119" s="16" t="str">
        <f>+IF(AND(C119&lt;C128),"OK","Not OK")</f>
        <v>OK</v>
      </c>
      <c r="AN119" s="16" t="str">
        <f t="shared" ref="AN119:AW119" si="243">+IF(AND(D119&lt;D128),"OK","Not OK")</f>
        <v>OK</v>
      </c>
      <c r="AO119" s="16" t="str">
        <f t="shared" si="243"/>
        <v>OK</v>
      </c>
      <c r="AP119" s="16" t="str">
        <f t="shared" si="243"/>
        <v>Not OK</v>
      </c>
      <c r="AQ119" s="16" t="str">
        <f t="shared" si="243"/>
        <v>OK</v>
      </c>
      <c r="AR119" s="16" t="str">
        <f t="shared" si="243"/>
        <v>OK</v>
      </c>
      <c r="AS119" s="16" t="str">
        <f t="shared" si="243"/>
        <v>OK</v>
      </c>
      <c r="AT119" s="16" t="str">
        <f t="shared" si="243"/>
        <v>OK</v>
      </c>
      <c r="AU119" s="16" t="str">
        <f t="shared" si="243"/>
        <v>OK</v>
      </c>
      <c r="AV119" s="16" t="str">
        <f t="shared" si="243"/>
        <v>OK</v>
      </c>
      <c r="AW119" s="16" t="str">
        <f t="shared" si="243"/>
        <v>Not OK</v>
      </c>
    </row>
    <row r="120" spans="1:49" ht="13.5" customHeight="1">
      <c r="A120" s="253" t="str">
        <f>+'8.คำนวณ'!E74</f>
        <v>อุดรธานี</v>
      </c>
      <c r="B120" s="14" t="str">
        <f>+'8.คำนวณ'!G74</f>
        <v>บ้านผือ,รพช.</v>
      </c>
      <c r="C120" s="264">
        <f>+'8.คำนวณ'!X74</f>
        <v>7863.2225995103827</v>
      </c>
      <c r="D120" s="264">
        <f>+'8.คำนวณ'!Y74</f>
        <v>7.9496438367032365</v>
      </c>
      <c r="E120" s="264">
        <f>+'8.คำนวณ'!Z74</f>
        <v>1711.3882514280535</v>
      </c>
      <c r="F120" s="264">
        <f>+'8.คำนวณ'!AA74</f>
        <v>697.88899152235024</v>
      </c>
      <c r="G120" s="264">
        <f>+'8.คำนวณ'!AB74</f>
        <v>503.1212881947593</v>
      </c>
      <c r="H120" s="264">
        <f>+'8.คำนวณ'!AC74</f>
        <v>387.25799738190221</v>
      </c>
      <c r="I120" s="264">
        <f>+'8.คำนวณ'!AD74</f>
        <v>409.82744242451724</v>
      </c>
      <c r="J120" s="264">
        <f>+'8.คำนวณ'!AE74</f>
        <v>768.04322496373186</v>
      </c>
      <c r="K120" s="264">
        <f>+'8.คำนวณ'!AF74</f>
        <v>305.70639733883399</v>
      </c>
      <c r="L120" s="264">
        <f>+'8.คำนวณ'!AG74</f>
        <v>2.2692251677395956</v>
      </c>
      <c r="M120" s="264">
        <f>+'8.คำนวณ'!AH74</f>
        <v>130.63573306736785</v>
      </c>
      <c r="N120" s="14" t="str">
        <f t="shared" ref="N120:N125" si="244">+B120</f>
        <v>บ้านผือ,รพช.</v>
      </c>
      <c r="O120" s="50">
        <f t="shared" ref="O120:Y120" si="245">+(C120-C126)*100/C126</f>
        <v>-0.43634714658454632</v>
      </c>
      <c r="P120" s="50">
        <f t="shared" si="245"/>
        <v>-82.533679766489428</v>
      </c>
      <c r="Q120" s="50">
        <f t="shared" si="245"/>
        <v>-3.0433675506990068</v>
      </c>
      <c r="R120" s="50">
        <f t="shared" si="245"/>
        <v>-10.021792996194577</v>
      </c>
      <c r="S120" s="50">
        <f t="shared" si="245"/>
        <v>-24.198601588910361</v>
      </c>
      <c r="T120" s="50">
        <f t="shared" si="245"/>
        <v>-21.504428304114711</v>
      </c>
      <c r="U120" s="50">
        <f t="shared" si="245"/>
        <v>-46.654831515955969</v>
      </c>
      <c r="V120" s="50">
        <f t="shared" si="245"/>
        <v>50.587006194419658</v>
      </c>
      <c r="W120" s="50">
        <f t="shared" si="245"/>
        <v>1.3514508873175768</v>
      </c>
      <c r="X120" s="50">
        <f t="shared" si="245"/>
        <v>-93.138536320214811</v>
      </c>
      <c r="Y120" s="50">
        <f t="shared" si="245"/>
        <v>25.915592555353079</v>
      </c>
      <c r="Z120" s="14" t="str">
        <f t="shared" ref="Z120:Z125" si="246">+N120</f>
        <v>บ้านผือ,รพช.</v>
      </c>
      <c r="AA120" s="15">
        <f t="shared" ref="AA120:AA125" si="247">+O120/100</f>
        <v>-4.3634714658454636E-3</v>
      </c>
      <c r="AB120" s="15">
        <f t="shared" ref="AB120:AB125" si="248">+P120/100</f>
        <v>-0.82533679766489432</v>
      </c>
      <c r="AC120" s="15">
        <f t="shared" ref="AC120:AC125" si="249">+Q120/100</f>
        <v>-3.0433675506990068E-2</v>
      </c>
      <c r="AD120" s="15">
        <f t="shared" ref="AD120:AD125" si="250">+R120/100</f>
        <v>-0.10021792996194577</v>
      </c>
      <c r="AE120" s="15">
        <f t="shared" ref="AE120:AE125" si="251">+S120/100</f>
        <v>-0.2419860158891036</v>
      </c>
      <c r="AF120" s="15">
        <f t="shared" ref="AF120:AF125" si="252">+T120/100</f>
        <v>-0.21504428304114712</v>
      </c>
      <c r="AG120" s="15">
        <f t="shared" ref="AG120:AG125" si="253">+U120/100</f>
        <v>-0.46654831515955969</v>
      </c>
      <c r="AH120" s="15">
        <f t="shared" ref="AH120:AH125" si="254">+V120/100</f>
        <v>0.50587006194419659</v>
      </c>
      <c r="AI120" s="15">
        <f t="shared" ref="AI120:AI125" si="255">+W120/100</f>
        <v>1.3514508873175768E-2</v>
      </c>
      <c r="AJ120" s="15">
        <f t="shared" ref="AJ120:AJ125" si="256">+X120/100</f>
        <v>-0.93138536320214815</v>
      </c>
      <c r="AK120" s="15">
        <f t="shared" ref="AK120:AK125" si="257">+Y120/100</f>
        <v>0.25915592555353079</v>
      </c>
      <c r="AL120" s="14" t="str">
        <f t="shared" ref="AL120:AL125" si="258">+Z120</f>
        <v>บ้านผือ,รพช.</v>
      </c>
      <c r="AM120" s="16" t="str">
        <f>+IF(AND(C120&lt;C128),"OK","Not OK")</f>
        <v>OK</v>
      </c>
      <c r="AN120" s="16" t="str">
        <f t="shared" ref="AN120:AW120" si="259">+IF(AND(D120&lt;D128),"OK","Not OK")</f>
        <v>OK</v>
      </c>
      <c r="AO120" s="16" t="str">
        <f t="shared" si="259"/>
        <v>OK</v>
      </c>
      <c r="AP120" s="16" t="str">
        <f t="shared" si="259"/>
        <v>OK</v>
      </c>
      <c r="AQ120" s="16" t="str">
        <f t="shared" si="259"/>
        <v>OK</v>
      </c>
      <c r="AR120" s="16" t="str">
        <f t="shared" si="259"/>
        <v>OK</v>
      </c>
      <c r="AS120" s="16" t="str">
        <f t="shared" si="259"/>
        <v>OK</v>
      </c>
      <c r="AT120" s="16" t="str">
        <f t="shared" si="259"/>
        <v>Not OK</v>
      </c>
      <c r="AU120" s="16" t="str">
        <f t="shared" si="259"/>
        <v>OK</v>
      </c>
      <c r="AV120" s="16" t="str">
        <f t="shared" si="259"/>
        <v>OK</v>
      </c>
      <c r="AW120" s="16" t="str">
        <f t="shared" si="259"/>
        <v>OK</v>
      </c>
    </row>
    <row r="121" spans="1:49" ht="13.5" customHeight="1">
      <c r="A121" s="253" t="str">
        <f>+'8.คำนวณ'!E75</f>
        <v>อุดรธานี</v>
      </c>
      <c r="B121" s="14" t="str">
        <f>+'8.คำนวณ'!G75</f>
        <v>เพ็ญ,รพช.</v>
      </c>
      <c r="C121" s="264">
        <f>+'8.คำนวณ'!X75</f>
        <v>8296.7511710676226</v>
      </c>
      <c r="D121" s="264">
        <f>+'8.คำนวณ'!Y75</f>
        <v>44.024195900089758</v>
      </c>
      <c r="E121" s="264">
        <f>+'8.คำนวณ'!Z75</f>
        <v>2053.0245568577689</v>
      </c>
      <c r="F121" s="264">
        <f>+'8.คำนวณ'!AA75</f>
        <v>726.86479734448949</v>
      </c>
      <c r="G121" s="264">
        <f>+'8.คำนวณ'!AB75</f>
        <v>477.11500751787719</v>
      </c>
      <c r="H121" s="264">
        <f>+'8.คำนวณ'!AC75</f>
        <v>551.41177056320782</v>
      </c>
      <c r="I121" s="264">
        <f>+'8.คำนวณ'!AD75</f>
        <v>1551.2688459027215</v>
      </c>
      <c r="J121" s="264">
        <f>+'8.คำนวณ'!AE75</f>
        <v>616.46891887662855</v>
      </c>
      <c r="K121" s="264">
        <f>+'8.คำนวณ'!AF75</f>
        <v>385.06254703118537</v>
      </c>
      <c r="L121" s="264">
        <f>+'8.คำนวณ'!AG75</f>
        <v>44.63768348385684</v>
      </c>
      <c r="M121" s="264">
        <f>+'8.คำนวณ'!AH75</f>
        <v>132.1979939999232</v>
      </c>
      <c r="N121" s="14" t="str">
        <f t="shared" si="244"/>
        <v>เพ็ญ,รพช.</v>
      </c>
      <c r="O121" s="50">
        <f>+(C121-C126)*100/C126</f>
        <v>5.0529656198186057</v>
      </c>
      <c r="P121" s="50">
        <f t="shared" ref="P121:Y121" si="260">+(D121-D126)*100/D126</f>
        <v>-3.2735655321314527</v>
      </c>
      <c r="Q121" s="50">
        <f t="shared" si="260"/>
        <v>16.311624321686512</v>
      </c>
      <c r="R121" s="50">
        <f t="shared" si="260"/>
        <v>-6.2859681214114387</v>
      </c>
      <c r="S121" s="50">
        <f t="shared" si="260"/>
        <v>-28.116767027411669</v>
      </c>
      <c r="T121" s="50">
        <f t="shared" si="260"/>
        <v>11.768852968359894</v>
      </c>
      <c r="U121" s="50">
        <f t="shared" si="260"/>
        <v>101.92083150695981</v>
      </c>
      <c r="V121" s="50">
        <f t="shared" si="260"/>
        <v>20.868469232217659</v>
      </c>
      <c r="W121" s="50">
        <f t="shared" si="260"/>
        <v>27.660553274980582</v>
      </c>
      <c r="X121" s="50">
        <f t="shared" si="260"/>
        <v>34.971111870454102</v>
      </c>
      <c r="Y121" s="50">
        <f t="shared" si="260"/>
        <v>27.421405753854756</v>
      </c>
      <c r="Z121" s="14" t="str">
        <f t="shared" si="246"/>
        <v>เพ็ญ,รพช.</v>
      </c>
      <c r="AA121" s="15">
        <f t="shared" si="247"/>
        <v>5.0529656198186057E-2</v>
      </c>
      <c r="AB121" s="15">
        <f t="shared" si="248"/>
        <v>-3.2735655321314526E-2</v>
      </c>
      <c r="AC121" s="15">
        <f t="shared" si="249"/>
        <v>0.16311624321686513</v>
      </c>
      <c r="AD121" s="15">
        <f t="shared" si="250"/>
        <v>-6.2859681214114393E-2</v>
      </c>
      <c r="AE121" s="15">
        <f t="shared" si="251"/>
        <v>-0.28116767027411671</v>
      </c>
      <c r="AF121" s="15">
        <f t="shared" si="252"/>
        <v>0.11768852968359894</v>
      </c>
      <c r="AG121" s="15">
        <f t="shared" si="253"/>
        <v>1.0192083150695981</v>
      </c>
      <c r="AH121" s="15">
        <f t="shared" si="254"/>
        <v>0.2086846923221766</v>
      </c>
      <c r="AI121" s="15">
        <f t="shared" si="255"/>
        <v>0.27660553274980582</v>
      </c>
      <c r="AJ121" s="15">
        <f t="shared" si="256"/>
        <v>0.34971111870454102</v>
      </c>
      <c r="AK121" s="15">
        <f t="shared" si="257"/>
        <v>0.27421405753854755</v>
      </c>
      <c r="AL121" s="14" t="str">
        <f t="shared" si="258"/>
        <v>เพ็ญ,รพช.</v>
      </c>
      <c r="AM121" s="16" t="str">
        <f>+IF(AND(C121&lt;C128),"OK","Not OK")</f>
        <v>OK</v>
      </c>
      <c r="AN121" s="16" t="str">
        <f t="shared" ref="AN121:AW121" si="261">+IF(AND(D121&lt;D128),"OK","Not OK")</f>
        <v>OK</v>
      </c>
      <c r="AO121" s="16" t="str">
        <f t="shared" si="261"/>
        <v>Not OK</v>
      </c>
      <c r="AP121" s="16" t="str">
        <f t="shared" si="261"/>
        <v>OK</v>
      </c>
      <c r="AQ121" s="16" t="str">
        <f t="shared" si="261"/>
        <v>OK</v>
      </c>
      <c r="AR121" s="16" t="str">
        <f t="shared" si="261"/>
        <v>OK</v>
      </c>
      <c r="AS121" s="16" t="str">
        <f t="shared" si="261"/>
        <v>Not OK</v>
      </c>
      <c r="AT121" s="16" t="str">
        <f t="shared" si="261"/>
        <v>OK</v>
      </c>
      <c r="AU121" s="16" t="str">
        <f t="shared" si="261"/>
        <v>Not OK</v>
      </c>
      <c r="AV121" s="16" t="str">
        <f t="shared" si="261"/>
        <v>OK</v>
      </c>
      <c r="AW121" s="16" t="str">
        <f t="shared" si="261"/>
        <v>OK</v>
      </c>
    </row>
    <row r="122" spans="1:49" ht="13.5" customHeight="1">
      <c r="A122" s="253" t="str">
        <f>+'8.คำนวณ'!E76</f>
        <v>เลย</v>
      </c>
      <c r="B122" s="14" t="str">
        <f>+'8.คำนวณ'!G76</f>
        <v>วังสะพุง,รพช.</v>
      </c>
      <c r="C122" s="264">
        <f>+'8.คำนวณ'!X76</f>
        <v>8354.0537001797456</v>
      </c>
      <c r="D122" s="264">
        <f>+'8.คำนวณ'!Y76</f>
        <v>21.389359197369391</v>
      </c>
      <c r="E122" s="264">
        <f>+'8.คำนวณ'!Z76</f>
        <v>1742.8191646664468</v>
      </c>
      <c r="F122" s="264">
        <f>+'8.คำนวณ'!AA76</f>
        <v>689.90537245243672</v>
      </c>
      <c r="G122" s="264">
        <f>+'8.คำนวณ'!AB76</f>
        <v>940.33999931603205</v>
      </c>
      <c r="H122" s="264">
        <f>+'8.คำนวณ'!AC76</f>
        <v>735.93016889951286</v>
      </c>
      <c r="I122" s="264">
        <f>+'8.คำนวณ'!AD76</f>
        <v>611.50374878204434</v>
      </c>
      <c r="J122" s="264">
        <f>+'8.คำนวณ'!AE76</f>
        <v>446.83323411933623</v>
      </c>
      <c r="K122" s="264">
        <f>+'8.คำนวณ'!AF76</f>
        <v>271.68675890187211</v>
      </c>
      <c r="L122" s="264">
        <f>+'8.คำนวณ'!AG76</f>
        <v>3.1453573935487915</v>
      </c>
      <c r="M122" s="264">
        <f>+'8.คำนวณ'!AH76</f>
        <v>199.87839803109969</v>
      </c>
      <c r="N122" s="14" t="str">
        <f t="shared" si="244"/>
        <v>วังสะพุง,รพช.</v>
      </c>
      <c r="O122" s="50">
        <f>+(C122-C126)*100/C126</f>
        <v>5.7785268059533328</v>
      </c>
      <c r="P122" s="50">
        <f t="shared" ref="P122:Y122" si="262">+(D122-D126)*100/D126</f>
        <v>-53.005014437757545</v>
      </c>
      <c r="Q122" s="50">
        <f t="shared" si="262"/>
        <v>-1.2626871587085529</v>
      </c>
      <c r="R122" s="50">
        <f t="shared" si="262"/>
        <v>-11.051113902582886</v>
      </c>
      <c r="S122" s="50">
        <f t="shared" si="262"/>
        <v>41.673764562405118</v>
      </c>
      <c r="T122" s="50">
        <f t="shared" si="262"/>
        <v>49.16995833929375</v>
      </c>
      <c r="U122" s="50">
        <f t="shared" si="262"/>
        <v>-20.403645216093981</v>
      </c>
      <c r="V122" s="50">
        <f t="shared" si="262"/>
        <v>-12.391286314154446</v>
      </c>
      <c r="W122" s="50">
        <f t="shared" si="262"/>
        <v>-9.9271476119688842</v>
      </c>
      <c r="X122" s="50">
        <f t="shared" si="262"/>
        <v>-90.48937239785829</v>
      </c>
      <c r="Y122" s="50">
        <f t="shared" si="262"/>
        <v>92.656376139610984</v>
      </c>
      <c r="Z122" s="14" t="str">
        <f t="shared" si="246"/>
        <v>วังสะพุง,รพช.</v>
      </c>
      <c r="AA122" s="15">
        <f t="shared" si="247"/>
        <v>5.778526805953333E-2</v>
      </c>
      <c r="AB122" s="15">
        <f t="shared" si="248"/>
        <v>-0.53005014437757547</v>
      </c>
      <c r="AC122" s="15">
        <f t="shared" si="249"/>
        <v>-1.2626871587085529E-2</v>
      </c>
      <c r="AD122" s="15">
        <f t="shared" si="250"/>
        <v>-0.11051113902582886</v>
      </c>
      <c r="AE122" s="15">
        <f t="shared" si="251"/>
        <v>0.41673764562405119</v>
      </c>
      <c r="AF122" s="15">
        <f t="shared" si="252"/>
        <v>0.49169958339293751</v>
      </c>
      <c r="AG122" s="15">
        <f t="shared" si="253"/>
        <v>-0.2040364521609398</v>
      </c>
      <c r="AH122" s="15">
        <f t="shared" si="254"/>
        <v>-0.12391286314154445</v>
      </c>
      <c r="AI122" s="15">
        <f t="shared" si="255"/>
        <v>-9.927147611968884E-2</v>
      </c>
      <c r="AJ122" s="15">
        <f t="shared" si="256"/>
        <v>-0.90489372397858292</v>
      </c>
      <c r="AK122" s="15">
        <f t="shared" si="257"/>
        <v>0.92656376139610985</v>
      </c>
      <c r="AL122" s="14" t="str">
        <f t="shared" si="258"/>
        <v>วังสะพุง,รพช.</v>
      </c>
      <c r="AM122" s="16" t="str">
        <f>+IF(AND(C122&lt;C128),"OK","Not OK")</f>
        <v>OK</v>
      </c>
      <c r="AN122" s="16" t="str">
        <f t="shared" ref="AN122:AW122" si="263">+IF(AND(D122&lt;D128),"OK","Not OK")</f>
        <v>OK</v>
      </c>
      <c r="AO122" s="16" t="str">
        <f t="shared" si="263"/>
        <v>OK</v>
      </c>
      <c r="AP122" s="16" t="str">
        <f t="shared" si="263"/>
        <v>OK</v>
      </c>
      <c r="AQ122" s="16" t="str">
        <f t="shared" si="263"/>
        <v>Not OK</v>
      </c>
      <c r="AR122" s="16" t="str">
        <f t="shared" si="263"/>
        <v>Not OK</v>
      </c>
      <c r="AS122" s="16" t="str">
        <f t="shared" si="263"/>
        <v>OK</v>
      </c>
      <c r="AT122" s="16" t="str">
        <f t="shared" si="263"/>
        <v>OK</v>
      </c>
      <c r="AU122" s="16" t="str">
        <f t="shared" si="263"/>
        <v>OK</v>
      </c>
      <c r="AV122" s="16" t="str">
        <f t="shared" si="263"/>
        <v>OK</v>
      </c>
      <c r="AW122" s="16" t="str">
        <f t="shared" si="263"/>
        <v>Not OK</v>
      </c>
    </row>
    <row r="123" spans="1:49" ht="13.5" customHeight="1">
      <c r="A123" s="253" t="str">
        <f>+'8.คำนวณ'!E77</f>
        <v>หนองคาย</v>
      </c>
      <c r="B123" s="14" t="str">
        <f>+'8.คำนวณ'!G77</f>
        <v>โพนพิสัย,รพช.</v>
      </c>
      <c r="C123" s="264">
        <f>+'8.คำนวณ'!X77</f>
        <v>11127.096893268998</v>
      </c>
      <c r="D123" s="264">
        <f>+'8.คำนวณ'!Y77</f>
        <v>74.193446541134946</v>
      </c>
      <c r="E123" s="264">
        <f>+'8.คำนวณ'!Z77</f>
        <v>2066.0619681227663</v>
      </c>
      <c r="F123" s="264">
        <f>+'8.คำนวณ'!AA77</f>
        <v>611.81708908228859</v>
      </c>
      <c r="G123" s="264">
        <f>+'8.คำนวณ'!AB77</f>
        <v>718.86641352331662</v>
      </c>
      <c r="H123" s="264">
        <f>+'8.คำนวณ'!AC77</f>
        <v>363.52868188586996</v>
      </c>
      <c r="I123" s="264">
        <f>+'8.คำนวณ'!AD77</f>
        <v>973.52940933909906</v>
      </c>
      <c r="J123" s="264">
        <f>+'8.คำนวณ'!AE77</f>
        <v>435.56991097839733</v>
      </c>
      <c r="K123" s="264">
        <f>+'8.คำนวณ'!AF77</f>
        <v>385.0305557587065</v>
      </c>
      <c r="L123" s="264">
        <f>+'8.คำนวณ'!AG77</f>
        <v>79.437654535184606</v>
      </c>
      <c r="M123" s="264">
        <f>+'8.คำนวณ'!AH77</f>
        <v>0</v>
      </c>
      <c r="N123" s="14" t="str">
        <f t="shared" si="244"/>
        <v>โพนพิสัย,รพช.</v>
      </c>
      <c r="O123" s="50">
        <f>+(C123-C126)*100/C126</f>
        <v>40.890633366621792</v>
      </c>
      <c r="P123" s="50">
        <f t="shared" ref="P123:Y123" si="264">+(D123-D126)*100/D126</f>
        <v>63.011893757082028</v>
      </c>
      <c r="Q123" s="50">
        <f t="shared" si="264"/>
        <v>17.050243095688231</v>
      </c>
      <c r="R123" s="50">
        <f t="shared" si="264"/>
        <v>-21.118966829055054</v>
      </c>
      <c r="S123" s="50">
        <f t="shared" si="264"/>
        <v>8.3060500408371283</v>
      </c>
      <c r="T123" s="50">
        <f t="shared" si="264"/>
        <v>-26.314261021336034</v>
      </c>
      <c r="U123" s="50">
        <f t="shared" si="264"/>
        <v>26.71940672916563</v>
      </c>
      <c r="V123" s="50">
        <f t="shared" si="264"/>
        <v>-14.599638730353947</v>
      </c>
      <c r="W123" s="50">
        <f t="shared" si="264"/>
        <v>27.649947144687953</v>
      </c>
      <c r="X123" s="50">
        <f t="shared" si="264"/>
        <v>140.19589997031113</v>
      </c>
      <c r="Y123" s="50">
        <f t="shared" si="264"/>
        <v>-100</v>
      </c>
      <c r="Z123" s="14" t="str">
        <f t="shared" si="246"/>
        <v>โพนพิสัย,รพช.</v>
      </c>
      <c r="AA123" s="15">
        <f t="shared" si="247"/>
        <v>0.40890633366621792</v>
      </c>
      <c r="AB123" s="15">
        <f t="shared" si="248"/>
        <v>0.63011893757082027</v>
      </c>
      <c r="AC123" s="15">
        <f t="shared" si="249"/>
        <v>0.17050243095688231</v>
      </c>
      <c r="AD123" s="15">
        <f t="shared" si="250"/>
        <v>-0.21118966829055055</v>
      </c>
      <c r="AE123" s="15">
        <f t="shared" si="251"/>
        <v>8.3060500408371277E-2</v>
      </c>
      <c r="AF123" s="15">
        <f t="shared" si="252"/>
        <v>-0.26314261021336033</v>
      </c>
      <c r="AG123" s="15">
        <f t="shared" si="253"/>
        <v>0.26719406729165629</v>
      </c>
      <c r="AH123" s="15">
        <f t="shared" si="254"/>
        <v>-0.14599638730353948</v>
      </c>
      <c r="AI123" s="15">
        <f t="shared" si="255"/>
        <v>0.27649947144687953</v>
      </c>
      <c r="AJ123" s="15">
        <f t="shared" si="256"/>
        <v>1.4019589997031112</v>
      </c>
      <c r="AK123" s="15">
        <f t="shared" si="257"/>
        <v>-1</v>
      </c>
      <c r="AL123" s="14" t="str">
        <f t="shared" si="258"/>
        <v>โพนพิสัย,รพช.</v>
      </c>
      <c r="AM123" s="16" t="str">
        <f>+IF(AND(C123&lt;C128),"OK","Not OK")</f>
        <v>Not OK</v>
      </c>
      <c r="AN123" s="16" t="str">
        <f t="shared" ref="AN123:AW123" si="265">+IF(AND(D123&lt;D128),"OK","Not OK")</f>
        <v>OK</v>
      </c>
      <c r="AO123" s="16" t="str">
        <f t="shared" si="265"/>
        <v>Not OK</v>
      </c>
      <c r="AP123" s="16" t="str">
        <f t="shared" si="265"/>
        <v>OK</v>
      </c>
      <c r="AQ123" s="16" t="str">
        <f t="shared" si="265"/>
        <v>OK</v>
      </c>
      <c r="AR123" s="16" t="str">
        <f t="shared" si="265"/>
        <v>OK</v>
      </c>
      <c r="AS123" s="16" t="str">
        <f t="shared" si="265"/>
        <v>OK</v>
      </c>
      <c r="AT123" s="16" t="str">
        <f t="shared" si="265"/>
        <v>OK</v>
      </c>
      <c r="AU123" s="16" t="str">
        <f t="shared" si="265"/>
        <v>Not OK</v>
      </c>
      <c r="AV123" s="16" t="str">
        <f t="shared" si="265"/>
        <v>Not OK</v>
      </c>
      <c r="AW123" s="16" t="str">
        <f t="shared" si="265"/>
        <v>OK</v>
      </c>
    </row>
    <row r="124" spans="1:49" ht="13.5" customHeight="1">
      <c r="A124" s="253" t="str">
        <f>+'8.คำนวณ'!E78</f>
        <v>อุดรธานี</v>
      </c>
      <c r="B124" s="14" t="str">
        <f>+'8.คำนวณ'!G78</f>
        <v>สมเด็จพระยุพราชบ้านดุง,รพช.</v>
      </c>
      <c r="C124" s="264">
        <f>+'8.คำนวณ'!X78</f>
        <v>4925.6829938960218</v>
      </c>
      <c r="D124" s="264">
        <f>+'8.คำนวณ'!Y78</f>
        <v>23.712174934413131</v>
      </c>
      <c r="E124" s="264">
        <f>+'8.คำนวณ'!Z78</f>
        <v>1295.5168615923837</v>
      </c>
      <c r="F124" s="264">
        <f>+'8.คำนวณ'!AA78</f>
        <v>752.29951531131621</v>
      </c>
      <c r="G124" s="264">
        <f>+'8.คำนวณ'!AB78</f>
        <v>705.36026490008396</v>
      </c>
      <c r="H124" s="264">
        <f>+'8.คำนวณ'!AC78</f>
        <v>365.51524067583694</v>
      </c>
      <c r="I124" s="264">
        <f>+'8.คำนวณ'!AD78</f>
        <v>850.102678558045</v>
      </c>
      <c r="J124" s="264">
        <f>+'8.คำนวณ'!AE78</f>
        <v>398.39374534030151</v>
      </c>
      <c r="K124" s="264">
        <f>+'8.คำนวณ'!AF78</f>
        <v>208.10162625750922</v>
      </c>
      <c r="L124" s="264">
        <f>+'8.คำนวณ'!AG78</f>
        <v>4.7835217489948585</v>
      </c>
      <c r="M124" s="264">
        <f>+'8.คำนวณ'!AH78</f>
        <v>4.798392064756329</v>
      </c>
      <c r="N124" s="14" t="str">
        <f t="shared" si="244"/>
        <v>สมเด็จพระยุพราชบ้านดุง,รพช.</v>
      </c>
      <c r="O124" s="50">
        <f>+(C124-C126)*100/C126</f>
        <v>-37.631297414781002</v>
      </c>
      <c r="P124" s="50">
        <f t="shared" ref="P124:Y124" si="266">+(D124-D126)*100/D126</f>
        <v>-47.901509885851866</v>
      </c>
      <c r="Q124" s="50">
        <f t="shared" si="266"/>
        <v>-26.604058385657744</v>
      </c>
      <c r="R124" s="50">
        <f t="shared" si="266"/>
        <v>-3.0066925545188612</v>
      </c>
      <c r="S124" s="50">
        <f t="shared" si="266"/>
        <v>6.2711829485253059</v>
      </c>
      <c r="T124" s="50">
        <f t="shared" si="266"/>
        <v>-25.911593887331914</v>
      </c>
      <c r="U124" s="50">
        <f t="shared" si="266"/>
        <v>10.653572508796731</v>
      </c>
      <c r="V124" s="50">
        <f t="shared" si="266"/>
        <v>-21.888613235002516</v>
      </c>
      <c r="W124" s="50">
        <f t="shared" si="266"/>
        <v>-31.00765330130821</v>
      </c>
      <c r="X124" s="50">
        <f t="shared" si="266"/>
        <v>-85.536049393068765</v>
      </c>
      <c r="Y124" s="50">
        <f t="shared" si="266"/>
        <v>-95.374983812161716</v>
      </c>
      <c r="Z124" s="14" t="str">
        <f t="shared" si="246"/>
        <v>สมเด็จพระยุพราชบ้านดุง,รพช.</v>
      </c>
      <c r="AA124" s="15">
        <f t="shared" si="247"/>
        <v>-0.37631297414781001</v>
      </c>
      <c r="AB124" s="15">
        <f t="shared" si="248"/>
        <v>-0.47901509885851867</v>
      </c>
      <c r="AC124" s="15">
        <f t="shared" si="249"/>
        <v>-0.26604058385657742</v>
      </c>
      <c r="AD124" s="15">
        <f t="shared" si="250"/>
        <v>-3.0066925545188611E-2</v>
      </c>
      <c r="AE124" s="15">
        <f t="shared" si="251"/>
        <v>6.2711829485253057E-2</v>
      </c>
      <c r="AF124" s="15">
        <f t="shared" si="252"/>
        <v>-0.25911593887331913</v>
      </c>
      <c r="AG124" s="15">
        <f t="shared" si="253"/>
        <v>0.10653572508796731</v>
      </c>
      <c r="AH124" s="15">
        <f t="shared" si="254"/>
        <v>-0.21888613235002516</v>
      </c>
      <c r="AI124" s="15">
        <f t="shared" si="255"/>
        <v>-0.31007653301308208</v>
      </c>
      <c r="AJ124" s="15">
        <f t="shared" si="256"/>
        <v>-0.85536049393068769</v>
      </c>
      <c r="AK124" s="15">
        <f t="shared" si="257"/>
        <v>-0.95374983812161718</v>
      </c>
      <c r="AL124" s="14" t="str">
        <f t="shared" si="258"/>
        <v>สมเด็จพระยุพราชบ้านดุง,รพช.</v>
      </c>
      <c r="AM124" s="16" t="str">
        <f>+IF(AND(C124&lt;C128),"OK","Not OK")</f>
        <v>OK</v>
      </c>
      <c r="AN124" s="16" t="str">
        <f t="shared" ref="AN124:AW124" si="267">+IF(AND(D124&lt;D128),"OK","Not OK")</f>
        <v>OK</v>
      </c>
      <c r="AO124" s="16" t="str">
        <f t="shared" si="267"/>
        <v>OK</v>
      </c>
      <c r="AP124" s="16" t="str">
        <f t="shared" si="267"/>
        <v>OK</v>
      </c>
      <c r="AQ124" s="16" t="str">
        <f t="shared" si="267"/>
        <v>OK</v>
      </c>
      <c r="AR124" s="16" t="str">
        <f t="shared" si="267"/>
        <v>OK</v>
      </c>
      <c r="AS124" s="16" t="str">
        <f t="shared" si="267"/>
        <v>OK</v>
      </c>
      <c r="AT124" s="16" t="str">
        <f t="shared" si="267"/>
        <v>OK</v>
      </c>
      <c r="AU124" s="16" t="str">
        <f t="shared" si="267"/>
        <v>OK</v>
      </c>
      <c r="AV124" s="16" t="str">
        <f t="shared" si="267"/>
        <v>OK</v>
      </c>
      <c r="AW124" s="16" t="str">
        <f t="shared" si="267"/>
        <v>OK</v>
      </c>
    </row>
    <row r="125" spans="1:49" ht="13.5" customHeight="1">
      <c r="A125" s="253" t="str">
        <f>+'8.คำนวณ'!E79</f>
        <v>นครพนม</v>
      </c>
      <c r="B125" s="14" t="str">
        <f>+'8.คำนวณ'!G79</f>
        <v>สมเด็จพระยุพราชธาตุพนม,รพช.</v>
      </c>
      <c r="C125" s="264">
        <f>+'8.คำนวณ'!X79</f>
        <v>7378.588471632831</v>
      </c>
      <c r="D125" s="264">
        <f>+'8.คำนวณ'!Y79</f>
        <v>90.682896472637111</v>
      </c>
      <c r="E125" s="264">
        <f>+'8.คำนวณ'!Z79</f>
        <v>1604.2389367401308</v>
      </c>
      <c r="F125" s="264">
        <f>+'8.คำนวณ'!AA79</f>
        <v>907.77677553538081</v>
      </c>
      <c r="G125" s="264">
        <f>+'8.คำนวณ'!AB79</f>
        <v>680.8928298597142</v>
      </c>
      <c r="H125" s="264">
        <f>+'8.คำนวณ'!AC79</f>
        <v>555.3190509441929</v>
      </c>
      <c r="I125" s="264">
        <f>+'8.คำนวณ'!AD79</f>
        <v>317.17013911013697</v>
      </c>
      <c r="J125" s="264">
        <f>+'8.คำนวณ'!AE79</f>
        <v>436.85771795119825</v>
      </c>
      <c r="K125" s="264">
        <f>+'8.คำนวณ'!AF79</f>
        <v>241.4113770393574</v>
      </c>
      <c r="L125" s="264">
        <f>+'8.คำนวณ'!AG79</f>
        <v>35.824795123162637</v>
      </c>
      <c r="M125" s="264">
        <f>+'8.คำนวณ'!AH79</f>
        <v>63.541334006862797</v>
      </c>
      <c r="N125" s="14" t="str">
        <f t="shared" si="244"/>
        <v>สมเด็จพระยุพราชธาตุพนม,รพช.</v>
      </c>
      <c r="O125" s="50">
        <f>+(C125-C126)*100/C126</f>
        <v>-6.5727554013785543</v>
      </c>
      <c r="P125" s="50">
        <f t="shared" ref="P125:Y125" si="268">+(D125-D126)*100/D126</f>
        <v>99.241191433076423</v>
      </c>
      <c r="Q125" s="50">
        <f t="shared" si="268"/>
        <v>-9.1137824391514268</v>
      </c>
      <c r="R125" s="50">
        <f t="shared" si="268"/>
        <v>17.038852331221587</v>
      </c>
      <c r="S125" s="50">
        <f t="shared" si="268"/>
        <v>2.5848634961180794</v>
      </c>
      <c r="T125" s="50">
        <f t="shared" si="268"/>
        <v>12.560842312298679</v>
      </c>
      <c r="U125" s="50">
        <f t="shared" si="268"/>
        <v>-58.715564753684831</v>
      </c>
      <c r="V125" s="50">
        <f t="shared" si="268"/>
        <v>-14.347143831255599</v>
      </c>
      <c r="W125" s="50">
        <f t="shared" si="268"/>
        <v>-19.964405270442025</v>
      </c>
      <c r="X125" s="50">
        <f t="shared" si="268"/>
        <v>8.3235520511087273</v>
      </c>
      <c r="Y125" s="50">
        <f t="shared" si="268"/>
        <v>-38.754546437108736</v>
      </c>
      <c r="Z125" s="14" t="str">
        <f t="shared" si="246"/>
        <v>สมเด็จพระยุพราชธาตุพนม,รพช.</v>
      </c>
      <c r="AA125" s="15">
        <f t="shared" si="247"/>
        <v>-6.572755401378555E-2</v>
      </c>
      <c r="AB125" s="15">
        <f t="shared" si="248"/>
        <v>0.99241191433076426</v>
      </c>
      <c r="AC125" s="15">
        <f t="shared" si="249"/>
        <v>-9.1137824391514272E-2</v>
      </c>
      <c r="AD125" s="15">
        <f t="shared" si="250"/>
        <v>0.17038852331221588</v>
      </c>
      <c r="AE125" s="15">
        <f t="shared" si="251"/>
        <v>2.5848634961180793E-2</v>
      </c>
      <c r="AF125" s="15">
        <f t="shared" si="252"/>
        <v>0.12560842312298678</v>
      </c>
      <c r="AG125" s="15">
        <f t="shared" si="253"/>
        <v>-0.58715564753684835</v>
      </c>
      <c r="AH125" s="15">
        <f t="shared" si="254"/>
        <v>-0.14347143831255599</v>
      </c>
      <c r="AI125" s="15">
        <f t="shared" si="255"/>
        <v>-0.19964405270442026</v>
      </c>
      <c r="AJ125" s="15">
        <f t="shared" si="256"/>
        <v>8.3235520511087277E-2</v>
      </c>
      <c r="AK125" s="15">
        <f t="shared" si="257"/>
        <v>-0.38754546437108739</v>
      </c>
      <c r="AL125" s="14" t="str">
        <f t="shared" si="258"/>
        <v>สมเด็จพระยุพราชธาตุพนม,รพช.</v>
      </c>
      <c r="AM125" s="16" t="str">
        <f>+IF(AND(C125&lt;C128),"OK","Not OK")</f>
        <v>OK</v>
      </c>
      <c r="AN125" s="16" t="str">
        <f t="shared" ref="AN125:AW125" si="269">+IF(AND(D125&lt;D128),"OK","Not OK")</f>
        <v>Not OK</v>
      </c>
      <c r="AO125" s="16" t="str">
        <f t="shared" si="269"/>
        <v>OK</v>
      </c>
      <c r="AP125" s="16" t="str">
        <f t="shared" si="269"/>
        <v>OK</v>
      </c>
      <c r="AQ125" s="16" t="str">
        <f t="shared" si="269"/>
        <v>OK</v>
      </c>
      <c r="AR125" s="16" t="str">
        <f t="shared" si="269"/>
        <v>OK</v>
      </c>
      <c r="AS125" s="16" t="str">
        <f t="shared" si="269"/>
        <v>OK</v>
      </c>
      <c r="AT125" s="16" t="str">
        <f t="shared" si="269"/>
        <v>OK</v>
      </c>
      <c r="AU125" s="16" t="str">
        <f t="shared" si="269"/>
        <v>OK</v>
      </c>
      <c r="AV125" s="16" t="str">
        <f t="shared" si="269"/>
        <v>OK</v>
      </c>
      <c r="AW125" s="16" t="str">
        <f t="shared" si="269"/>
        <v>OK</v>
      </c>
    </row>
    <row r="126" spans="1:49" ht="13.5" customHeight="1">
      <c r="B126" s="18" t="s">
        <v>144</v>
      </c>
      <c r="C126" s="19">
        <f>AVERAGE(C119:C125)</f>
        <v>7897.683917932548</v>
      </c>
      <c r="D126" s="19">
        <f t="shared" ref="D126:M126" si="270">AVERAGE(D119:D125)</f>
        <v>45.514130798147129</v>
      </c>
      <c r="E126" s="19">
        <f t="shared" si="270"/>
        <v>1765.1069433779533</v>
      </c>
      <c r="F126" s="19">
        <f t="shared" si="270"/>
        <v>775.6200248498335</v>
      </c>
      <c r="G126" s="19">
        <f t="shared" si="270"/>
        <v>663.73615624636466</v>
      </c>
      <c r="H126" s="19">
        <f t="shared" si="270"/>
        <v>493.35012028736156</v>
      </c>
      <c r="I126" s="19">
        <f t="shared" si="270"/>
        <v>768.25597157332049</v>
      </c>
      <c r="J126" s="19">
        <f t="shared" si="270"/>
        <v>510.03286696073081</v>
      </c>
      <c r="K126" s="19">
        <f t="shared" si="270"/>
        <v>301.63001581370355</v>
      </c>
      <c r="L126" s="19">
        <f t="shared" si="270"/>
        <v>33.072027684487253</v>
      </c>
      <c r="M126" s="19">
        <f t="shared" si="270"/>
        <v>103.74865448847392</v>
      </c>
      <c r="V126" s="49"/>
      <c r="W126" s="49"/>
      <c r="X126" s="49"/>
      <c r="Y126" s="49"/>
      <c r="AT126" s="22"/>
      <c r="AU126" s="22"/>
      <c r="AV126" s="22"/>
      <c r="AW126" s="22"/>
    </row>
    <row r="127" spans="1:49" ht="13.5" customHeight="1">
      <c r="B127" s="20" t="s">
        <v>268</v>
      </c>
      <c r="C127" s="21">
        <f>STDEV(C119:C125)</f>
        <v>1835.4327952220033</v>
      </c>
      <c r="D127" s="21">
        <f t="shared" ref="D127:M127" si="271">STDEV(D119:D125)</f>
        <v>30.158763834097851</v>
      </c>
      <c r="E127" s="21">
        <f t="shared" si="271"/>
        <v>269.89940790917956</v>
      </c>
      <c r="F127" s="21">
        <f t="shared" si="271"/>
        <v>148.31575144182162</v>
      </c>
      <c r="G127" s="21">
        <f t="shared" si="271"/>
        <v>154.95891840465393</v>
      </c>
      <c r="H127" s="21">
        <f t="shared" si="271"/>
        <v>135.71328788750054</v>
      </c>
      <c r="I127" s="21">
        <f t="shared" si="271"/>
        <v>414.17672625366799</v>
      </c>
      <c r="J127" s="21">
        <f t="shared" si="271"/>
        <v>133.55163949086946</v>
      </c>
      <c r="K127" s="21">
        <f t="shared" si="271"/>
        <v>67.536467481037675</v>
      </c>
      <c r="L127" s="21">
        <f t="shared" si="271"/>
        <v>30.926210012825681</v>
      </c>
      <c r="M127" s="21">
        <f t="shared" si="271"/>
        <v>82.971944378873843</v>
      </c>
      <c r="V127" s="173"/>
      <c r="W127" s="173"/>
      <c r="X127" s="173"/>
      <c r="Y127" s="173"/>
    </row>
    <row r="128" spans="1:49" ht="13.5" customHeight="1">
      <c r="B128" s="20" t="s">
        <v>269</v>
      </c>
      <c r="C128" s="21">
        <f>+C126+C127</f>
        <v>9733.1167131545517</v>
      </c>
      <c r="D128" s="21">
        <f t="shared" ref="D128:M128" si="272">+D126+D127</f>
        <v>75.672894632244976</v>
      </c>
      <c r="E128" s="21">
        <f t="shared" si="272"/>
        <v>2035.0063512871329</v>
      </c>
      <c r="F128" s="21">
        <f t="shared" si="272"/>
        <v>923.93577629165509</v>
      </c>
      <c r="G128" s="21">
        <f t="shared" si="272"/>
        <v>818.69507465101856</v>
      </c>
      <c r="H128" s="21">
        <f t="shared" si="272"/>
        <v>629.06340817486216</v>
      </c>
      <c r="I128" s="21">
        <f t="shared" si="272"/>
        <v>1182.4326978269885</v>
      </c>
      <c r="J128" s="21">
        <f t="shared" si="272"/>
        <v>643.5845064516003</v>
      </c>
      <c r="K128" s="21">
        <f t="shared" si="272"/>
        <v>369.16648329474123</v>
      </c>
      <c r="L128" s="21">
        <f t="shared" si="272"/>
        <v>63.998237697312931</v>
      </c>
      <c r="M128" s="21">
        <f t="shared" si="272"/>
        <v>186.72059886734775</v>
      </c>
      <c r="V128" s="173"/>
      <c r="W128" s="173"/>
      <c r="X128" s="173"/>
      <c r="Y128" s="173"/>
    </row>
    <row r="129" spans="1:49" ht="13.5" customHeight="1">
      <c r="B129" s="348" t="s">
        <v>155</v>
      </c>
      <c r="C129" s="357" t="s">
        <v>248</v>
      </c>
      <c r="D129" s="358"/>
      <c r="E129" s="358"/>
      <c r="F129" s="358"/>
      <c r="G129" s="358"/>
      <c r="H129" s="358"/>
      <c r="I129" s="358"/>
      <c r="J129" s="358"/>
      <c r="K129" s="358"/>
      <c r="L129" s="358"/>
      <c r="M129" s="359"/>
      <c r="N129" s="348" t="s">
        <v>155</v>
      </c>
      <c r="O129" s="357" t="s">
        <v>719</v>
      </c>
      <c r="P129" s="358"/>
      <c r="Q129" s="358"/>
      <c r="R129" s="358"/>
      <c r="S129" s="358"/>
      <c r="T129" s="358"/>
      <c r="U129" s="358"/>
      <c r="V129" s="358"/>
      <c r="W129" s="358"/>
      <c r="X129" s="358"/>
      <c r="Y129" s="359"/>
      <c r="Z129" s="348" t="s">
        <v>155</v>
      </c>
      <c r="AA129" s="357" t="s">
        <v>719</v>
      </c>
      <c r="AB129" s="358"/>
      <c r="AC129" s="358"/>
      <c r="AD129" s="358"/>
      <c r="AE129" s="358"/>
      <c r="AF129" s="358"/>
      <c r="AG129" s="358"/>
      <c r="AH129" s="358"/>
      <c r="AI129" s="358"/>
      <c r="AJ129" s="358"/>
      <c r="AK129" s="359"/>
      <c r="AL129" s="348" t="s">
        <v>155</v>
      </c>
      <c r="AM129" s="357" t="s">
        <v>720</v>
      </c>
      <c r="AN129" s="358"/>
      <c r="AO129" s="358"/>
      <c r="AP129" s="358"/>
      <c r="AQ129" s="358"/>
      <c r="AR129" s="358"/>
      <c r="AS129" s="358"/>
      <c r="AT129" s="358"/>
      <c r="AU129" s="358"/>
      <c r="AV129" s="358"/>
      <c r="AW129" s="359"/>
    </row>
    <row r="130" spans="1:49" ht="13.5" customHeight="1">
      <c r="B130" s="348"/>
      <c r="C130" s="38" t="s">
        <v>5</v>
      </c>
      <c r="D130" s="38" t="s">
        <v>8</v>
      </c>
      <c r="E130" s="38" t="s">
        <v>11</v>
      </c>
      <c r="F130" s="38" t="s">
        <v>17</v>
      </c>
      <c r="G130" s="38" t="s">
        <v>20</v>
      </c>
      <c r="H130" s="38" t="s">
        <v>23</v>
      </c>
      <c r="I130" s="38" t="s">
        <v>26</v>
      </c>
      <c r="J130" s="38" t="s">
        <v>29</v>
      </c>
      <c r="K130" s="38" t="s">
        <v>32</v>
      </c>
      <c r="L130" s="38" t="s">
        <v>35</v>
      </c>
      <c r="M130" s="38" t="s">
        <v>38</v>
      </c>
      <c r="N130" s="348"/>
      <c r="O130" s="38" t="s">
        <v>5</v>
      </c>
      <c r="P130" s="38" t="s">
        <v>8</v>
      </c>
      <c r="Q130" s="38" t="s">
        <v>11</v>
      </c>
      <c r="R130" s="38" t="s">
        <v>17</v>
      </c>
      <c r="S130" s="38" t="s">
        <v>20</v>
      </c>
      <c r="T130" s="38" t="s">
        <v>23</v>
      </c>
      <c r="U130" s="38" t="s">
        <v>26</v>
      </c>
      <c r="V130" s="38" t="s">
        <v>29</v>
      </c>
      <c r="W130" s="38" t="s">
        <v>32</v>
      </c>
      <c r="X130" s="38" t="s">
        <v>35</v>
      </c>
      <c r="Y130" s="38" t="s">
        <v>38</v>
      </c>
      <c r="Z130" s="348"/>
      <c r="AA130" s="38" t="s">
        <v>5</v>
      </c>
      <c r="AB130" s="38" t="s">
        <v>8</v>
      </c>
      <c r="AC130" s="38" t="s">
        <v>11</v>
      </c>
      <c r="AD130" s="38" t="s">
        <v>17</v>
      </c>
      <c r="AE130" s="38" t="s">
        <v>20</v>
      </c>
      <c r="AF130" s="38" t="s">
        <v>23</v>
      </c>
      <c r="AG130" s="38" t="s">
        <v>26</v>
      </c>
      <c r="AH130" s="38" t="s">
        <v>29</v>
      </c>
      <c r="AI130" s="38" t="s">
        <v>32</v>
      </c>
      <c r="AJ130" s="38" t="s">
        <v>35</v>
      </c>
      <c r="AK130" s="38" t="s">
        <v>38</v>
      </c>
      <c r="AL130" s="348"/>
      <c r="AM130" s="12" t="s">
        <v>5</v>
      </c>
      <c r="AN130" s="13" t="s">
        <v>8</v>
      </c>
      <c r="AO130" s="12" t="s">
        <v>11</v>
      </c>
      <c r="AP130" s="12" t="s">
        <v>17</v>
      </c>
      <c r="AQ130" s="12" t="s">
        <v>20</v>
      </c>
      <c r="AR130" s="12" t="s">
        <v>23</v>
      </c>
      <c r="AS130" s="12" t="s">
        <v>26</v>
      </c>
      <c r="AT130" s="38" t="s">
        <v>29</v>
      </c>
      <c r="AU130" s="38" t="s">
        <v>32</v>
      </c>
      <c r="AV130" s="38" t="s">
        <v>35</v>
      </c>
      <c r="AW130" s="38" t="s">
        <v>38</v>
      </c>
    </row>
    <row r="131" spans="1:49" ht="13.5" customHeight="1">
      <c r="A131" s="253" t="str">
        <f>+'8.คำนวณ'!E80</f>
        <v>อุดรธานี</v>
      </c>
      <c r="B131" s="14" t="str">
        <f>+'8.คำนวณ'!G80</f>
        <v>กุมภวาปี,รพท.</v>
      </c>
      <c r="C131" s="264">
        <f>+'8.คำนวณ'!X80</f>
        <v>6603.5060330262304</v>
      </c>
      <c r="D131" s="264">
        <f>+'8.คำนวณ'!Y80</f>
        <v>64.626731812505824</v>
      </c>
      <c r="E131" s="264">
        <f>+'8.คำนวณ'!Z80</f>
        <v>1766.1000769587611</v>
      </c>
      <c r="F131" s="264">
        <f>+'8.คำนวณ'!AA80</f>
        <v>1036.3441482767823</v>
      </c>
      <c r="G131" s="264">
        <f>+'8.คำนวณ'!AB80</f>
        <v>286.61759331340488</v>
      </c>
      <c r="H131" s="264">
        <f>+'8.คำนวณ'!AC80</f>
        <v>318.06306955515407</v>
      </c>
      <c r="I131" s="264">
        <f>+'8.คำนวณ'!AD80</f>
        <v>838.83753829569196</v>
      </c>
      <c r="J131" s="264">
        <f>+'8.คำนวณ'!AE80</f>
        <v>354.06119827076822</v>
      </c>
      <c r="K131" s="264">
        <f>+'8.คำนวณ'!AF80</f>
        <v>354.20334300730235</v>
      </c>
      <c r="L131" s="264">
        <f>+'8.คำนวณ'!AG80</f>
        <v>36.887525115460818</v>
      </c>
      <c r="M131" s="264">
        <f>+'8.คำนวณ'!AH80</f>
        <v>160.83172458923124</v>
      </c>
      <c r="N131" s="14" t="str">
        <f>+B131</f>
        <v>กุมภวาปี,รพท.</v>
      </c>
      <c r="O131" s="50">
        <f>+(C131-C136)*100/C136</f>
        <v>-10.134478684831315</v>
      </c>
      <c r="P131" s="50">
        <f t="shared" ref="P131:Y131" si="273">+(D131-D136)*100/D136</f>
        <v>-1.2450009885010533</v>
      </c>
      <c r="Q131" s="50">
        <f t="shared" si="273"/>
        <v>-23.531868460882869</v>
      </c>
      <c r="R131" s="50">
        <f t="shared" si="273"/>
        <v>-22.171568429577853</v>
      </c>
      <c r="S131" s="50">
        <f t="shared" si="273"/>
        <v>-36.153521201236138</v>
      </c>
      <c r="T131" s="50">
        <f t="shared" si="273"/>
        <v>-36.09241292151372</v>
      </c>
      <c r="U131" s="50">
        <f t="shared" si="273"/>
        <v>-24.872781896272883</v>
      </c>
      <c r="V131" s="50">
        <f t="shared" si="273"/>
        <v>-38.736764550130623</v>
      </c>
      <c r="W131" s="50">
        <f t="shared" si="273"/>
        <v>9.0191913051202057</v>
      </c>
      <c r="X131" s="50">
        <f t="shared" si="273"/>
        <v>-2.8831465689803886</v>
      </c>
      <c r="Y131" s="50">
        <f t="shared" si="273"/>
        <v>33.363263256542773</v>
      </c>
      <c r="Z131" s="14" t="str">
        <f>+N131</f>
        <v>กุมภวาปี,รพท.</v>
      </c>
      <c r="AA131" s="15">
        <f t="shared" ref="AA131:AK135" si="274">+O131/100</f>
        <v>-0.10134478684831315</v>
      </c>
      <c r="AB131" s="15">
        <f t="shared" si="274"/>
        <v>-1.2450009885010533E-2</v>
      </c>
      <c r="AC131" s="15">
        <f t="shared" si="274"/>
        <v>-0.23531868460882868</v>
      </c>
      <c r="AD131" s="15">
        <f t="shared" si="274"/>
        <v>-0.22171568429577854</v>
      </c>
      <c r="AE131" s="15">
        <f t="shared" si="274"/>
        <v>-0.36153521201236138</v>
      </c>
      <c r="AF131" s="15">
        <f t="shared" si="274"/>
        <v>-0.36092412921513722</v>
      </c>
      <c r="AG131" s="15">
        <f t="shared" si="274"/>
        <v>-0.24872781896272883</v>
      </c>
      <c r="AH131" s="15">
        <f t="shared" si="274"/>
        <v>-0.3873676455013062</v>
      </c>
      <c r="AI131" s="15">
        <f t="shared" si="274"/>
        <v>9.0191913051202055E-2</v>
      </c>
      <c r="AJ131" s="15">
        <f t="shared" si="274"/>
        <v>-2.8831465689803885E-2</v>
      </c>
      <c r="AK131" s="15">
        <f t="shared" si="274"/>
        <v>0.33363263256542774</v>
      </c>
      <c r="AL131" s="14" t="str">
        <f>+Z131</f>
        <v>กุมภวาปี,รพท.</v>
      </c>
      <c r="AM131" s="16" t="str">
        <f>+IF(AND(C131&lt;C138),"OK","Not OK")</f>
        <v>OK</v>
      </c>
      <c r="AN131" s="16" t="str">
        <f t="shared" ref="AN131:AW131" si="275">+IF(AND(D131&lt;D138),"OK","Not OK")</f>
        <v>OK</v>
      </c>
      <c r="AO131" s="16" t="str">
        <f t="shared" si="275"/>
        <v>OK</v>
      </c>
      <c r="AP131" s="16" t="str">
        <f t="shared" si="275"/>
        <v>OK</v>
      </c>
      <c r="AQ131" s="16" t="str">
        <f t="shared" si="275"/>
        <v>OK</v>
      </c>
      <c r="AR131" s="16" t="str">
        <f t="shared" si="275"/>
        <v>OK</v>
      </c>
      <c r="AS131" s="16" t="str">
        <f t="shared" si="275"/>
        <v>OK</v>
      </c>
      <c r="AT131" s="16" t="str">
        <f t="shared" si="275"/>
        <v>OK</v>
      </c>
      <c r="AU131" s="16" t="str">
        <f t="shared" si="275"/>
        <v>OK</v>
      </c>
      <c r="AV131" s="16" t="str">
        <f t="shared" si="275"/>
        <v>OK</v>
      </c>
      <c r="AW131" s="16" t="str">
        <f t="shared" si="275"/>
        <v>OK</v>
      </c>
    </row>
    <row r="132" spans="1:49" ht="13.5" customHeight="1">
      <c r="A132" s="253" t="str">
        <f>+'8.คำนวณ'!E81</f>
        <v>บึงกาฬ</v>
      </c>
      <c r="B132" s="14" t="str">
        <f>+'8.คำนวณ'!G81</f>
        <v>บึงกาฬ,รพท.</v>
      </c>
      <c r="C132" s="264">
        <f>+'8.คำนวณ'!X81</f>
        <v>8572.1131033373003</v>
      </c>
      <c r="D132" s="264">
        <f>+'8.คำนวณ'!Y81</f>
        <v>78.206898905787369</v>
      </c>
      <c r="E132" s="264">
        <f>+'8.คำนวณ'!Z81</f>
        <v>2493.8539716669911</v>
      </c>
      <c r="F132" s="264">
        <f>+'8.คำนวณ'!AA81</f>
        <v>1841.1860919381957</v>
      </c>
      <c r="G132" s="264">
        <f>+'8.คำนวณ'!AB81</f>
        <v>770.21874346782477</v>
      </c>
      <c r="H132" s="264">
        <f>+'8.คำนวณ'!AC81</f>
        <v>726.35576597322176</v>
      </c>
      <c r="I132" s="264">
        <f>+'8.คำนวณ'!AD81</f>
        <v>1317.2387019637683</v>
      </c>
      <c r="J132" s="264">
        <f>+'8.คำนวณ'!AE81</f>
        <v>786.88330983820754</v>
      </c>
      <c r="K132" s="264">
        <f>+'8.คำนวณ'!AF81</f>
        <v>346.91414486295002</v>
      </c>
      <c r="L132" s="264">
        <f>+'8.คำนวณ'!AG81</f>
        <v>111.89339717691607</v>
      </c>
      <c r="M132" s="264">
        <f>+'8.คำนวณ'!AH81</f>
        <v>419.85116539461706</v>
      </c>
      <c r="N132" s="14" t="str">
        <f>+B132</f>
        <v>บึงกาฬ,รพท.</v>
      </c>
      <c r="O132" s="50">
        <f>+(C132-C136)*100/C136</f>
        <v>16.655820249318005</v>
      </c>
      <c r="P132" s="50">
        <f t="shared" ref="P132:Y132" si="276">+(D132-D136)*100/D136</f>
        <v>19.506619126899761</v>
      </c>
      <c r="Q132" s="50">
        <f t="shared" si="276"/>
        <v>7.9782261677768282</v>
      </c>
      <c r="R132" s="50">
        <f t="shared" si="276"/>
        <v>38.27127407733844</v>
      </c>
      <c r="S132" s="50">
        <f t="shared" si="276"/>
        <v>71.572701126749365</v>
      </c>
      <c r="T132" s="50">
        <f t="shared" si="276"/>
        <v>45.944778904439339</v>
      </c>
      <c r="U132" s="50">
        <f t="shared" si="276"/>
        <v>17.973355672858133</v>
      </c>
      <c r="V132" s="50">
        <f t="shared" si="276"/>
        <v>36.154477580806009</v>
      </c>
      <c r="W132" s="50">
        <f t="shared" si="276"/>
        <v>6.7756707324086989</v>
      </c>
      <c r="X132" s="50">
        <f t="shared" si="276"/>
        <v>194.5910472311628</v>
      </c>
      <c r="Y132" s="50">
        <f t="shared" si="276"/>
        <v>248.14475590618446</v>
      </c>
      <c r="Z132" s="14" t="str">
        <f>+N132</f>
        <v>บึงกาฬ,รพท.</v>
      </c>
      <c r="AA132" s="15">
        <f t="shared" si="274"/>
        <v>0.16655820249318004</v>
      </c>
      <c r="AB132" s="15">
        <f t="shared" si="274"/>
        <v>0.1950661912689976</v>
      </c>
      <c r="AC132" s="15">
        <f t="shared" si="274"/>
        <v>7.9782261677768279E-2</v>
      </c>
      <c r="AD132" s="15">
        <f t="shared" si="274"/>
        <v>0.38271274077338441</v>
      </c>
      <c r="AE132" s="15">
        <f t="shared" si="274"/>
        <v>0.71572701126749361</v>
      </c>
      <c r="AF132" s="15">
        <f t="shared" si="274"/>
        <v>0.45944778904439337</v>
      </c>
      <c r="AG132" s="15">
        <f t="shared" si="274"/>
        <v>0.17973355672858132</v>
      </c>
      <c r="AH132" s="15">
        <f t="shared" si="274"/>
        <v>0.3615447758080601</v>
      </c>
      <c r="AI132" s="15">
        <f t="shared" si="274"/>
        <v>6.7756707324086993E-2</v>
      </c>
      <c r="AJ132" s="15">
        <f t="shared" si="274"/>
        <v>1.9459104723116281</v>
      </c>
      <c r="AK132" s="15">
        <f t="shared" si="274"/>
        <v>2.4814475590618446</v>
      </c>
      <c r="AL132" s="14" t="str">
        <f>+Z132</f>
        <v>บึงกาฬ,รพท.</v>
      </c>
      <c r="AM132" s="16" t="str">
        <f>+IF(AND(C132&lt;C138),"OK","Not OK")</f>
        <v>Not OK</v>
      </c>
      <c r="AN132" s="16" t="str">
        <f t="shared" ref="AN132:AW132" si="277">+IF(AND(D132&lt;D138),"OK","Not OK")</f>
        <v>OK</v>
      </c>
      <c r="AO132" s="16" t="str">
        <f t="shared" si="277"/>
        <v>OK</v>
      </c>
      <c r="AP132" s="16" t="str">
        <f t="shared" si="277"/>
        <v>OK</v>
      </c>
      <c r="AQ132" s="16" t="str">
        <f t="shared" si="277"/>
        <v>Not OK</v>
      </c>
      <c r="AR132" s="16" t="str">
        <f t="shared" si="277"/>
        <v>Not OK</v>
      </c>
      <c r="AS132" s="16" t="str">
        <f t="shared" si="277"/>
        <v>OK</v>
      </c>
      <c r="AT132" s="16" t="str">
        <f t="shared" si="277"/>
        <v>Not OK</v>
      </c>
      <c r="AU132" s="16" t="str">
        <f t="shared" si="277"/>
        <v>OK</v>
      </c>
      <c r="AV132" s="16" t="str">
        <f t="shared" si="277"/>
        <v>Not OK</v>
      </c>
      <c r="AW132" s="16" t="str">
        <f t="shared" si="277"/>
        <v>Not OK</v>
      </c>
    </row>
    <row r="133" spans="1:49" ht="13.5" customHeight="1">
      <c r="A133" s="253" t="str">
        <f>+'8.คำนวณ'!E82</f>
        <v>สกลนคร</v>
      </c>
      <c r="B133" s="14" t="str">
        <f>+'8.คำนวณ'!G82</f>
        <v>วานรนิวาส,รพท.</v>
      </c>
      <c r="C133" s="264">
        <f>+'8.คำนวณ'!X82</f>
        <v>6606.3059981059505</v>
      </c>
      <c r="D133" s="264">
        <f>+'8.คำนวณ'!Y82</f>
        <v>87.121805160542237</v>
      </c>
      <c r="E133" s="264">
        <f>+'8.คำนวณ'!Z82</f>
        <v>2383.1677546055002</v>
      </c>
      <c r="F133" s="264">
        <f>+'8.คำนวณ'!AA82</f>
        <v>1268.2009339708402</v>
      </c>
      <c r="G133" s="264">
        <f>+'8.คำนวณ'!AB82</f>
        <v>587.94816011952071</v>
      </c>
      <c r="H133" s="264">
        <f>+'8.คำนวณ'!AC82</f>
        <v>635.89081538880134</v>
      </c>
      <c r="I133" s="264">
        <f>+'8.คำนวณ'!AD82</f>
        <v>1742.0054546615795</v>
      </c>
      <c r="J133" s="264">
        <f>+'8.คำนวณ'!AE82</f>
        <v>655.65422947351749</v>
      </c>
      <c r="K133" s="264">
        <f>+'8.คำนวณ'!AF82</f>
        <v>249.61565730854571</v>
      </c>
      <c r="L133" s="264">
        <f>+'8.คำนวณ'!AG82</f>
        <v>4.5720181818456442</v>
      </c>
      <c r="M133" s="264">
        <f>+'8.คำนวณ'!AH82</f>
        <v>11.83973008598746</v>
      </c>
      <c r="N133" s="14" t="str">
        <f>+B133</f>
        <v>วานรนิวาส,รพท.</v>
      </c>
      <c r="O133" s="50">
        <f>+(C133-C136)*100/C136</f>
        <v>-10.096374635210573</v>
      </c>
      <c r="P133" s="50">
        <f t="shared" ref="P133:Y133" si="278">+(D133-D136)*100/D136</f>
        <v>33.129334274094617</v>
      </c>
      <c r="Q133" s="50">
        <f t="shared" si="278"/>
        <v>3.1857637721008265</v>
      </c>
      <c r="R133" s="50">
        <f t="shared" si="278"/>
        <v>-4.759350673986666</v>
      </c>
      <c r="S133" s="50">
        <f t="shared" si="278"/>
        <v>30.970396150094093</v>
      </c>
      <c r="T133" s="50">
        <f t="shared" si="278"/>
        <v>27.767891172359285</v>
      </c>
      <c r="U133" s="50">
        <f t="shared" si="278"/>
        <v>56.01593604900183</v>
      </c>
      <c r="V133" s="50">
        <f t="shared" si="278"/>
        <v>13.447900052636385</v>
      </c>
      <c r="W133" s="50">
        <f t="shared" si="278"/>
        <v>-23.171540771390621</v>
      </c>
      <c r="X133" s="50">
        <f t="shared" si="278"/>
        <v>-87.962867710413136</v>
      </c>
      <c r="Y133" s="50">
        <f t="shared" si="278"/>
        <v>-90.182378231802659</v>
      </c>
      <c r="Z133" s="14" t="str">
        <f>+N133</f>
        <v>วานรนิวาส,รพท.</v>
      </c>
      <c r="AA133" s="15">
        <f t="shared" si="274"/>
        <v>-0.10096374635210573</v>
      </c>
      <c r="AB133" s="15">
        <f t="shared" si="274"/>
        <v>0.33129334274094618</v>
      </c>
      <c r="AC133" s="15">
        <f t="shared" si="274"/>
        <v>3.1857637721008268E-2</v>
      </c>
      <c r="AD133" s="15">
        <f t="shared" si="274"/>
        <v>-4.7593506739866662E-2</v>
      </c>
      <c r="AE133" s="15">
        <f t="shared" si="274"/>
        <v>0.30970396150094093</v>
      </c>
      <c r="AF133" s="15">
        <f t="shared" si="274"/>
        <v>0.27767891172359283</v>
      </c>
      <c r="AG133" s="15">
        <f t="shared" si="274"/>
        <v>0.56015936049001835</v>
      </c>
      <c r="AH133" s="15">
        <f t="shared" si="274"/>
        <v>0.13447900052636386</v>
      </c>
      <c r="AI133" s="15">
        <f t="shared" si="274"/>
        <v>-0.2317154077139062</v>
      </c>
      <c r="AJ133" s="15">
        <f t="shared" si="274"/>
        <v>-0.8796286771041314</v>
      </c>
      <c r="AK133" s="15">
        <f t="shared" si="274"/>
        <v>-0.90182378231802662</v>
      </c>
      <c r="AL133" s="14" t="str">
        <f>+Z133</f>
        <v>วานรนิวาส,รพท.</v>
      </c>
      <c r="AM133" s="16" t="str">
        <f>+IF(AND(C133&lt;C138),"OK","Not OK")</f>
        <v>OK</v>
      </c>
      <c r="AN133" s="16" t="str">
        <f t="shared" ref="AN133:AW133" si="279">+IF(AND(D133&lt;D138),"OK","Not OK")</f>
        <v>Not OK</v>
      </c>
      <c r="AO133" s="16" t="str">
        <f t="shared" si="279"/>
        <v>OK</v>
      </c>
      <c r="AP133" s="16" t="str">
        <f t="shared" si="279"/>
        <v>OK</v>
      </c>
      <c r="AQ133" s="16" t="str">
        <f t="shared" si="279"/>
        <v>OK</v>
      </c>
      <c r="AR133" s="16" t="str">
        <f t="shared" si="279"/>
        <v>OK</v>
      </c>
      <c r="AS133" s="16" t="str">
        <f t="shared" si="279"/>
        <v>Not OK</v>
      </c>
      <c r="AT133" s="16" t="str">
        <f t="shared" si="279"/>
        <v>OK</v>
      </c>
      <c r="AU133" s="16" t="str">
        <f t="shared" si="279"/>
        <v>OK</v>
      </c>
      <c r="AV133" s="16" t="str">
        <f t="shared" si="279"/>
        <v>OK</v>
      </c>
      <c r="AW133" s="16" t="str">
        <f t="shared" si="279"/>
        <v>OK</v>
      </c>
    </row>
    <row r="134" spans="1:49" ht="13.5" customHeight="1">
      <c r="A134" s="253" t="str">
        <f>+'8.คำนวณ'!E83</f>
        <v>หนองคาย</v>
      </c>
      <c r="B134" s="14" t="str">
        <f>+'8.คำนวณ'!G83</f>
        <v>สมเด็จพระยุพราชท่าบ่อ,รพท.</v>
      </c>
      <c r="C134" s="264">
        <f>+'8.คำนวณ'!X83</f>
        <v>8701.9349576518962</v>
      </c>
      <c r="D134" s="264">
        <f>+'8.คำนวณ'!Y83</f>
        <v>44.800122646426551</v>
      </c>
      <c r="E134" s="264">
        <f>+'8.คำนวณ'!Z83</f>
        <v>2313.7875669446917</v>
      </c>
      <c r="F134" s="264">
        <f>+'8.คำนวณ'!AA83</f>
        <v>1858.3217014444388</v>
      </c>
      <c r="G134" s="264">
        <f>+'8.คำนวณ'!AB83</f>
        <v>193.93961680384029</v>
      </c>
      <c r="H134" s="264">
        <f>+'8.คำนวณ'!AC83</f>
        <v>454.29738071101377</v>
      </c>
      <c r="I134" s="264">
        <f>+'8.คำนวณ'!AD83</f>
        <v>766.65057706489756</v>
      </c>
      <c r="J134" s="264">
        <f>+'8.คำนวณ'!AE83</f>
        <v>605.14848715478377</v>
      </c>
      <c r="K134" s="264">
        <f>+'8.คำนวณ'!AF83</f>
        <v>341.51854191978947</v>
      </c>
      <c r="L134" s="264">
        <f>+'8.คำนวณ'!AG83</f>
        <v>1.8787429116411716</v>
      </c>
      <c r="M134" s="264">
        <f>+'8.คำนวณ'!AH83</f>
        <v>2.9560529034632719</v>
      </c>
      <c r="N134" s="14" t="str">
        <f>+B134</f>
        <v>สมเด็จพระยุพราชท่าบ่อ,รพท.</v>
      </c>
      <c r="O134" s="50">
        <f>+(C134-C136)*100/C136</f>
        <v>18.422534561038947</v>
      </c>
      <c r="P134" s="50">
        <f t="shared" ref="P134:Y134" si="280">+(D134-D136)*100/D136</f>
        <v>-31.541701961683316</v>
      </c>
      <c r="Q134" s="50">
        <f t="shared" si="280"/>
        <v>0.18175885444562823</v>
      </c>
      <c r="R134" s="50">
        <f t="shared" si="280"/>
        <v>39.558141585676935</v>
      </c>
      <c r="S134" s="50">
        <f t="shared" si="280"/>
        <v>-56.79831970758628</v>
      </c>
      <c r="T134" s="50">
        <f t="shared" si="280"/>
        <v>-8.7192063576471277</v>
      </c>
      <c r="U134" s="50">
        <f t="shared" si="280"/>
        <v>-31.337926018995123</v>
      </c>
      <c r="V134" s="50">
        <f t="shared" si="280"/>
        <v>4.7088877057460916</v>
      </c>
      <c r="W134" s="50">
        <f t="shared" si="280"/>
        <v>5.1149741831534792</v>
      </c>
      <c r="X134" s="50">
        <f t="shared" si="280"/>
        <v>-95.053677377017948</v>
      </c>
      <c r="Y134" s="50">
        <f t="shared" si="280"/>
        <v>-97.548811575752779</v>
      </c>
      <c r="Z134" s="14" t="str">
        <f>+N134</f>
        <v>สมเด็จพระยุพราชท่าบ่อ,รพท.</v>
      </c>
      <c r="AA134" s="15">
        <f t="shared" si="274"/>
        <v>0.18422534561038947</v>
      </c>
      <c r="AB134" s="15">
        <f t="shared" si="274"/>
        <v>-0.31541701961683316</v>
      </c>
      <c r="AC134" s="15">
        <f t="shared" si="274"/>
        <v>1.8175885444562823E-3</v>
      </c>
      <c r="AD134" s="15">
        <f t="shared" si="274"/>
        <v>0.39558141585676937</v>
      </c>
      <c r="AE134" s="15">
        <f t="shared" si="274"/>
        <v>-0.56798319707586276</v>
      </c>
      <c r="AF134" s="15">
        <f t="shared" si="274"/>
        <v>-8.7192063576471274E-2</v>
      </c>
      <c r="AG134" s="15">
        <f t="shared" si="274"/>
        <v>-0.31337926018995121</v>
      </c>
      <c r="AH134" s="15">
        <f t="shared" si="274"/>
        <v>4.7088877057460919E-2</v>
      </c>
      <c r="AI134" s="15">
        <f t="shared" si="274"/>
        <v>5.1149741831534791E-2</v>
      </c>
      <c r="AJ134" s="15">
        <f t="shared" si="274"/>
        <v>-0.95053677377017953</v>
      </c>
      <c r="AK134" s="15">
        <f t="shared" si="274"/>
        <v>-0.97548811575752781</v>
      </c>
      <c r="AL134" s="14" t="str">
        <f>+Z134</f>
        <v>สมเด็จพระยุพราชท่าบ่อ,รพท.</v>
      </c>
      <c r="AM134" s="16" t="str">
        <f>+IF(AND(C134&lt;C138),"OK","Not OK")</f>
        <v>Not OK</v>
      </c>
      <c r="AN134" s="16" t="str">
        <f t="shared" ref="AN134:AW134" si="281">+IF(AND(D134&lt;D138),"OK","Not OK")</f>
        <v>OK</v>
      </c>
      <c r="AO134" s="16" t="str">
        <f t="shared" si="281"/>
        <v>OK</v>
      </c>
      <c r="AP134" s="16" t="str">
        <f t="shared" si="281"/>
        <v>Not OK</v>
      </c>
      <c r="AQ134" s="16" t="str">
        <f t="shared" si="281"/>
        <v>OK</v>
      </c>
      <c r="AR134" s="16" t="str">
        <f t="shared" si="281"/>
        <v>OK</v>
      </c>
      <c r="AS134" s="16" t="str">
        <f t="shared" si="281"/>
        <v>OK</v>
      </c>
      <c r="AT134" s="16" t="str">
        <f t="shared" si="281"/>
        <v>OK</v>
      </c>
      <c r="AU134" s="16" t="str">
        <f t="shared" si="281"/>
        <v>OK</v>
      </c>
      <c r="AV134" s="16" t="str">
        <f t="shared" si="281"/>
        <v>OK</v>
      </c>
      <c r="AW134" s="16" t="str">
        <f t="shared" si="281"/>
        <v>OK</v>
      </c>
    </row>
    <row r="135" spans="1:49" ht="13.5" customHeight="1">
      <c r="A135" s="253" t="str">
        <f>+'8.คำนวณ'!E84</f>
        <v>สกลนคร</v>
      </c>
      <c r="B135" s="14" t="str">
        <f>+'8.คำนวณ'!G84</f>
        <v>สมเด็จพระยุพราชสว่างแดนดิน,รพท.</v>
      </c>
      <c r="C135" s="264">
        <f>+'8.คำนวณ'!X84</f>
        <v>6257.183282383613</v>
      </c>
      <c r="D135" s="264">
        <f>+'8.คำนวณ'!Y84</f>
        <v>52.451835831456819</v>
      </c>
      <c r="E135" s="264">
        <f>+'8.คำนวณ'!Z84</f>
        <v>2591.0390457946746</v>
      </c>
      <c r="F135" s="264">
        <f>+'8.คำนวณ'!AA84</f>
        <v>653.82347730034542</v>
      </c>
      <c r="G135" s="264">
        <f>+'8.คำนวณ'!AB84</f>
        <v>405.86007250235576</v>
      </c>
      <c r="H135" s="264">
        <f>+'8.คำนวณ'!AC84</f>
        <v>353.85391718320733</v>
      </c>
      <c r="I135" s="264">
        <f>+'8.คำนวณ'!AD84</f>
        <v>918.04823998191284</v>
      </c>
      <c r="J135" s="264">
        <f>+'8.คำนวณ'!AE84</f>
        <v>487.92384528391244</v>
      </c>
      <c r="K135" s="264">
        <f>+'8.คำนวณ'!AF84</f>
        <v>332.24826913373676</v>
      </c>
      <c r="L135" s="264">
        <f>+'8.คำนวณ'!AG84</f>
        <v>34.681415176691019</v>
      </c>
      <c r="M135" s="264">
        <f>+'8.คำนวณ'!AH84</f>
        <v>7.5049398371083624</v>
      </c>
      <c r="N135" s="14" t="str">
        <f>+B135</f>
        <v>สมเด็จพระยุพราชสว่างแดนดิน,รพท.</v>
      </c>
      <c r="O135" s="50">
        <f t="shared" ref="O135:Y135" si="282">+(C135-C136)*100/C136</f>
        <v>-14.847501490315041</v>
      </c>
      <c r="P135" s="50">
        <f t="shared" si="282"/>
        <v>-19.849250450810015</v>
      </c>
      <c r="Q135" s="50">
        <f t="shared" si="282"/>
        <v>12.186119666559616</v>
      </c>
      <c r="R135" s="50">
        <f t="shared" si="282"/>
        <v>-50.898496559450862</v>
      </c>
      <c r="S135" s="50">
        <f t="shared" si="282"/>
        <v>-9.5912563680210745</v>
      </c>
      <c r="T135" s="50">
        <f t="shared" si="282"/>
        <v>-28.901050797637797</v>
      </c>
      <c r="U135" s="50">
        <f t="shared" si="282"/>
        <v>-17.778583806591918</v>
      </c>
      <c r="V135" s="50">
        <f t="shared" si="282"/>
        <v>-15.574500789057875</v>
      </c>
      <c r="W135" s="50">
        <f t="shared" si="282"/>
        <v>2.2617045507082114</v>
      </c>
      <c r="X135" s="50">
        <f t="shared" si="282"/>
        <v>-8.6913555747513538</v>
      </c>
      <c r="Y135" s="50">
        <f t="shared" si="282"/>
        <v>-93.776829355171785</v>
      </c>
      <c r="Z135" s="14" t="str">
        <f>+N135</f>
        <v>สมเด็จพระยุพราชสว่างแดนดิน,รพท.</v>
      </c>
      <c r="AA135" s="15">
        <f t="shared" si="274"/>
        <v>-0.1484750149031504</v>
      </c>
      <c r="AB135" s="15">
        <f t="shared" si="274"/>
        <v>-0.19849250450810016</v>
      </c>
      <c r="AC135" s="15">
        <f t="shared" si="274"/>
        <v>0.12186119666559617</v>
      </c>
      <c r="AD135" s="15">
        <f t="shared" si="274"/>
        <v>-0.50898496559450868</v>
      </c>
      <c r="AE135" s="15">
        <f t="shared" si="274"/>
        <v>-9.5912563680210741E-2</v>
      </c>
      <c r="AF135" s="15">
        <f t="shared" si="274"/>
        <v>-0.28901050797637795</v>
      </c>
      <c r="AG135" s="15">
        <f t="shared" si="274"/>
        <v>-0.17778583806591919</v>
      </c>
      <c r="AH135" s="15">
        <f t="shared" si="274"/>
        <v>-0.15574500789057877</v>
      </c>
      <c r="AI135" s="15">
        <f t="shared" si="274"/>
        <v>2.2617045507082115E-2</v>
      </c>
      <c r="AJ135" s="15">
        <f t="shared" si="274"/>
        <v>-8.6913555747513541E-2</v>
      </c>
      <c r="AK135" s="15">
        <f t="shared" si="274"/>
        <v>-0.93776829355171787</v>
      </c>
      <c r="AL135" s="14" t="str">
        <f>+Z135</f>
        <v>สมเด็จพระยุพราชสว่างแดนดิน,รพท.</v>
      </c>
      <c r="AM135" s="16" t="str">
        <f>+IF(AND(C135&lt;C138),"OK","Not OK")</f>
        <v>OK</v>
      </c>
      <c r="AN135" s="16" t="str">
        <f t="shared" ref="AN135:AW135" si="283">+IF(AND(D135&lt;D138),"OK","Not OK")</f>
        <v>OK</v>
      </c>
      <c r="AO135" s="16" t="str">
        <f t="shared" si="283"/>
        <v>OK</v>
      </c>
      <c r="AP135" s="16" t="str">
        <f t="shared" si="283"/>
        <v>OK</v>
      </c>
      <c r="AQ135" s="16" t="str">
        <f t="shared" si="283"/>
        <v>OK</v>
      </c>
      <c r="AR135" s="16" t="str">
        <f t="shared" si="283"/>
        <v>OK</v>
      </c>
      <c r="AS135" s="16" t="str">
        <f t="shared" si="283"/>
        <v>OK</v>
      </c>
      <c r="AT135" s="16" t="str">
        <f t="shared" si="283"/>
        <v>OK</v>
      </c>
      <c r="AU135" s="16" t="str">
        <f t="shared" si="283"/>
        <v>OK</v>
      </c>
      <c r="AV135" s="16" t="str">
        <f t="shared" si="283"/>
        <v>OK</v>
      </c>
      <c r="AW135" s="16" t="str">
        <f t="shared" si="283"/>
        <v>OK</v>
      </c>
    </row>
    <row r="136" spans="1:49" ht="13.5" customHeight="1">
      <c r="B136" s="18" t="s">
        <v>144</v>
      </c>
      <c r="C136" s="19">
        <f>AVERAGE(C131:C135)</f>
        <v>7348.2086749009977</v>
      </c>
      <c r="D136" s="19">
        <f t="shared" ref="D136:M136" si="284">AVERAGE(D131:D135)</f>
        <v>65.441478871343762</v>
      </c>
      <c r="E136" s="19">
        <f t="shared" si="284"/>
        <v>2309.5896831941236</v>
      </c>
      <c r="F136" s="19">
        <f t="shared" si="284"/>
        <v>1331.5752705861205</v>
      </c>
      <c r="G136" s="19">
        <f t="shared" si="284"/>
        <v>448.91683724138932</v>
      </c>
      <c r="H136" s="19">
        <f t="shared" si="284"/>
        <v>497.69218976227967</v>
      </c>
      <c r="I136" s="19">
        <f t="shared" si="284"/>
        <v>1116.55610239357</v>
      </c>
      <c r="J136" s="19">
        <f t="shared" si="284"/>
        <v>577.9342140042379</v>
      </c>
      <c r="K136" s="19">
        <f t="shared" si="284"/>
        <v>324.89999124646488</v>
      </c>
      <c r="L136" s="19">
        <f t="shared" si="284"/>
        <v>37.982619712510946</v>
      </c>
      <c r="M136" s="19">
        <f t="shared" si="284"/>
        <v>120.59672256208148</v>
      </c>
      <c r="N136" s="23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23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23"/>
      <c r="AM136" s="26"/>
      <c r="AN136" s="26"/>
      <c r="AO136" s="26"/>
      <c r="AP136" s="26"/>
      <c r="AQ136" s="26"/>
      <c r="AR136" s="26"/>
      <c r="AS136" s="26"/>
      <c r="AT136" s="61"/>
      <c r="AU136" s="61"/>
      <c r="AV136" s="61"/>
      <c r="AW136" s="61"/>
    </row>
    <row r="137" spans="1:49" ht="13.5" customHeight="1">
      <c r="B137" s="20" t="s">
        <v>268</v>
      </c>
      <c r="C137" s="21">
        <f>STDEV(C131:C135)</f>
        <v>1185.9442348109378</v>
      </c>
      <c r="D137" s="21">
        <f t="shared" ref="D137:M137" si="285">STDEV(D131:D135)</f>
        <v>17.524644950321957</v>
      </c>
      <c r="E137" s="21">
        <f t="shared" si="285"/>
        <v>321.70614643690993</v>
      </c>
      <c r="F137" s="21">
        <f t="shared" si="285"/>
        <v>521.46193703008032</v>
      </c>
      <c r="G137" s="21">
        <f t="shared" si="285"/>
        <v>232.2568277776945</v>
      </c>
      <c r="H137" s="21">
        <f t="shared" si="285"/>
        <v>177.64083859585202</v>
      </c>
      <c r="I137" s="21">
        <f t="shared" si="285"/>
        <v>409.39810910716625</v>
      </c>
      <c r="J137" s="21">
        <f t="shared" si="285"/>
        <v>164.81939795444143</v>
      </c>
      <c r="K137" s="21">
        <f t="shared" si="285"/>
        <v>42.84044156733205</v>
      </c>
      <c r="L137" s="21">
        <f t="shared" si="285"/>
        <v>44.425945188734872</v>
      </c>
      <c r="M137" s="21">
        <f t="shared" si="285"/>
        <v>180.02030360019248</v>
      </c>
      <c r="N137" s="23"/>
      <c r="O137" s="51"/>
      <c r="P137" s="51"/>
      <c r="Q137" s="51"/>
      <c r="R137" s="51"/>
      <c r="S137" s="51"/>
      <c r="T137" s="51"/>
      <c r="U137" s="51"/>
      <c r="V137" s="173"/>
      <c r="W137" s="173"/>
      <c r="X137" s="173"/>
      <c r="Y137" s="173"/>
      <c r="Z137" s="23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23"/>
      <c r="AM137" s="26"/>
      <c r="AN137" s="26"/>
      <c r="AO137" s="26"/>
      <c r="AP137" s="26"/>
      <c r="AQ137" s="26"/>
      <c r="AR137" s="26"/>
      <c r="AS137" s="26"/>
      <c r="AT137" s="61"/>
      <c r="AU137" s="61"/>
      <c r="AV137" s="61"/>
      <c r="AW137" s="61"/>
    </row>
    <row r="138" spans="1:49" ht="13.5" customHeight="1">
      <c r="B138" s="20" t="s">
        <v>269</v>
      </c>
      <c r="C138" s="21">
        <f>+C136+C137</f>
        <v>8534.1529097119346</v>
      </c>
      <c r="D138" s="21">
        <f t="shared" ref="D138:M138" si="286">+D136+D137</f>
        <v>82.966123821665718</v>
      </c>
      <c r="E138" s="21">
        <f t="shared" si="286"/>
        <v>2631.2958296310335</v>
      </c>
      <c r="F138" s="21">
        <f t="shared" si="286"/>
        <v>1853.0372076162007</v>
      </c>
      <c r="G138" s="21">
        <f t="shared" si="286"/>
        <v>681.17366501908384</v>
      </c>
      <c r="H138" s="21">
        <f t="shared" si="286"/>
        <v>675.33302835813174</v>
      </c>
      <c r="I138" s="21">
        <f t="shared" si="286"/>
        <v>1525.9542115007362</v>
      </c>
      <c r="J138" s="21">
        <f t="shared" si="286"/>
        <v>742.75361195867936</v>
      </c>
      <c r="K138" s="21">
        <f t="shared" si="286"/>
        <v>367.74043281379693</v>
      </c>
      <c r="L138" s="21">
        <f t="shared" si="286"/>
        <v>82.408564901245825</v>
      </c>
      <c r="M138" s="21">
        <f t="shared" si="286"/>
        <v>300.61702616227399</v>
      </c>
      <c r="N138" s="23"/>
      <c r="O138" s="51"/>
      <c r="P138" s="51"/>
      <c r="Q138" s="51"/>
      <c r="R138" s="51"/>
      <c r="S138" s="51"/>
      <c r="T138" s="51"/>
      <c r="U138" s="51"/>
      <c r="V138" s="173"/>
      <c r="W138" s="173"/>
      <c r="X138" s="173"/>
      <c r="Y138" s="173"/>
      <c r="Z138" s="23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23"/>
      <c r="AM138" s="26"/>
      <c r="AN138" s="26"/>
      <c r="AO138" s="26"/>
      <c r="AP138" s="26"/>
      <c r="AQ138" s="26"/>
      <c r="AR138" s="26"/>
      <c r="AS138" s="26"/>
      <c r="AT138" s="61"/>
      <c r="AU138" s="61"/>
      <c r="AV138" s="61"/>
      <c r="AW138" s="61"/>
    </row>
    <row r="139" spans="1:49" ht="13.5" customHeight="1">
      <c r="B139" s="348" t="s">
        <v>156</v>
      </c>
      <c r="C139" s="357" t="s">
        <v>248</v>
      </c>
      <c r="D139" s="358"/>
      <c r="E139" s="358"/>
      <c r="F139" s="358"/>
      <c r="G139" s="358"/>
      <c r="H139" s="358"/>
      <c r="I139" s="358"/>
      <c r="J139" s="358"/>
      <c r="K139" s="358"/>
      <c r="L139" s="358"/>
      <c r="M139" s="359"/>
      <c r="N139" s="348" t="s">
        <v>156</v>
      </c>
      <c r="O139" s="357" t="s">
        <v>719</v>
      </c>
      <c r="P139" s="358"/>
      <c r="Q139" s="358"/>
      <c r="R139" s="358"/>
      <c r="S139" s="358"/>
      <c r="T139" s="358"/>
      <c r="U139" s="358"/>
      <c r="V139" s="358"/>
      <c r="W139" s="358"/>
      <c r="X139" s="358"/>
      <c r="Y139" s="359"/>
      <c r="Z139" s="348" t="s">
        <v>156</v>
      </c>
      <c r="AA139" s="357" t="s">
        <v>719</v>
      </c>
      <c r="AB139" s="358"/>
      <c r="AC139" s="358"/>
      <c r="AD139" s="358"/>
      <c r="AE139" s="358"/>
      <c r="AF139" s="358"/>
      <c r="AG139" s="358"/>
      <c r="AH139" s="358"/>
      <c r="AI139" s="358"/>
      <c r="AJ139" s="358"/>
      <c r="AK139" s="359"/>
      <c r="AL139" s="348" t="s">
        <v>156</v>
      </c>
      <c r="AM139" s="357" t="s">
        <v>720</v>
      </c>
      <c r="AN139" s="358"/>
      <c r="AO139" s="358"/>
      <c r="AP139" s="358"/>
      <c r="AQ139" s="358"/>
      <c r="AR139" s="358"/>
      <c r="AS139" s="358"/>
      <c r="AT139" s="358"/>
      <c r="AU139" s="358"/>
      <c r="AV139" s="358"/>
      <c r="AW139" s="359"/>
    </row>
    <row r="140" spans="1:49" ht="13.5" customHeight="1">
      <c r="B140" s="348"/>
      <c r="C140" s="38" t="s">
        <v>5</v>
      </c>
      <c r="D140" s="38" t="s">
        <v>8</v>
      </c>
      <c r="E140" s="38" t="s">
        <v>11</v>
      </c>
      <c r="F140" s="38" t="s">
        <v>17</v>
      </c>
      <c r="G140" s="38" t="s">
        <v>20</v>
      </c>
      <c r="H140" s="38" t="s">
        <v>23</v>
      </c>
      <c r="I140" s="38" t="s">
        <v>26</v>
      </c>
      <c r="J140" s="38" t="s">
        <v>29</v>
      </c>
      <c r="K140" s="38" t="s">
        <v>32</v>
      </c>
      <c r="L140" s="38" t="s">
        <v>35</v>
      </c>
      <c r="M140" s="38" t="s">
        <v>38</v>
      </c>
      <c r="N140" s="348"/>
      <c r="O140" s="38" t="s">
        <v>5</v>
      </c>
      <c r="P140" s="38" t="s">
        <v>8</v>
      </c>
      <c r="Q140" s="38" t="s">
        <v>11</v>
      </c>
      <c r="R140" s="38" t="s">
        <v>17</v>
      </c>
      <c r="S140" s="38" t="s">
        <v>20</v>
      </c>
      <c r="T140" s="38" t="s">
        <v>23</v>
      </c>
      <c r="U140" s="38" t="s">
        <v>26</v>
      </c>
      <c r="V140" s="38" t="s">
        <v>29</v>
      </c>
      <c r="W140" s="38" t="s">
        <v>32</v>
      </c>
      <c r="X140" s="38" t="s">
        <v>35</v>
      </c>
      <c r="Y140" s="38" t="s">
        <v>38</v>
      </c>
      <c r="Z140" s="348"/>
      <c r="AA140" s="38" t="s">
        <v>5</v>
      </c>
      <c r="AB140" s="38" t="s">
        <v>8</v>
      </c>
      <c r="AC140" s="38" t="s">
        <v>11</v>
      </c>
      <c r="AD140" s="38" t="s">
        <v>17</v>
      </c>
      <c r="AE140" s="38" t="s">
        <v>20</v>
      </c>
      <c r="AF140" s="38" t="s">
        <v>23</v>
      </c>
      <c r="AG140" s="38" t="s">
        <v>26</v>
      </c>
      <c r="AH140" s="38" t="s">
        <v>29</v>
      </c>
      <c r="AI140" s="38" t="s">
        <v>32</v>
      </c>
      <c r="AJ140" s="38" t="s">
        <v>35</v>
      </c>
      <c r="AK140" s="38" t="s">
        <v>38</v>
      </c>
      <c r="AL140" s="348"/>
      <c r="AM140" s="12" t="s">
        <v>5</v>
      </c>
      <c r="AN140" s="13" t="s">
        <v>8</v>
      </c>
      <c r="AO140" s="12" t="s">
        <v>11</v>
      </c>
      <c r="AP140" s="12" t="s">
        <v>17</v>
      </c>
      <c r="AQ140" s="12" t="s">
        <v>20</v>
      </c>
      <c r="AR140" s="12" t="s">
        <v>23</v>
      </c>
      <c r="AS140" s="12" t="s">
        <v>26</v>
      </c>
      <c r="AT140" s="38" t="s">
        <v>29</v>
      </c>
      <c r="AU140" s="38" t="s">
        <v>32</v>
      </c>
      <c r="AV140" s="38" t="s">
        <v>35</v>
      </c>
      <c r="AW140" s="38" t="s">
        <v>38</v>
      </c>
    </row>
    <row r="141" spans="1:49" ht="13.5" customHeight="1">
      <c r="A141" s="253" t="str">
        <f>+'8.คำนวณ'!E85</f>
        <v>หนองบัวลำภู</v>
      </c>
      <c r="B141" s="14" t="str">
        <f>+'8.คำนวณ'!G85</f>
        <v>หนองบัวลำภู,รพท.</v>
      </c>
      <c r="C141" s="264">
        <f>+'8.คำนวณ'!X85</f>
        <v>8975.3374672007594</v>
      </c>
      <c r="D141" s="264">
        <f>+'8.คำนวณ'!Y85</f>
        <v>52.117704181983711</v>
      </c>
      <c r="E141" s="264">
        <f>+'8.คำนวณ'!Z85</f>
        <v>2263.2941315126086</v>
      </c>
      <c r="F141" s="264">
        <f>+'8.คำนวณ'!AA85</f>
        <v>1618.7520577094858</v>
      </c>
      <c r="G141" s="264">
        <f>+'8.คำนวณ'!AB85</f>
        <v>294.25917707724943</v>
      </c>
      <c r="H141" s="264">
        <f>+'8.คำนวณ'!AC85</f>
        <v>456.21819896201941</v>
      </c>
      <c r="I141" s="264">
        <f>+'8.คำนวณ'!AD85</f>
        <v>460.36753406611808</v>
      </c>
      <c r="J141" s="264">
        <f>+'8.คำนวณ'!AE85</f>
        <v>758.88062719019479</v>
      </c>
      <c r="K141" s="264">
        <f>+'8.คำนวณ'!AF85</f>
        <v>342.93703844865496</v>
      </c>
      <c r="L141" s="264">
        <f>+'8.คำนวณ'!AG85</f>
        <v>51.179603971982679</v>
      </c>
      <c r="M141" s="264">
        <f>+'8.คำนวณ'!AH85</f>
        <v>35.232074758649119</v>
      </c>
      <c r="N141" s="14" t="str">
        <f>+B141</f>
        <v>หนองบัวลำภู,รพท.</v>
      </c>
      <c r="O141" s="54">
        <f t="shared" ref="O141:Y141" si="287">+(C141-C145)*100/C145</f>
        <v>10.125602318406047</v>
      </c>
      <c r="P141" s="54">
        <f t="shared" si="287"/>
        <v>-2.3088314303997781</v>
      </c>
      <c r="Q141" s="54">
        <f t="shared" si="287"/>
        <v>-15.704197861909702</v>
      </c>
      <c r="R141" s="54">
        <f t="shared" si="287"/>
        <v>-0.42028040156514646</v>
      </c>
      <c r="S141" s="54">
        <f t="shared" si="287"/>
        <v>51.97823706759003</v>
      </c>
      <c r="T141" s="54">
        <f t="shared" si="287"/>
        <v>-0.10486433145617252</v>
      </c>
      <c r="U141" s="54">
        <f t="shared" si="287"/>
        <v>2.6265608436462857</v>
      </c>
      <c r="V141" s="54">
        <f t="shared" si="287"/>
        <v>9.2024011221618078</v>
      </c>
      <c r="W141" s="54">
        <f t="shared" si="287"/>
        <v>4.7113095315699276</v>
      </c>
      <c r="X141" s="54">
        <f t="shared" si="287"/>
        <v>-82.410289229521652</v>
      </c>
      <c r="Y141" s="54">
        <f t="shared" si="287"/>
        <v>-74.344421834841597</v>
      </c>
      <c r="Z141" s="14" t="str">
        <f>+N141</f>
        <v>หนองบัวลำภู,รพท.</v>
      </c>
      <c r="AA141" s="15">
        <f t="shared" ref="AA141:AK144" si="288">+O141/100</f>
        <v>0.10125602318406048</v>
      </c>
      <c r="AB141" s="15">
        <f t="shared" si="288"/>
        <v>-2.308831430399778E-2</v>
      </c>
      <c r="AC141" s="15">
        <f t="shared" si="288"/>
        <v>-0.15704197861909702</v>
      </c>
      <c r="AD141" s="15">
        <f t="shared" si="288"/>
        <v>-4.2028040156514646E-3</v>
      </c>
      <c r="AE141" s="15">
        <f t="shared" si="288"/>
        <v>0.51978237067590027</v>
      </c>
      <c r="AF141" s="15">
        <f t="shared" si="288"/>
        <v>-1.0486433145617251E-3</v>
      </c>
      <c r="AG141" s="15">
        <f t="shared" si="288"/>
        <v>2.6265608436462858E-2</v>
      </c>
      <c r="AH141" s="15">
        <f t="shared" si="288"/>
        <v>9.2024011221618074E-2</v>
      </c>
      <c r="AI141" s="15">
        <f t="shared" si="288"/>
        <v>4.7113095315699273E-2</v>
      </c>
      <c r="AJ141" s="15">
        <f t="shared" si="288"/>
        <v>-0.82410289229521649</v>
      </c>
      <c r="AK141" s="15">
        <f t="shared" si="288"/>
        <v>-0.74344421834841601</v>
      </c>
      <c r="AL141" s="14" t="str">
        <f>+Z141</f>
        <v>หนองบัวลำภู,รพท.</v>
      </c>
      <c r="AM141" s="16" t="str">
        <f>+IF(AND(C141&lt;C147),"OK","Not OK")</f>
        <v>Not OK</v>
      </c>
      <c r="AN141" s="16" t="str">
        <f t="shared" ref="AN141:AW141" si="289">+IF(AND(D141&lt;D147),"OK","Not OK")</f>
        <v>OK</v>
      </c>
      <c r="AO141" s="16" t="str">
        <f t="shared" si="289"/>
        <v>OK</v>
      </c>
      <c r="AP141" s="16" t="str">
        <f t="shared" si="289"/>
        <v>OK</v>
      </c>
      <c r="AQ141" s="16" t="str">
        <f t="shared" si="289"/>
        <v>OK</v>
      </c>
      <c r="AR141" s="16" t="str">
        <f t="shared" si="289"/>
        <v>OK</v>
      </c>
      <c r="AS141" s="16" t="str">
        <f t="shared" si="289"/>
        <v>OK</v>
      </c>
      <c r="AT141" s="16" t="str">
        <f t="shared" si="289"/>
        <v>OK</v>
      </c>
      <c r="AU141" s="16" t="str">
        <f t="shared" si="289"/>
        <v>OK</v>
      </c>
      <c r="AV141" s="16" t="str">
        <f t="shared" si="289"/>
        <v>OK</v>
      </c>
      <c r="AW141" s="16" t="str">
        <f t="shared" si="289"/>
        <v>OK</v>
      </c>
    </row>
    <row r="142" spans="1:49" ht="13.5" customHeight="1">
      <c r="A142" s="253" t="str">
        <f>+'8.คำนวณ'!E86</f>
        <v>เลย</v>
      </c>
      <c r="B142" s="14" t="str">
        <f>+'8.คำนวณ'!G86</f>
        <v>เลย,รพท.</v>
      </c>
      <c r="C142" s="264">
        <f>+'8.คำนวณ'!X86</f>
        <v>7203.1607738218618</v>
      </c>
      <c r="D142" s="264">
        <f>+'8.คำนวณ'!Y86</f>
        <v>63.290859540631203</v>
      </c>
      <c r="E142" s="264">
        <f>+'8.คำนวณ'!Z86</f>
        <v>1963.8650659421216</v>
      </c>
      <c r="F142" s="264">
        <f>+'8.คำนวณ'!AA86</f>
        <v>1849.3290892022935</v>
      </c>
      <c r="G142" s="264">
        <f>+'8.คำนวณ'!AB86</f>
        <v>42.684225923355164</v>
      </c>
      <c r="H142" s="264">
        <f>+'8.คำนวณ'!AC86</f>
        <v>534.07558591477982</v>
      </c>
      <c r="I142" s="264">
        <f>+'8.คำนวณ'!AD86</f>
        <v>532.97461962714783</v>
      </c>
      <c r="J142" s="264">
        <f>+'8.คำนวณ'!AE86</f>
        <v>780.55502502253967</v>
      </c>
      <c r="K142" s="264">
        <f>+'8.คำนวณ'!AF86</f>
        <v>234.14775622396465</v>
      </c>
      <c r="L142" s="264">
        <f>+'8.คำนวณ'!AG86</f>
        <v>479.01781297054924</v>
      </c>
      <c r="M142" s="264">
        <f>+'8.คำนวณ'!AH86</f>
        <v>284.78683198873512</v>
      </c>
      <c r="N142" s="14" t="str">
        <f>+B142</f>
        <v>เลย,รพท.</v>
      </c>
      <c r="O142" s="50">
        <f t="shared" ref="O142:Y142" si="290">+(C142-C145)*100/C145</f>
        <v>-11.618652589689312</v>
      </c>
      <c r="P142" s="50">
        <f t="shared" si="290"/>
        <v>18.634504826021228</v>
      </c>
      <c r="Q142" s="50">
        <f t="shared" si="290"/>
        <v>-26.85635564568577</v>
      </c>
      <c r="R142" s="50">
        <f t="shared" si="290"/>
        <v>13.763977176697034</v>
      </c>
      <c r="S142" s="50">
        <f t="shared" si="290"/>
        <v>-77.954558729961889</v>
      </c>
      <c r="T142" s="50">
        <f t="shared" si="290"/>
        <v>16.943061968151628</v>
      </c>
      <c r="U142" s="50">
        <f t="shared" si="290"/>
        <v>18.812357913642707</v>
      </c>
      <c r="V142" s="50">
        <f t="shared" si="290"/>
        <v>12.32133208622216</v>
      </c>
      <c r="W142" s="50">
        <f t="shared" si="290"/>
        <v>-28.506065460290021</v>
      </c>
      <c r="X142" s="50">
        <f t="shared" si="290"/>
        <v>64.631691731565397</v>
      </c>
      <c r="Y142" s="50">
        <f t="shared" si="290"/>
        <v>107.3783868405645</v>
      </c>
      <c r="Z142" s="14" t="str">
        <f>+N142</f>
        <v>เลย,รพท.</v>
      </c>
      <c r="AA142" s="15">
        <f t="shared" si="288"/>
        <v>-0.11618652589689311</v>
      </c>
      <c r="AB142" s="15">
        <f t="shared" si="288"/>
        <v>0.18634504826021228</v>
      </c>
      <c r="AC142" s="15">
        <f t="shared" si="288"/>
        <v>-0.2685635564568577</v>
      </c>
      <c r="AD142" s="15">
        <f t="shared" si="288"/>
        <v>0.13763977176697034</v>
      </c>
      <c r="AE142" s="15">
        <f t="shared" si="288"/>
        <v>-0.77954558729961887</v>
      </c>
      <c r="AF142" s="15">
        <f t="shared" si="288"/>
        <v>0.16943061968151629</v>
      </c>
      <c r="AG142" s="15">
        <f t="shared" si="288"/>
        <v>0.18812357913642708</v>
      </c>
      <c r="AH142" s="15">
        <f t="shared" si="288"/>
        <v>0.1232133208622216</v>
      </c>
      <c r="AI142" s="15">
        <f t="shared" si="288"/>
        <v>-0.2850606546029002</v>
      </c>
      <c r="AJ142" s="15">
        <f t="shared" si="288"/>
        <v>0.64631691731565399</v>
      </c>
      <c r="AK142" s="15">
        <f t="shared" si="288"/>
        <v>1.0737838684056451</v>
      </c>
      <c r="AL142" s="14" t="str">
        <f>+Z142</f>
        <v>เลย,รพท.</v>
      </c>
      <c r="AM142" s="16" t="str">
        <f>+IF(AND(C142&lt;C147),"OK","Not OK")</f>
        <v>OK</v>
      </c>
      <c r="AN142" s="16" t="str">
        <f t="shared" ref="AN142:AW142" si="291">+IF(AND(D142&lt;D147),"OK","Not OK")</f>
        <v>Not OK</v>
      </c>
      <c r="AO142" s="16" t="str">
        <f t="shared" si="291"/>
        <v>OK</v>
      </c>
      <c r="AP142" s="16" t="str">
        <f t="shared" si="291"/>
        <v>OK</v>
      </c>
      <c r="AQ142" s="16" t="str">
        <f t="shared" si="291"/>
        <v>OK</v>
      </c>
      <c r="AR142" s="16" t="str">
        <f t="shared" si="291"/>
        <v>OK</v>
      </c>
      <c r="AS142" s="16" t="str">
        <f t="shared" si="291"/>
        <v>OK</v>
      </c>
      <c r="AT142" s="16" t="str">
        <f t="shared" si="291"/>
        <v>OK</v>
      </c>
      <c r="AU142" s="16" t="str">
        <f t="shared" si="291"/>
        <v>OK</v>
      </c>
      <c r="AV142" s="16" t="str">
        <f t="shared" si="291"/>
        <v>Not OK</v>
      </c>
      <c r="AW142" s="16" t="str">
        <f t="shared" si="291"/>
        <v>Not OK</v>
      </c>
    </row>
    <row r="143" spans="1:49" ht="13.5" customHeight="1">
      <c r="A143" s="253" t="str">
        <f>+'8.คำนวณ'!E87</f>
        <v>หนองคาย</v>
      </c>
      <c r="B143" s="14" t="str">
        <f>+'8.คำนวณ'!G87</f>
        <v>หนองคาย,รพท.</v>
      </c>
      <c r="C143" s="264">
        <f>+'8.คำนวณ'!X87</f>
        <v>7827.7451047432151</v>
      </c>
      <c r="D143" s="264">
        <f>+'8.คำนวณ'!Y87</f>
        <v>54.816630674638169</v>
      </c>
      <c r="E143" s="264">
        <f>+'8.คำนวณ'!Z87</f>
        <v>3597.0794019626019</v>
      </c>
      <c r="F143" s="264">
        <f>+'8.คำนวณ'!AA87</f>
        <v>2132.4400453468356</v>
      </c>
      <c r="G143" s="264">
        <f>+'8.คำนวณ'!AB87</f>
        <v>114.70667063047009</v>
      </c>
      <c r="H143" s="264">
        <f>+'8.คำนวณ'!AC87</f>
        <v>350.83182696091262</v>
      </c>
      <c r="I143" s="264">
        <f>+'8.คำนวณ'!AD87</f>
        <v>530.00040281718941</v>
      </c>
      <c r="J143" s="264">
        <f>+'8.คำนวณ'!AE87</f>
        <v>572.32722633722017</v>
      </c>
      <c r="K143" s="264">
        <f>+'8.คำนวณ'!AF87</f>
        <v>279.38639837611174</v>
      </c>
      <c r="L143" s="264">
        <f>+'8.คำนวณ'!AG87</f>
        <v>335.85696429283377</v>
      </c>
      <c r="M143" s="264">
        <f>+'8.คำนวณ'!AH87</f>
        <v>78.005605118506736</v>
      </c>
      <c r="N143" s="14" t="str">
        <f>+B143</f>
        <v>หนองคาย,รพท.</v>
      </c>
      <c r="O143" s="50">
        <f t="shared" ref="O143:Y143" si="292">+(C143-C145)*100/C145</f>
        <v>-3.9551273024552134</v>
      </c>
      <c r="P143" s="50">
        <f t="shared" si="292"/>
        <v>2.7501266931242081</v>
      </c>
      <c r="Q143" s="50">
        <f t="shared" si="292"/>
        <v>33.972288144533842</v>
      </c>
      <c r="R143" s="50">
        <f t="shared" si="292"/>
        <v>31.17993009786878</v>
      </c>
      <c r="S143" s="50">
        <f t="shared" si="292"/>
        <v>-40.75658827206253</v>
      </c>
      <c r="T143" s="50">
        <f t="shared" si="292"/>
        <v>-23.180633673008945</v>
      </c>
      <c r="U143" s="50">
        <f t="shared" si="292"/>
        <v>18.149336262846724</v>
      </c>
      <c r="V143" s="50">
        <f t="shared" si="292"/>
        <v>-17.642505152595707</v>
      </c>
      <c r="W143" s="50">
        <f t="shared" si="292"/>
        <v>-14.693041697647857</v>
      </c>
      <c r="X143" s="50">
        <f t="shared" si="292"/>
        <v>15.429319566361629</v>
      </c>
      <c r="Y143" s="50">
        <f t="shared" si="292"/>
        <v>-43.197245318428614</v>
      </c>
      <c r="Z143" s="14" t="str">
        <f>+N143</f>
        <v>หนองคาย,รพท.</v>
      </c>
      <c r="AA143" s="15">
        <f t="shared" si="288"/>
        <v>-3.9551273024552136E-2</v>
      </c>
      <c r="AB143" s="15">
        <f t="shared" si="288"/>
        <v>2.750126693124208E-2</v>
      </c>
      <c r="AC143" s="15">
        <f t="shared" si="288"/>
        <v>0.33972288144533841</v>
      </c>
      <c r="AD143" s="15">
        <f t="shared" si="288"/>
        <v>0.3117993009786878</v>
      </c>
      <c r="AE143" s="15">
        <f t="shared" si="288"/>
        <v>-0.40756588272062527</v>
      </c>
      <c r="AF143" s="15">
        <f t="shared" si="288"/>
        <v>-0.23180633673008944</v>
      </c>
      <c r="AG143" s="15">
        <f t="shared" si="288"/>
        <v>0.18149336262846724</v>
      </c>
      <c r="AH143" s="15">
        <f t="shared" si="288"/>
        <v>-0.17642505152595706</v>
      </c>
      <c r="AI143" s="15">
        <f t="shared" si="288"/>
        <v>-0.14693041697647857</v>
      </c>
      <c r="AJ143" s="15">
        <f t="shared" si="288"/>
        <v>0.15429319566361629</v>
      </c>
      <c r="AK143" s="15">
        <f t="shared" si="288"/>
        <v>-0.43197245318428612</v>
      </c>
      <c r="AL143" s="14" t="str">
        <f>+Z143</f>
        <v>หนองคาย,รพท.</v>
      </c>
      <c r="AM143" s="16" t="str">
        <f>+IF(AND(C143&lt;C147),"OK","Not OK")</f>
        <v>OK</v>
      </c>
      <c r="AN143" s="16" t="str">
        <f t="shared" ref="AN143:AW143" si="293">+IF(AND(D143&lt;D147),"OK","Not OK")</f>
        <v>OK</v>
      </c>
      <c r="AO143" s="16" t="str">
        <f t="shared" si="293"/>
        <v>Not OK</v>
      </c>
      <c r="AP143" s="16" t="str">
        <f t="shared" si="293"/>
        <v>OK</v>
      </c>
      <c r="AQ143" s="16" t="str">
        <f t="shared" si="293"/>
        <v>OK</v>
      </c>
      <c r="AR143" s="16" t="str">
        <f t="shared" si="293"/>
        <v>OK</v>
      </c>
      <c r="AS143" s="16" t="str">
        <f t="shared" si="293"/>
        <v>OK</v>
      </c>
      <c r="AT143" s="16" t="str">
        <f t="shared" si="293"/>
        <v>OK</v>
      </c>
      <c r="AU143" s="16" t="str">
        <f t="shared" si="293"/>
        <v>OK</v>
      </c>
      <c r="AV143" s="16" t="str">
        <f t="shared" si="293"/>
        <v>OK</v>
      </c>
      <c r="AW143" s="16" t="str">
        <f t="shared" si="293"/>
        <v>OK</v>
      </c>
    </row>
    <row r="144" spans="1:49" ht="13.5" customHeight="1">
      <c r="A144" s="253" t="str">
        <f>+'8.คำนวณ'!E88</f>
        <v>นครพนม</v>
      </c>
      <c r="B144" s="14" t="str">
        <f>+'8.คำนวณ'!G88</f>
        <v>นครพนม,รพท.</v>
      </c>
      <c r="C144" s="264">
        <f>+'8.คำนวณ'!X88</f>
        <v>8594.1230658534132</v>
      </c>
      <c r="D144" s="264">
        <f>+'8.คำนวณ'!Y88</f>
        <v>43.172618097342557</v>
      </c>
      <c r="E144" s="264">
        <f>+'8.คำนวณ'!Z88</f>
        <v>2915.5328914806987</v>
      </c>
      <c r="F144" s="264">
        <f>+'8.คำนวณ'!AA88</f>
        <v>901.81508359058307</v>
      </c>
      <c r="G144" s="264">
        <f>+'8.คำนวณ'!AB88</f>
        <v>322.82706929401957</v>
      </c>
      <c r="H144" s="264">
        <f>+'8.คำนวณ'!AC88</f>
        <v>485.66283350068858</v>
      </c>
      <c r="I144" s="264">
        <f>+'8.คำนวณ'!AD88</f>
        <v>270.99812988357741</v>
      </c>
      <c r="J144" s="264">
        <f>+'8.คำนวณ'!AE88</f>
        <v>667.95851728732328</v>
      </c>
      <c r="K144" s="264">
        <f>+'8.คำนวณ'!AF88</f>
        <v>453.55745613079665</v>
      </c>
      <c r="L144" s="264">
        <f>+'8.คำนวณ'!AG88</f>
        <v>297.79884272735819</v>
      </c>
      <c r="M144" s="264">
        <f>+'8.คำนวณ'!AH88</f>
        <v>151.28409512541199</v>
      </c>
      <c r="N144" s="14" t="str">
        <f>+B144</f>
        <v>นครพนม,รพท.</v>
      </c>
      <c r="O144" s="50">
        <f t="shared" ref="O144:Y144" si="294">+(C144-C145)*100/C145</f>
        <v>5.4481775737384446</v>
      </c>
      <c r="P144" s="50">
        <f t="shared" si="294"/>
        <v>-19.075800088745684</v>
      </c>
      <c r="Q144" s="50">
        <f t="shared" si="294"/>
        <v>8.5882653630616392</v>
      </c>
      <c r="R144" s="50">
        <f t="shared" si="294"/>
        <v>-44.523626873000694</v>
      </c>
      <c r="S144" s="50">
        <f t="shared" si="294"/>
        <v>66.732909934434417</v>
      </c>
      <c r="T144" s="50">
        <f t="shared" si="294"/>
        <v>6.3424360363135044</v>
      </c>
      <c r="U144" s="50">
        <f t="shared" si="294"/>
        <v>-39.588255020135698</v>
      </c>
      <c r="V144" s="50">
        <f t="shared" si="294"/>
        <v>-3.8812280557882279</v>
      </c>
      <c r="W144" s="50">
        <f t="shared" si="294"/>
        <v>38.487797626367957</v>
      </c>
      <c r="X144" s="50">
        <f t="shared" si="294"/>
        <v>2.3492779315946311</v>
      </c>
      <c r="Y144" s="50">
        <f t="shared" si="294"/>
        <v>10.163280312705689</v>
      </c>
      <c r="Z144" s="14" t="str">
        <f>+N144</f>
        <v>นครพนม,รพท.</v>
      </c>
      <c r="AA144" s="15">
        <f t="shared" si="288"/>
        <v>5.4481775737384448E-2</v>
      </c>
      <c r="AB144" s="15">
        <f t="shared" si="288"/>
        <v>-0.19075800088745684</v>
      </c>
      <c r="AC144" s="15">
        <f t="shared" si="288"/>
        <v>8.5882653630616396E-2</v>
      </c>
      <c r="AD144" s="15">
        <f t="shared" si="288"/>
        <v>-0.44523626873000693</v>
      </c>
      <c r="AE144" s="15">
        <f t="shared" si="288"/>
        <v>0.66732909934434415</v>
      </c>
      <c r="AF144" s="15">
        <f t="shared" si="288"/>
        <v>6.3424360363135049E-2</v>
      </c>
      <c r="AG144" s="15">
        <f t="shared" si="288"/>
        <v>-0.39588255020135699</v>
      </c>
      <c r="AH144" s="15">
        <f t="shared" si="288"/>
        <v>-3.881228055788228E-2</v>
      </c>
      <c r="AI144" s="15">
        <f t="shared" si="288"/>
        <v>0.38487797626367959</v>
      </c>
      <c r="AJ144" s="15">
        <f t="shared" si="288"/>
        <v>2.3492779315946309E-2</v>
      </c>
      <c r="AK144" s="15">
        <f t="shared" si="288"/>
        <v>0.10163280312705689</v>
      </c>
      <c r="AL144" s="14" t="str">
        <f>+Z144</f>
        <v>นครพนม,รพท.</v>
      </c>
      <c r="AM144" s="16" t="str">
        <f>+IF(AND(C144&lt;C147),"OK","Not OK")</f>
        <v>OK</v>
      </c>
      <c r="AN144" s="16" t="str">
        <f t="shared" ref="AN144:AW144" si="295">+IF(AND(D144&lt;D147),"OK","Not OK")</f>
        <v>OK</v>
      </c>
      <c r="AO144" s="16" t="str">
        <f t="shared" si="295"/>
        <v>OK</v>
      </c>
      <c r="AP144" s="16" t="str">
        <f t="shared" si="295"/>
        <v>OK</v>
      </c>
      <c r="AQ144" s="16" t="str">
        <f t="shared" si="295"/>
        <v>OK</v>
      </c>
      <c r="AR144" s="16" t="str">
        <f t="shared" si="295"/>
        <v>OK</v>
      </c>
      <c r="AS144" s="16" t="str">
        <f t="shared" si="295"/>
        <v>OK</v>
      </c>
      <c r="AT144" s="16" t="str">
        <f t="shared" si="295"/>
        <v>OK</v>
      </c>
      <c r="AU144" s="16" t="str">
        <f t="shared" si="295"/>
        <v>Not OK</v>
      </c>
      <c r="AV144" s="16" t="str">
        <f t="shared" si="295"/>
        <v>OK</v>
      </c>
      <c r="AW144" s="16" t="str">
        <f t="shared" si="295"/>
        <v>OK</v>
      </c>
    </row>
    <row r="145" spans="1:49" ht="13.5" customHeight="1">
      <c r="B145" s="18" t="s">
        <v>144</v>
      </c>
      <c r="C145" s="19">
        <f>AVERAGE(C141:C144)</f>
        <v>8150.091602904813</v>
      </c>
      <c r="D145" s="19">
        <f t="shared" ref="D145:M145" si="296">AVERAGE(D141:D144)</f>
        <v>53.349453123648914</v>
      </c>
      <c r="E145" s="19">
        <f t="shared" si="296"/>
        <v>2684.9428727245077</v>
      </c>
      <c r="F145" s="19">
        <f t="shared" si="296"/>
        <v>1625.5840689622996</v>
      </c>
      <c r="G145" s="19">
        <f t="shared" si="296"/>
        <v>193.61928573127355</v>
      </c>
      <c r="H145" s="19">
        <f t="shared" si="296"/>
        <v>456.69711133460009</v>
      </c>
      <c r="I145" s="19">
        <f t="shared" si="296"/>
        <v>448.58517159850817</v>
      </c>
      <c r="J145" s="19">
        <f t="shared" si="296"/>
        <v>694.93034895931942</v>
      </c>
      <c r="K145" s="19">
        <f t="shared" si="296"/>
        <v>327.50716229488199</v>
      </c>
      <c r="L145" s="19">
        <f t="shared" si="296"/>
        <v>290.96330599068096</v>
      </c>
      <c r="M145" s="19">
        <f t="shared" si="296"/>
        <v>137.32715174782575</v>
      </c>
      <c r="P145" s="48"/>
      <c r="U145" s="48"/>
      <c r="V145" s="48"/>
      <c r="W145" s="48"/>
      <c r="X145" s="48"/>
      <c r="Y145" s="48"/>
      <c r="AB145" s="59"/>
      <c r="AG145" s="59"/>
      <c r="AH145" s="59"/>
      <c r="AI145" s="59"/>
      <c r="AJ145" s="59"/>
      <c r="AK145" s="59"/>
      <c r="AN145" s="11"/>
      <c r="AS145" s="11"/>
      <c r="AT145" s="59"/>
      <c r="AU145" s="59"/>
      <c r="AV145" s="59"/>
      <c r="AW145" s="59"/>
    </row>
    <row r="146" spans="1:49" ht="13.5" customHeight="1">
      <c r="B146" s="20" t="s">
        <v>268</v>
      </c>
      <c r="C146" s="21">
        <f>STDEV(C141:C144)</f>
        <v>791.36589442360309</v>
      </c>
      <c r="D146" s="21">
        <f t="shared" ref="D146:M146" si="297">STDEV(D141:D144)</f>
        <v>8.2879299410184704</v>
      </c>
      <c r="E146" s="21">
        <f t="shared" si="297"/>
        <v>726.38503773140644</v>
      </c>
      <c r="F146" s="21">
        <f t="shared" si="297"/>
        <v>526.26135314520877</v>
      </c>
      <c r="G146" s="21">
        <f t="shared" si="297"/>
        <v>136.42046787364757</v>
      </c>
      <c r="H146" s="21">
        <f t="shared" si="297"/>
        <v>77.533066454558437</v>
      </c>
      <c r="I146" s="21">
        <f t="shared" si="297"/>
        <v>123.05283453778242</v>
      </c>
      <c r="J146" s="21">
        <f t="shared" si="297"/>
        <v>95.184432580771187</v>
      </c>
      <c r="K146" s="21">
        <f t="shared" si="297"/>
        <v>95.146105676623563</v>
      </c>
      <c r="L146" s="21">
        <f t="shared" si="297"/>
        <v>177.87906609778651</v>
      </c>
      <c r="M146" s="21">
        <f t="shared" si="297"/>
        <v>109.36422968703668</v>
      </c>
      <c r="P146" s="48"/>
      <c r="U146" s="48"/>
      <c r="V146" s="173"/>
      <c r="W146" s="173"/>
      <c r="X146" s="173"/>
      <c r="Y146" s="173"/>
      <c r="AB146" s="59"/>
      <c r="AG146" s="59"/>
      <c r="AH146" s="59"/>
      <c r="AI146" s="59"/>
      <c r="AJ146" s="59"/>
      <c r="AK146" s="59"/>
      <c r="AN146" s="11"/>
      <c r="AS146" s="11"/>
      <c r="AT146" s="59"/>
      <c r="AU146" s="59"/>
      <c r="AV146" s="59"/>
      <c r="AW146" s="59"/>
    </row>
    <row r="147" spans="1:49" ht="13.5" customHeight="1">
      <c r="B147" s="20" t="s">
        <v>269</v>
      </c>
      <c r="C147" s="21">
        <f>+C145+C146</f>
        <v>8941.4574973284161</v>
      </c>
      <c r="D147" s="21">
        <f t="shared" ref="D147:M147" si="298">+D145+D146</f>
        <v>61.637383064667382</v>
      </c>
      <c r="E147" s="21">
        <f t="shared" si="298"/>
        <v>3411.3279104559142</v>
      </c>
      <c r="F147" s="21">
        <f t="shared" si="298"/>
        <v>2151.8454221075085</v>
      </c>
      <c r="G147" s="21">
        <f t="shared" si="298"/>
        <v>330.03975360492109</v>
      </c>
      <c r="H147" s="21">
        <f t="shared" si="298"/>
        <v>534.23017778915857</v>
      </c>
      <c r="I147" s="21">
        <f t="shared" si="298"/>
        <v>571.63800613629064</v>
      </c>
      <c r="J147" s="21">
        <f t="shared" si="298"/>
        <v>790.11478154009058</v>
      </c>
      <c r="K147" s="21">
        <f t="shared" si="298"/>
        <v>422.65326797150556</v>
      </c>
      <c r="L147" s="21">
        <f t="shared" si="298"/>
        <v>468.84237208846747</v>
      </c>
      <c r="M147" s="21">
        <f t="shared" si="298"/>
        <v>246.69138143486242</v>
      </c>
      <c r="P147" s="48"/>
      <c r="U147" s="48"/>
      <c r="V147" s="173"/>
      <c r="W147" s="173"/>
      <c r="X147" s="173"/>
      <c r="Y147" s="173"/>
      <c r="AB147" s="59"/>
      <c r="AG147" s="59"/>
      <c r="AH147" s="59"/>
      <c r="AI147" s="59"/>
      <c r="AJ147" s="59"/>
      <c r="AK147" s="59"/>
      <c r="AN147" s="11"/>
      <c r="AS147" s="11"/>
      <c r="AT147" s="59"/>
      <c r="AU147" s="59"/>
      <c r="AV147" s="59"/>
      <c r="AW147" s="59"/>
    </row>
    <row r="148" spans="1:49" ht="13.5" customHeight="1">
      <c r="B148" s="348" t="s">
        <v>157</v>
      </c>
      <c r="C148" s="357" t="s">
        <v>248</v>
      </c>
      <c r="D148" s="358"/>
      <c r="E148" s="358"/>
      <c r="F148" s="358"/>
      <c r="G148" s="358"/>
      <c r="H148" s="358"/>
      <c r="I148" s="358"/>
      <c r="J148" s="358"/>
      <c r="K148" s="358"/>
      <c r="L148" s="358"/>
      <c r="M148" s="359"/>
      <c r="N148" s="348" t="s">
        <v>157</v>
      </c>
      <c r="O148" s="357" t="s">
        <v>719</v>
      </c>
      <c r="P148" s="358"/>
      <c r="Q148" s="358"/>
      <c r="R148" s="358"/>
      <c r="S148" s="358"/>
      <c r="T148" s="358"/>
      <c r="U148" s="358"/>
      <c r="V148" s="358"/>
      <c r="W148" s="358"/>
      <c r="X148" s="358"/>
      <c r="Y148" s="359"/>
      <c r="Z148" s="348" t="s">
        <v>157</v>
      </c>
      <c r="AA148" s="357" t="s">
        <v>719</v>
      </c>
      <c r="AB148" s="358"/>
      <c r="AC148" s="358"/>
      <c r="AD148" s="358"/>
      <c r="AE148" s="358"/>
      <c r="AF148" s="358"/>
      <c r="AG148" s="358"/>
      <c r="AH148" s="358"/>
      <c r="AI148" s="358"/>
      <c r="AJ148" s="358"/>
      <c r="AK148" s="359"/>
      <c r="AL148" s="348" t="s">
        <v>157</v>
      </c>
      <c r="AM148" s="357" t="s">
        <v>720</v>
      </c>
      <c r="AN148" s="358"/>
      <c r="AO148" s="358"/>
      <c r="AP148" s="358"/>
      <c r="AQ148" s="358"/>
      <c r="AR148" s="358"/>
      <c r="AS148" s="358"/>
      <c r="AT148" s="358"/>
      <c r="AU148" s="358"/>
      <c r="AV148" s="358"/>
      <c r="AW148" s="359"/>
    </row>
    <row r="149" spans="1:49" ht="13.5" customHeight="1">
      <c r="B149" s="348"/>
      <c r="C149" s="38" t="s">
        <v>5</v>
      </c>
      <c r="D149" s="38" t="s">
        <v>8</v>
      </c>
      <c r="E149" s="38" t="s">
        <v>11</v>
      </c>
      <c r="F149" s="38" t="s">
        <v>17</v>
      </c>
      <c r="G149" s="38" t="s">
        <v>20</v>
      </c>
      <c r="H149" s="38" t="s">
        <v>23</v>
      </c>
      <c r="I149" s="38" t="s">
        <v>26</v>
      </c>
      <c r="J149" s="38" t="s">
        <v>29</v>
      </c>
      <c r="K149" s="38" t="s">
        <v>32</v>
      </c>
      <c r="L149" s="38" t="s">
        <v>35</v>
      </c>
      <c r="M149" s="38" t="s">
        <v>38</v>
      </c>
      <c r="N149" s="348"/>
      <c r="O149" s="38" t="s">
        <v>5</v>
      </c>
      <c r="P149" s="38" t="s">
        <v>8</v>
      </c>
      <c r="Q149" s="38" t="s">
        <v>11</v>
      </c>
      <c r="R149" s="38" t="s">
        <v>17</v>
      </c>
      <c r="S149" s="38" t="s">
        <v>20</v>
      </c>
      <c r="T149" s="38" t="s">
        <v>23</v>
      </c>
      <c r="U149" s="38" t="s">
        <v>26</v>
      </c>
      <c r="V149" s="38" t="s">
        <v>29</v>
      </c>
      <c r="W149" s="38" t="s">
        <v>32</v>
      </c>
      <c r="X149" s="38" t="s">
        <v>35</v>
      </c>
      <c r="Y149" s="38" t="s">
        <v>38</v>
      </c>
      <c r="Z149" s="348"/>
      <c r="AA149" s="38" t="s">
        <v>5</v>
      </c>
      <c r="AB149" s="38" t="s">
        <v>8</v>
      </c>
      <c r="AC149" s="38" t="s">
        <v>11</v>
      </c>
      <c r="AD149" s="38" t="s">
        <v>17</v>
      </c>
      <c r="AE149" s="38" t="s">
        <v>20</v>
      </c>
      <c r="AF149" s="38" t="s">
        <v>23</v>
      </c>
      <c r="AG149" s="38" t="s">
        <v>26</v>
      </c>
      <c r="AH149" s="38" t="s">
        <v>29</v>
      </c>
      <c r="AI149" s="38" t="s">
        <v>32</v>
      </c>
      <c r="AJ149" s="38" t="s">
        <v>35</v>
      </c>
      <c r="AK149" s="38" t="s">
        <v>38</v>
      </c>
      <c r="AL149" s="348"/>
      <c r="AM149" s="12" t="s">
        <v>5</v>
      </c>
      <c r="AN149" s="13" t="s">
        <v>8</v>
      </c>
      <c r="AO149" s="12" t="s">
        <v>11</v>
      </c>
      <c r="AP149" s="12" t="s">
        <v>17</v>
      </c>
      <c r="AQ149" s="12" t="s">
        <v>20</v>
      </c>
      <c r="AR149" s="12" t="s">
        <v>23</v>
      </c>
      <c r="AS149" s="12" t="s">
        <v>26</v>
      </c>
      <c r="AT149" s="38" t="s">
        <v>29</v>
      </c>
      <c r="AU149" s="38" t="s">
        <v>32</v>
      </c>
      <c r="AV149" s="38" t="s">
        <v>35</v>
      </c>
      <c r="AW149" s="38" t="s">
        <v>38</v>
      </c>
    </row>
    <row r="150" spans="1:49" ht="13.5" customHeight="1">
      <c r="A150" s="253" t="str">
        <f>+'8.คำนวณ'!E89</f>
        <v>อุดรธานี</v>
      </c>
      <c r="B150" s="14" t="str">
        <f>+'8.คำนวณ'!G89</f>
        <v>อุดรธานี,รพศ.</v>
      </c>
      <c r="C150" s="53">
        <f>+'8.คำนวณ'!X89</f>
        <v>7455.9356879534753</v>
      </c>
      <c r="D150" s="53">
        <f>+'8.คำนวณ'!Y89</f>
        <v>58.3543774553399</v>
      </c>
      <c r="E150" s="53">
        <f>+'8.คำนวณ'!Z89</f>
        <v>4224.3375468266368</v>
      </c>
      <c r="F150" s="53">
        <f>+'8.คำนวณ'!AA89</f>
        <v>2695.5962894047489</v>
      </c>
      <c r="G150" s="53">
        <f>+'8.คำนวณ'!AB89</f>
        <v>71.594191322963269</v>
      </c>
      <c r="H150" s="53">
        <f>+'8.คำนวณ'!AC89</f>
        <v>457.35883482616993</v>
      </c>
      <c r="I150" s="53">
        <f>+'8.คำนวณ'!AD89</f>
        <v>830.75907478474824</v>
      </c>
      <c r="J150" s="53">
        <f>+'8.คำนวณ'!AE89</f>
        <v>820.15646115923107</v>
      </c>
      <c r="K150" s="53">
        <f>+'8.คำนวณ'!AF89</f>
        <v>280.24831962332644</v>
      </c>
      <c r="L150" s="53">
        <f>+'8.คำนวณ'!AG89</f>
        <v>14.261816879557482</v>
      </c>
      <c r="M150" s="53">
        <f>+'8.คำนวณ'!AH89</f>
        <v>122.80148800226046</v>
      </c>
      <c r="N150" s="14" t="str">
        <f>+B150</f>
        <v>อุดรธานี,รพศ.</v>
      </c>
      <c r="O150" s="50">
        <f>+(C150-C152)*100/C152</f>
        <v>5.7159641605009694</v>
      </c>
      <c r="P150" s="50">
        <f t="shared" ref="P150:Y150" si="299">+(D150-D152)*100/D152</f>
        <v>9.0503212088706277</v>
      </c>
      <c r="Q150" s="50">
        <f t="shared" si="299"/>
        <v>4.3914745608405976</v>
      </c>
      <c r="R150" s="50">
        <f t="shared" si="299"/>
        <v>4.6241275619649436</v>
      </c>
      <c r="S150" s="50">
        <f t="shared" si="299"/>
        <v>-38.272011692919399</v>
      </c>
      <c r="T150" s="50">
        <f t="shared" si="299"/>
        <v>9.7500344145855653</v>
      </c>
      <c r="U150" s="50">
        <f t="shared" si="299"/>
        <v>-11.995933673441801</v>
      </c>
      <c r="V150" s="50">
        <f t="shared" si="299"/>
        <v>14.179815338548229</v>
      </c>
      <c r="W150" s="50">
        <f t="shared" si="299"/>
        <v>-3.8644747845835155</v>
      </c>
      <c r="X150" s="50">
        <f t="shared" si="299"/>
        <v>51.838131145063727</v>
      </c>
      <c r="Y150" s="50">
        <f t="shared" si="299"/>
        <v>71.418698766963715</v>
      </c>
      <c r="Z150" s="14" t="str">
        <f>+N150</f>
        <v>อุดรธานี,รพศ.</v>
      </c>
      <c r="AA150" s="15">
        <f t="shared" ref="AA150:AK151" si="300">+O150/100</f>
        <v>5.7159641605009692E-2</v>
      </c>
      <c r="AB150" s="15">
        <f t="shared" si="300"/>
        <v>9.0503212088706278E-2</v>
      </c>
      <c r="AC150" s="15">
        <f t="shared" si="300"/>
        <v>4.3914745608405976E-2</v>
      </c>
      <c r="AD150" s="15">
        <f t="shared" si="300"/>
        <v>4.6241275619649434E-2</v>
      </c>
      <c r="AE150" s="15">
        <f t="shared" si="300"/>
        <v>-0.382720116929194</v>
      </c>
      <c r="AF150" s="15">
        <f t="shared" si="300"/>
        <v>9.750034414585565E-2</v>
      </c>
      <c r="AG150" s="15">
        <f t="shared" si="300"/>
        <v>-0.11995933673441801</v>
      </c>
      <c r="AH150" s="15">
        <f t="shared" si="300"/>
        <v>0.1417981533854823</v>
      </c>
      <c r="AI150" s="15">
        <f t="shared" si="300"/>
        <v>-3.8644747845835152E-2</v>
      </c>
      <c r="AJ150" s="15">
        <f t="shared" si="300"/>
        <v>0.51838131145063726</v>
      </c>
      <c r="AK150" s="15">
        <f t="shared" si="300"/>
        <v>0.71418698766963717</v>
      </c>
      <c r="AL150" s="14" t="str">
        <f>+Z150</f>
        <v>อุดรธานี,รพศ.</v>
      </c>
      <c r="AM150" s="16" t="str">
        <f>+IF(AND(C150&lt;C154),"OK","Not OK")</f>
        <v>OK</v>
      </c>
      <c r="AN150" s="16" t="str">
        <f t="shared" ref="AN150:AW150" si="301">+IF(AND(D150&lt;D154),"OK","Not OK")</f>
        <v>OK</v>
      </c>
      <c r="AO150" s="16" t="str">
        <f t="shared" si="301"/>
        <v>OK</v>
      </c>
      <c r="AP150" s="16" t="str">
        <f t="shared" si="301"/>
        <v>OK</v>
      </c>
      <c r="AQ150" s="16" t="str">
        <f t="shared" si="301"/>
        <v>OK</v>
      </c>
      <c r="AR150" s="16" t="str">
        <f t="shared" si="301"/>
        <v>OK</v>
      </c>
      <c r="AS150" s="16" t="str">
        <f t="shared" si="301"/>
        <v>OK</v>
      </c>
      <c r="AT150" s="16" t="str">
        <f t="shared" si="301"/>
        <v>OK</v>
      </c>
      <c r="AU150" s="16" t="str">
        <f t="shared" si="301"/>
        <v>OK</v>
      </c>
      <c r="AV150" s="16" t="str">
        <f t="shared" si="301"/>
        <v>OK</v>
      </c>
      <c r="AW150" s="16" t="str">
        <f t="shared" si="301"/>
        <v>OK</v>
      </c>
    </row>
    <row r="151" spans="1:49" ht="13.5" customHeight="1">
      <c r="A151" s="253" t="str">
        <f>+'8.คำนวณ'!E90</f>
        <v>สกลนคร</v>
      </c>
      <c r="B151" s="14" t="str">
        <f>+'8.คำนวณ'!G90</f>
        <v>สกลนคร,รพศ.</v>
      </c>
      <c r="C151" s="53">
        <f>+'8.คำนวณ'!X90</f>
        <v>6649.664629201392</v>
      </c>
      <c r="D151" s="53">
        <f>+'8.คำนวณ'!Y90</f>
        <v>48.668466326239177</v>
      </c>
      <c r="E151" s="53">
        <f>+'8.คำนวณ'!Z90</f>
        <v>3868.9240238098473</v>
      </c>
      <c r="F151" s="53">
        <f>+'8.คำนวณ'!AA90</f>
        <v>2457.3189170962532</v>
      </c>
      <c r="G151" s="53">
        <f>+'8.คำนวณ'!AB90</f>
        <v>160.37251709073357</v>
      </c>
      <c r="H151" s="53">
        <f>+'8.คำนวณ'!AC90</f>
        <v>376.09663927140872</v>
      </c>
      <c r="I151" s="53">
        <f>+'8.คำนวณ'!AD90</f>
        <v>1057.24249028393</v>
      </c>
      <c r="J151" s="53">
        <f>+'8.คำนวณ'!AE90</f>
        <v>616.4485267318961</v>
      </c>
      <c r="K151" s="53">
        <f>+'8.คำนวณ'!AF90</f>
        <v>302.77927396469977</v>
      </c>
      <c r="L151" s="53">
        <f>+'8.คำนวณ'!AG90</f>
        <v>4.5237368835245597</v>
      </c>
      <c r="M151" s="53">
        <f>+'8.คำนวณ'!AH90</f>
        <v>20.475166044919959</v>
      </c>
      <c r="N151" s="14" t="str">
        <f>+B151</f>
        <v>สกลนคร,รพศ.</v>
      </c>
      <c r="O151" s="50">
        <f>+(C151-C152)*100/C152</f>
        <v>-5.7159641605009694</v>
      </c>
      <c r="P151" s="50">
        <f t="shared" ref="P151:Y151" si="302">+(D151-D152)*100/D152</f>
        <v>-9.0503212088706153</v>
      </c>
      <c r="Q151" s="50">
        <f t="shared" si="302"/>
        <v>-4.3914745608405976</v>
      </c>
      <c r="R151" s="50">
        <f t="shared" si="302"/>
        <v>-4.6241275619649436</v>
      </c>
      <c r="S151" s="50">
        <f t="shared" si="302"/>
        <v>38.272011692919399</v>
      </c>
      <c r="T151" s="50">
        <f t="shared" si="302"/>
        <v>-9.7500344145855653</v>
      </c>
      <c r="U151" s="50">
        <f t="shared" si="302"/>
        <v>11.995933673441801</v>
      </c>
      <c r="V151" s="50">
        <f t="shared" si="302"/>
        <v>-14.179815338548229</v>
      </c>
      <c r="W151" s="50">
        <f t="shared" si="302"/>
        <v>3.8644747845835155</v>
      </c>
      <c r="X151" s="50">
        <f t="shared" si="302"/>
        <v>-51.838131145063727</v>
      </c>
      <c r="Y151" s="50">
        <f t="shared" si="302"/>
        <v>-71.418698766963715</v>
      </c>
      <c r="Z151" s="14" t="str">
        <f>+N151</f>
        <v>สกลนคร,รพศ.</v>
      </c>
      <c r="AA151" s="15">
        <f t="shared" si="300"/>
        <v>-5.7159641605009692E-2</v>
      </c>
      <c r="AB151" s="15">
        <f t="shared" si="300"/>
        <v>-9.0503212088706153E-2</v>
      </c>
      <c r="AC151" s="15">
        <f t="shared" si="300"/>
        <v>-4.3914745608405976E-2</v>
      </c>
      <c r="AD151" s="15">
        <f t="shared" si="300"/>
        <v>-4.6241275619649434E-2</v>
      </c>
      <c r="AE151" s="15">
        <f t="shared" si="300"/>
        <v>0.382720116929194</v>
      </c>
      <c r="AF151" s="15">
        <f t="shared" si="300"/>
        <v>-9.750034414585565E-2</v>
      </c>
      <c r="AG151" s="15">
        <f t="shared" si="300"/>
        <v>0.11995933673441801</v>
      </c>
      <c r="AH151" s="15">
        <f t="shared" si="300"/>
        <v>-0.1417981533854823</v>
      </c>
      <c r="AI151" s="15">
        <f t="shared" si="300"/>
        <v>3.8644747845835152E-2</v>
      </c>
      <c r="AJ151" s="15">
        <f t="shared" si="300"/>
        <v>-0.51838131145063726</v>
      </c>
      <c r="AK151" s="15">
        <f t="shared" si="300"/>
        <v>-0.71418698766963717</v>
      </c>
      <c r="AL151" s="14" t="str">
        <f>+Z151</f>
        <v>สกลนคร,รพศ.</v>
      </c>
      <c r="AM151" s="16" t="str">
        <f>+IF(AND(C151&lt;C154),"OK","Not OK")</f>
        <v>OK</v>
      </c>
      <c r="AN151" s="16" t="str">
        <f t="shared" ref="AN151:AW151" si="303">+IF(AND(D151&lt;D154),"OK","Not OK")</f>
        <v>OK</v>
      </c>
      <c r="AO151" s="16" t="str">
        <f t="shared" si="303"/>
        <v>OK</v>
      </c>
      <c r="AP151" s="16" t="str">
        <f t="shared" si="303"/>
        <v>OK</v>
      </c>
      <c r="AQ151" s="16" t="str">
        <f t="shared" si="303"/>
        <v>OK</v>
      </c>
      <c r="AR151" s="16" t="str">
        <f t="shared" si="303"/>
        <v>OK</v>
      </c>
      <c r="AS151" s="16" t="str">
        <f t="shared" si="303"/>
        <v>OK</v>
      </c>
      <c r="AT151" s="16" t="str">
        <f t="shared" si="303"/>
        <v>OK</v>
      </c>
      <c r="AU151" s="16" t="str">
        <f t="shared" si="303"/>
        <v>OK</v>
      </c>
      <c r="AV151" s="16" t="str">
        <f t="shared" si="303"/>
        <v>OK</v>
      </c>
      <c r="AW151" s="16" t="str">
        <f t="shared" si="303"/>
        <v>OK</v>
      </c>
    </row>
    <row r="152" spans="1:49" ht="13.5" customHeight="1">
      <c r="B152" s="18" t="s">
        <v>144</v>
      </c>
      <c r="C152" s="19">
        <f t="shared" ref="C152:M152" si="304">AVERAGE(C150:C151)</f>
        <v>7052.8001585774336</v>
      </c>
      <c r="D152" s="19">
        <f t="shared" si="304"/>
        <v>53.511421890789535</v>
      </c>
      <c r="E152" s="19">
        <f t="shared" si="304"/>
        <v>4046.630785318242</v>
      </c>
      <c r="F152" s="19">
        <f t="shared" si="304"/>
        <v>2576.4576032505011</v>
      </c>
      <c r="G152" s="19">
        <f t="shared" si="304"/>
        <v>115.98335420684842</v>
      </c>
      <c r="H152" s="19">
        <f t="shared" si="304"/>
        <v>416.72773704878932</v>
      </c>
      <c r="I152" s="19">
        <f t="shared" si="304"/>
        <v>944.00078253433912</v>
      </c>
      <c r="J152" s="19">
        <f t="shared" si="304"/>
        <v>718.30249394556358</v>
      </c>
      <c r="K152" s="19">
        <f t="shared" si="304"/>
        <v>291.5137967940131</v>
      </c>
      <c r="L152" s="19">
        <f t="shared" si="304"/>
        <v>9.3927768815410211</v>
      </c>
      <c r="M152" s="19">
        <f t="shared" si="304"/>
        <v>71.638327023590207</v>
      </c>
      <c r="P152" s="48"/>
      <c r="U152" s="48"/>
      <c r="V152" s="48"/>
      <c r="W152" s="48"/>
      <c r="X152" s="48"/>
      <c r="Y152" s="48"/>
      <c r="AB152" s="59"/>
      <c r="AG152" s="59"/>
      <c r="AH152" s="59"/>
      <c r="AI152" s="59"/>
      <c r="AJ152" s="59"/>
      <c r="AK152" s="59"/>
      <c r="AN152" s="11"/>
      <c r="AS152" s="11"/>
      <c r="AT152" s="59"/>
      <c r="AU152" s="59"/>
      <c r="AV152" s="59"/>
      <c r="AW152" s="59"/>
    </row>
    <row r="153" spans="1:49" ht="13.5" customHeight="1">
      <c r="B153" s="20" t="s">
        <v>268</v>
      </c>
      <c r="C153" s="21">
        <f t="shared" ref="C153:M153" si="305">STDEV(C150:C151)</f>
        <v>570.11973311805536</v>
      </c>
      <c r="D153" s="21">
        <f t="shared" si="305"/>
        <v>6.8489734413573711</v>
      </c>
      <c r="E153" s="21">
        <f t="shared" si="305"/>
        <v>251.3153122505729</v>
      </c>
      <c r="F153" s="21">
        <f t="shared" si="305"/>
        <v>168.48754576264892</v>
      </c>
      <c r="G153" s="21">
        <f t="shared" si="305"/>
        <v>62.775756172778813</v>
      </c>
      <c r="H153" s="21">
        <f t="shared" si="305"/>
        <v>57.461049530878967</v>
      </c>
      <c r="I153" s="21">
        <f t="shared" si="305"/>
        <v>160.14795892576163</v>
      </c>
      <c r="J153" s="21">
        <f t="shared" si="305"/>
        <v>144.04326181507321</v>
      </c>
      <c r="K153" s="21">
        <f t="shared" si="305"/>
        <v>15.931790601389565</v>
      </c>
      <c r="L153" s="21">
        <f t="shared" si="305"/>
        <v>6.8858624009319485</v>
      </c>
      <c r="M153" s="21">
        <f t="shared" si="305"/>
        <v>72.35563614991338</v>
      </c>
      <c r="V153" s="173"/>
      <c r="W153" s="173"/>
      <c r="X153" s="173"/>
      <c r="Y153" s="173"/>
    </row>
    <row r="154" spans="1:49" ht="13.5" customHeight="1">
      <c r="B154" s="20" t="s">
        <v>269</v>
      </c>
      <c r="C154" s="21">
        <f>+C152+C153</f>
        <v>7622.9198916954892</v>
      </c>
      <c r="D154" s="21">
        <f t="shared" ref="D154:M154" si="306">+D152+D153</f>
        <v>60.360395332146908</v>
      </c>
      <c r="E154" s="21">
        <f t="shared" si="306"/>
        <v>4297.9460975688153</v>
      </c>
      <c r="F154" s="21">
        <f t="shared" si="306"/>
        <v>2744.9451490131501</v>
      </c>
      <c r="G154" s="21">
        <f t="shared" si="306"/>
        <v>178.75911037962723</v>
      </c>
      <c r="H154" s="21">
        <f t="shared" si="306"/>
        <v>474.18878657966832</v>
      </c>
      <c r="I154" s="21">
        <f t="shared" si="306"/>
        <v>1104.1487414601008</v>
      </c>
      <c r="J154" s="21">
        <f t="shared" si="306"/>
        <v>862.34575576063685</v>
      </c>
      <c r="K154" s="21">
        <f t="shared" si="306"/>
        <v>307.44558739540264</v>
      </c>
      <c r="L154" s="21">
        <f t="shared" si="306"/>
        <v>16.27863928247297</v>
      </c>
      <c r="M154" s="21">
        <f t="shared" si="306"/>
        <v>143.99396317350357</v>
      </c>
      <c r="V154" s="173"/>
      <c r="W154" s="173"/>
      <c r="X154" s="173"/>
      <c r="Y154" s="173"/>
    </row>
  </sheetData>
  <mergeCells count="104">
    <mergeCell ref="B14:B15"/>
    <mergeCell ref="N14:N15"/>
    <mergeCell ref="Z14:Z15"/>
    <mergeCell ref="AL14:AL15"/>
    <mergeCell ref="B2:B3"/>
    <mergeCell ref="N2:N3"/>
    <mergeCell ref="Z2:Z3"/>
    <mergeCell ref="C2:M2"/>
    <mergeCell ref="O2:Y2"/>
    <mergeCell ref="AA2:AK2"/>
    <mergeCell ref="C14:M14"/>
    <mergeCell ref="B75:B76"/>
    <mergeCell ref="N75:N76"/>
    <mergeCell ref="Z75:Z76"/>
    <mergeCell ref="AL75:AL76"/>
    <mergeCell ref="B64:B65"/>
    <mergeCell ref="N64:N65"/>
    <mergeCell ref="Z64:Z65"/>
    <mergeCell ref="AL29:AL30"/>
    <mergeCell ref="B47:B48"/>
    <mergeCell ref="N47:N48"/>
    <mergeCell ref="Z47:Z48"/>
    <mergeCell ref="AL47:AL48"/>
    <mergeCell ref="B29:B30"/>
    <mergeCell ref="N29:N30"/>
    <mergeCell ref="Z29:Z30"/>
    <mergeCell ref="C29:M29"/>
    <mergeCell ref="C47:M47"/>
    <mergeCell ref="C64:M64"/>
    <mergeCell ref="C75:M75"/>
    <mergeCell ref="AA64:AK64"/>
    <mergeCell ref="AA47:AK47"/>
    <mergeCell ref="AA29:AK29"/>
    <mergeCell ref="AL64:AL65"/>
    <mergeCell ref="AA75:AK75"/>
    <mergeCell ref="Z117:Z118"/>
    <mergeCell ref="AL117:AL118"/>
    <mergeCell ref="B107:B108"/>
    <mergeCell ref="N107:N108"/>
    <mergeCell ref="Z107:Z108"/>
    <mergeCell ref="AA107:AK107"/>
    <mergeCell ref="AL86:AL87"/>
    <mergeCell ref="B96:B97"/>
    <mergeCell ref="N96:N97"/>
    <mergeCell ref="Z96:Z97"/>
    <mergeCell ref="AL96:AL97"/>
    <mergeCell ref="B86:B87"/>
    <mergeCell ref="N86:N87"/>
    <mergeCell ref="Z86:Z87"/>
    <mergeCell ref="C117:M117"/>
    <mergeCell ref="C96:M96"/>
    <mergeCell ref="C107:M107"/>
    <mergeCell ref="C86:M86"/>
    <mergeCell ref="AL107:AL108"/>
    <mergeCell ref="O96:Y96"/>
    <mergeCell ref="O107:Y107"/>
    <mergeCell ref="O117:Y117"/>
    <mergeCell ref="B117:B118"/>
    <mergeCell ref="N117:N118"/>
    <mergeCell ref="B148:B149"/>
    <mergeCell ref="N148:N149"/>
    <mergeCell ref="Z148:Z149"/>
    <mergeCell ref="AL129:AL130"/>
    <mergeCell ref="B139:B140"/>
    <mergeCell ref="N139:N140"/>
    <mergeCell ref="Z139:Z140"/>
    <mergeCell ref="AL139:AL140"/>
    <mergeCell ref="B129:B130"/>
    <mergeCell ref="N129:N130"/>
    <mergeCell ref="Z129:Z130"/>
    <mergeCell ref="C129:M129"/>
    <mergeCell ref="C139:M139"/>
    <mergeCell ref="C148:M148"/>
    <mergeCell ref="AL148:AL149"/>
    <mergeCell ref="AA148:AK148"/>
    <mergeCell ref="AA139:AK139"/>
    <mergeCell ref="O129:Y129"/>
    <mergeCell ref="O139:Y139"/>
    <mergeCell ref="O148:Y148"/>
    <mergeCell ref="AA129:AK129"/>
    <mergeCell ref="AA117:AK117"/>
    <mergeCell ref="AM148:AW148"/>
    <mergeCell ref="AM2:AW2"/>
    <mergeCell ref="O14:Y14"/>
    <mergeCell ref="O29:Y29"/>
    <mergeCell ref="O47:Y47"/>
    <mergeCell ref="O64:Y64"/>
    <mergeCell ref="O75:Y75"/>
    <mergeCell ref="O86:Y86"/>
    <mergeCell ref="AL2:AL3"/>
    <mergeCell ref="AM86:AW86"/>
    <mergeCell ref="AM96:AW96"/>
    <mergeCell ref="AM107:AW107"/>
    <mergeCell ref="AM117:AW117"/>
    <mergeCell ref="AM129:AW129"/>
    <mergeCell ref="AM139:AW139"/>
    <mergeCell ref="AA14:AK14"/>
    <mergeCell ref="AM14:AW14"/>
    <mergeCell ref="AM29:AW29"/>
    <mergeCell ref="AM47:AW47"/>
    <mergeCell ref="AM64:AW64"/>
    <mergeCell ref="AM75:AW75"/>
    <mergeCell ref="AA96:AK96"/>
    <mergeCell ref="AA86:AK86"/>
  </mergeCells>
  <conditionalFormatting sqref="C4:C10">
    <cfRule type="cellIs" dxfId="143" priority="144" operator="greaterThan">
      <formula>$C$13</formula>
    </cfRule>
  </conditionalFormatting>
  <conditionalFormatting sqref="C16:C25">
    <cfRule type="cellIs" dxfId="142" priority="133" operator="greaterThan">
      <formula>$C$28</formula>
    </cfRule>
  </conditionalFormatting>
  <conditionalFormatting sqref="C31:C43">
    <cfRule type="cellIs" dxfId="141" priority="122" operator="greaterThan">
      <formula>$C$46</formula>
    </cfRule>
  </conditionalFormatting>
  <conditionalFormatting sqref="C49:C60">
    <cfRule type="cellIs" dxfId="140" priority="111" operator="greaterThan">
      <formula>$C$63</formula>
    </cfRule>
  </conditionalFormatting>
  <conditionalFormatting sqref="C66:C71">
    <cfRule type="cellIs" dxfId="139" priority="100" operator="greaterThan">
      <formula>$C$74</formula>
    </cfRule>
  </conditionalFormatting>
  <conditionalFormatting sqref="C77:C82">
    <cfRule type="cellIs" dxfId="138" priority="89" operator="greaterThan">
      <formula>$C$85</formula>
    </cfRule>
  </conditionalFormatting>
  <conditionalFormatting sqref="C88:C92">
    <cfRule type="cellIs" dxfId="137" priority="78" operator="greaterThan">
      <formula>$C$95</formula>
    </cfRule>
  </conditionalFormatting>
  <conditionalFormatting sqref="C98:C103">
    <cfRule type="cellIs" dxfId="136" priority="67" operator="greaterThan">
      <formula>$C$106</formula>
    </cfRule>
  </conditionalFormatting>
  <conditionalFormatting sqref="C109:C113">
    <cfRule type="cellIs" dxfId="135" priority="56" operator="greaterThan">
      <formula>$C$116</formula>
    </cfRule>
  </conditionalFormatting>
  <conditionalFormatting sqref="C119:C125">
    <cfRule type="cellIs" dxfId="134" priority="45" operator="greaterThan">
      <formula>$C$128</formula>
    </cfRule>
  </conditionalFormatting>
  <conditionalFormatting sqref="C131:C135">
    <cfRule type="cellIs" dxfId="133" priority="34" operator="greaterThan">
      <formula>$C$138</formula>
    </cfRule>
  </conditionalFormatting>
  <conditionalFormatting sqref="C141:C144">
    <cfRule type="cellIs" dxfId="132" priority="23" operator="greaterThan">
      <formula>$C$147</formula>
    </cfRule>
  </conditionalFormatting>
  <conditionalFormatting sqref="C150:C151">
    <cfRule type="cellIs" dxfId="131" priority="11" operator="greaterThan">
      <formula>$C$154</formula>
    </cfRule>
  </conditionalFormatting>
  <conditionalFormatting sqref="D4:D10">
    <cfRule type="cellIs" dxfId="130" priority="143" operator="greaterThan">
      <formula>$D$13</formula>
    </cfRule>
  </conditionalFormatting>
  <conditionalFormatting sqref="D16:D25">
    <cfRule type="cellIs" dxfId="129" priority="132" operator="greaterThan">
      <formula>$D$28</formula>
    </cfRule>
  </conditionalFormatting>
  <conditionalFormatting sqref="D31:D43">
    <cfRule type="cellIs" dxfId="128" priority="121" operator="greaterThan">
      <formula>$D$46</formula>
    </cfRule>
  </conditionalFormatting>
  <conditionalFormatting sqref="D49:D60">
    <cfRule type="cellIs" dxfId="127" priority="110" operator="greaterThan">
      <formula>$D$63</formula>
    </cfRule>
  </conditionalFormatting>
  <conditionalFormatting sqref="D66:D71">
    <cfRule type="cellIs" dxfId="126" priority="99" operator="greaterThan">
      <formula>$D$74</formula>
    </cfRule>
  </conditionalFormatting>
  <conditionalFormatting sqref="D77:D82">
    <cfRule type="cellIs" dxfId="125" priority="88" operator="greaterThan">
      <formula>$D$85</formula>
    </cfRule>
  </conditionalFormatting>
  <conditionalFormatting sqref="D88:D92">
    <cfRule type="cellIs" dxfId="124" priority="77" operator="greaterThan">
      <formula>$D$95</formula>
    </cfRule>
  </conditionalFormatting>
  <conditionalFormatting sqref="D98:D103">
    <cfRule type="cellIs" dxfId="123" priority="66" operator="greaterThan">
      <formula>$D$106</formula>
    </cfRule>
  </conditionalFormatting>
  <conditionalFormatting sqref="D109:D113">
    <cfRule type="cellIs" dxfId="122" priority="55" operator="greaterThan">
      <formula>$D$116</formula>
    </cfRule>
  </conditionalFormatting>
  <conditionalFormatting sqref="D119:D125">
    <cfRule type="cellIs" dxfId="121" priority="44" operator="greaterThan">
      <formula>$D$128</formula>
    </cfRule>
  </conditionalFormatting>
  <conditionalFormatting sqref="D131:D135">
    <cfRule type="cellIs" dxfId="120" priority="33" operator="greaterThan">
      <formula>$D$138</formula>
    </cfRule>
  </conditionalFormatting>
  <conditionalFormatting sqref="D141:D144">
    <cfRule type="cellIs" dxfId="119" priority="22" operator="greaterThan">
      <formula>$D$147</formula>
    </cfRule>
  </conditionalFormatting>
  <conditionalFormatting sqref="D150:D151">
    <cfRule type="cellIs" dxfId="118" priority="10" operator="greaterThan">
      <formula>$D$154</formula>
    </cfRule>
  </conditionalFormatting>
  <conditionalFormatting sqref="E4:E10">
    <cfRule type="cellIs" dxfId="117" priority="142" operator="greaterThan">
      <formula>$E$13</formula>
    </cfRule>
  </conditionalFormatting>
  <conditionalFormatting sqref="E16:E24">
    <cfRule type="cellIs" dxfId="116" priority="131" operator="greaterThan">
      <formula>$E$28</formula>
    </cfRule>
  </conditionalFormatting>
  <conditionalFormatting sqref="E31:E43">
    <cfRule type="cellIs" dxfId="115" priority="120" operator="greaterThan">
      <formula>$E$46</formula>
    </cfRule>
  </conditionalFormatting>
  <conditionalFormatting sqref="E49:E60">
    <cfRule type="cellIs" dxfId="114" priority="109" operator="greaterThan">
      <formula>$E$63</formula>
    </cfRule>
  </conditionalFormatting>
  <conditionalFormatting sqref="E66:E71">
    <cfRule type="cellIs" dxfId="113" priority="98" operator="greaterThan">
      <formula>$E$74</formula>
    </cfRule>
  </conditionalFormatting>
  <conditionalFormatting sqref="E77:E82">
    <cfRule type="cellIs" dxfId="112" priority="87" operator="greaterThan">
      <formula>$E$85</formula>
    </cfRule>
  </conditionalFormatting>
  <conditionalFormatting sqref="E88:E92">
    <cfRule type="cellIs" dxfId="111" priority="76" operator="greaterThan">
      <formula>$E$95</formula>
    </cfRule>
  </conditionalFormatting>
  <conditionalFormatting sqref="E98:E103">
    <cfRule type="cellIs" dxfId="110" priority="65" operator="greaterThan">
      <formula>$E$106</formula>
    </cfRule>
  </conditionalFormatting>
  <conditionalFormatting sqref="E109:E113">
    <cfRule type="cellIs" dxfId="109" priority="54" operator="greaterThan">
      <formula>$E$116</formula>
    </cfRule>
  </conditionalFormatting>
  <conditionalFormatting sqref="E119:E125">
    <cfRule type="cellIs" dxfId="108" priority="43" operator="greaterThan">
      <formula>$E$128</formula>
    </cfRule>
  </conditionalFormatting>
  <conditionalFormatting sqref="E131:E135">
    <cfRule type="cellIs" dxfId="107" priority="32" operator="greaterThan">
      <formula>$E$138</formula>
    </cfRule>
  </conditionalFormatting>
  <conditionalFormatting sqref="E141:E144">
    <cfRule type="cellIs" dxfId="106" priority="21" operator="greaterThan">
      <formula>$E$147</formula>
    </cfRule>
  </conditionalFormatting>
  <conditionalFormatting sqref="E150:E151">
    <cfRule type="cellIs" dxfId="105" priority="9" operator="greaterThan">
      <formula>" 3,599 $E$154"</formula>
    </cfRule>
  </conditionalFormatting>
  <conditionalFormatting sqref="F4:F10">
    <cfRule type="cellIs" dxfId="104" priority="141" operator="greaterThan">
      <formula>$F$13</formula>
    </cfRule>
  </conditionalFormatting>
  <conditionalFormatting sqref="F16:F25">
    <cfRule type="cellIs" dxfId="103" priority="130" operator="greaterThan">
      <formula>$F$28</formula>
    </cfRule>
  </conditionalFormatting>
  <conditionalFormatting sqref="F31:F43">
    <cfRule type="cellIs" dxfId="102" priority="119" operator="greaterThan">
      <formula>$F$46</formula>
    </cfRule>
  </conditionalFormatting>
  <conditionalFormatting sqref="F49:F60">
    <cfRule type="cellIs" dxfId="101" priority="108" operator="greaterThan">
      <formula>$F$63</formula>
    </cfRule>
  </conditionalFormatting>
  <conditionalFormatting sqref="F66:F71">
    <cfRule type="cellIs" dxfId="100" priority="97" operator="greaterThan">
      <formula>$F$74</formula>
    </cfRule>
  </conditionalFormatting>
  <conditionalFormatting sqref="F77:F82">
    <cfRule type="cellIs" dxfId="99" priority="86" operator="greaterThan">
      <formula>$F$85</formula>
    </cfRule>
  </conditionalFormatting>
  <conditionalFormatting sqref="F88:F92">
    <cfRule type="cellIs" dxfId="98" priority="75" operator="greaterThan">
      <formula>$F$95</formula>
    </cfRule>
  </conditionalFormatting>
  <conditionalFormatting sqref="F98:F103">
    <cfRule type="cellIs" dxfId="97" priority="64" operator="greaterThan">
      <formula>$F$106</formula>
    </cfRule>
  </conditionalFormatting>
  <conditionalFormatting sqref="F109:F113">
    <cfRule type="cellIs" dxfId="96" priority="53" operator="greaterThan">
      <formula>$F$116</formula>
    </cfRule>
  </conditionalFormatting>
  <conditionalFormatting sqref="F119:F125">
    <cfRule type="cellIs" dxfId="95" priority="42" operator="greaterThan">
      <formula>$F$128</formula>
    </cfRule>
  </conditionalFormatting>
  <conditionalFormatting sqref="F131:F135">
    <cfRule type="cellIs" dxfId="94" priority="31" operator="greaterThan">
      <formula>$F$138</formula>
    </cfRule>
  </conditionalFormatting>
  <conditionalFormatting sqref="F141:F144">
    <cfRule type="cellIs" dxfId="93" priority="20" operator="greaterThan">
      <formula>$F$147</formula>
    </cfRule>
  </conditionalFormatting>
  <conditionalFormatting sqref="F150:F151">
    <cfRule type="cellIs" dxfId="92" priority="8" operator="greaterThan">
      <formula>$F$154</formula>
    </cfRule>
  </conditionalFormatting>
  <conditionalFormatting sqref="G4:G10">
    <cfRule type="cellIs" dxfId="91" priority="140" operator="greaterThan">
      <formula>$G$13</formula>
    </cfRule>
  </conditionalFormatting>
  <conditionalFormatting sqref="G16:G25">
    <cfRule type="cellIs" dxfId="90" priority="129" operator="greaterThan">
      <formula>$G$28</formula>
    </cfRule>
  </conditionalFormatting>
  <conditionalFormatting sqref="G31:G43">
    <cfRule type="cellIs" dxfId="89" priority="118" operator="greaterThan">
      <formula>$G$46</formula>
    </cfRule>
  </conditionalFormatting>
  <conditionalFormatting sqref="G49:G60">
    <cfRule type="cellIs" dxfId="88" priority="107" operator="greaterThan">
      <formula>$G$63</formula>
    </cfRule>
  </conditionalFormatting>
  <conditionalFormatting sqref="G66:G71">
    <cfRule type="cellIs" dxfId="87" priority="96" operator="greaterThan">
      <formula>$G$74</formula>
    </cfRule>
  </conditionalFormatting>
  <conditionalFormatting sqref="G77:G82">
    <cfRule type="cellIs" dxfId="86" priority="85" operator="greaterThan">
      <formula>$G$85</formula>
    </cfRule>
  </conditionalFormatting>
  <conditionalFormatting sqref="G88:G92">
    <cfRule type="cellIs" dxfId="85" priority="74" operator="greaterThan">
      <formula>$G$95</formula>
    </cfRule>
  </conditionalFormatting>
  <conditionalFormatting sqref="G98:G103">
    <cfRule type="cellIs" dxfId="84" priority="63" operator="greaterThan">
      <formula>$G$106</formula>
    </cfRule>
  </conditionalFormatting>
  <conditionalFormatting sqref="G109:G113">
    <cfRule type="cellIs" dxfId="83" priority="52" operator="greaterThan">
      <formula>$G$116</formula>
    </cfRule>
  </conditionalFormatting>
  <conditionalFormatting sqref="G119:G125">
    <cfRule type="cellIs" dxfId="82" priority="41" operator="greaterThan">
      <formula>$G$128</formula>
    </cfRule>
  </conditionalFormatting>
  <conditionalFormatting sqref="G131:G135">
    <cfRule type="cellIs" dxfId="81" priority="30" operator="greaterThan">
      <formula>$G$138</formula>
    </cfRule>
  </conditionalFormatting>
  <conditionalFormatting sqref="G141:G144">
    <cfRule type="cellIs" dxfId="80" priority="19" operator="greaterThan">
      <formula>$G$147</formula>
    </cfRule>
  </conditionalFormatting>
  <conditionalFormatting sqref="G150:G151">
    <cfRule type="cellIs" dxfId="79" priority="7" operator="greaterThan">
      <formula>$G$154</formula>
    </cfRule>
  </conditionalFormatting>
  <conditionalFormatting sqref="H4:H10">
    <cfRule type="cellIs" dxfId="78" priority="139" operator="greaterThan">
      <formula>$H$13</formula>
    </cfRule>
  </conditionalFormatting>
  <conditionalFormatting sqref="H16:H25">
    <cfRule type="cellIs" dxfId="77" priority="128" operator="greaterThan">
      <formula>$H$28</formula>
    </cfRule>
  </conditionalFormatting>
  <conditionalFormatting sqref="H31:H43">
    <cfRule type="cellIs" dxfId="76" priority="117" operator="greaterThan">
      <formula>$H$46</formula>
    </cfRule>
  </conditionalFormatting>
  <conditionalFormatting sqref="H49:H60">
    <cfRule type="cellIs" dxfId="75" priority="106" operator="greaterThan">
      <formula>$H$63</formula>
    </cfRule>
  </conditionalFormatting>
  <conditionalFormatting sqref="H66:H71">
    <cfRule type="cellIs" dxfId="74" priority="95" operator="greaterThan">
      <formula>$H$74</formula>
    </cfRule>
  </conditionalFormatting>
  <conditionalFormatting sqref="H77:H82">
    <cfRule type="cellIs" dxfId="73" priority="84" operator="greaterThan">
      <formula>$H$85</formula>
    </cfRule>
  </conditionalFormatting>
  <conditionalFormatting sqref="H88:H92">
    <cfRule type="cellIs" dxfId="72" priority="73" operator="greaterThan">
      <formula>$H$95</formula>
    </cfRule>
  </conditionalFormatting>
  <conditionalFormatting sqref="H98:H103">
    <cfRule type="cellIs" dxfId="71" priority="62" operator="greaterThan">
      <formula>$H$106</formula>
    </cfRule>
  </conditionalFormatting>
  <conditionalFormatting sqref="H109:H113">
    <cfRule type="cellIs" dxfId="70" priority="51" operator="greaterThan">
      <formula>$H$116</formula>
    </cfRule>
  </conditionalFormatting>
  <conditionalFormatting sqref="H119:H125">
    <cfRule type="cellIs" dxfId="69" priority="40" operator="greaterThan">
      <formula>$H$128</formula>
    </cfRule>
  </conditionalFormatting>
  <conditionalFormatting sqref="H131:H135">
    <cfRule type="cellIs" dxfId="68" priority="29" operator="greaterThan">
      <formula>$H$138</formula>
    </cfRule>
  </conditionalFormatting>
  <conditionalFormatting sqref="H141:H144">
    <cfRule type="cellIs" dxfId="67" priority="18" operator="greaterThan">
      <formula>$H$147</formula>
    </cfRule>
  </conditionalFormatting>
  <conditionalFormatting sqref="H150:H151">
    <cfRule type="cellIs" dxfId="66" priority="6" operator="greaterThan">
      <formula>$H$154</formula>
    </cfRule>
  </conditionalFormatting>
  <conditionalFormatting sqref="I4:I10">
    <cfRule type="cellIs" dxfId="65" priority="138" operator="greaterThan">
      <formula>$I$13</formula>
    </cfRule>
  </conditionalFormatting>
  <conditionalFormatting sqref="I16:I25">
    <cfRule type="cellIs" dxfId="64" priority="127" operator="greaterThan">
      <formula>$I$28</formula>
    </cfRule>
  </conditionalFormatting>
  <conditionalFormatting sqref="I31:I43">
    <cfRule type="cellIs" dxfId="63" priority="116" operator="greaterThan">
      <formula>$I$46</formula>
    </cfRule>
  </conditionalFormatting>
  <conditionalFormatting sqref="I49:I60">
    <cfRule type="cellIs" dxfId="62" priority="105" operator="greaterThan">
      <formula>$I$63</formula>
    </cfRule>
  </conditionalFormatting>
  <conditionalFormatting sqref="I66:I71">
    <cfRule type="cellIs" dxfId="61" priority="94" operator="greaterThan">
      <formula>$I$74</formula>
    </cfRule>
  </conditionalFormatting>
  <conditionalFormatting sqref="I77:I82">
    <cfRule type="cellIs" dxfId="60" priority="83" operator="greaterThan">
      <formula>$I$85</formula>
    </cfRule>
  </conditionalFormatting>
  <conditionalFormatting sqref="I88:I92">
    <cfRule type="cellIs" dxfId="59" priority="72" operator="greaterThan">
      <formula>$I$95</formula>
    </cfRule>
  </conditionalFormatting>
  <conditionalFormatting sqref="I98:I103">
    <cfRule type="cellIs" dxfId="58" priority="61" operator="greaterThan">
      <formula>$I$106</formula>
    </cfRule>
  </conditionalFormatting>
  <conditionalFormatting sqref="I109:I113">
    <cfRule type="cellIs" dxfId="57" priority="50" operator="greaterThan">
      <formula>$I$116</formula>
    </cfRule>
  </conditionalFormatting>
  <conditionalFormatting sqref="I119:I125">
    <cfRule type="cellIs" dxfId="56" priority="39" operator="greaterThan">
      <formula>$I$128</formula>
    </cfRule>
  </conditionalFormatting>
  <conditionalFormatting sqref="I131:I135">
    <cfRule type="cellIs" dxfId="55" priority="28" operator="greaterThan">
      <formula>$I$138</formula>
    </cfRule>
  </conditionalFormatting>
  <conditionalFormatting sqref="I141:I144">
    <cfRule type="cellIs" dxfId="54" priority="17" operator="greaterThan">
      <formula>$I$147</formula>
    </cfRule>
  </conditionalFormatting>
  <conditionalFormatting sqref="I150:I151">
    <cfRule type="cellIs" dxfId="53" priority="5" operator="greaterThan">
      <formula>$I$154</formula>
    </cfRule>
  </conditionalFormatting>
  <conditionalFormatting sqref="J4:J10">
    <cfRule type="cellIs" dxfId="52" priority="137" operator="greaterThan">
      <formula>$J$13</formula>
    </cfRule>
  </conditionalFormatting>
  <conditionalFormatting sqref="J16:J25">
    <cfRule type="cellIs" dxfId="51" priority="126" operator="greaterThan">
      <formula>$J$28</formula>
    </cfRule>
  </conditionalFormatting>
  <conditionalFormatting sqref="J31:J43">
    <cfRule type="cellIs" dxfId="50" priority="115" operator="greaterThan">
      <formula>$J$46</formula>
    </cfRule>
  </conditionalFormatting>
  <conditionalFormatting sqref="J49:J60">
    <cfRule type="cellIs" dxfId="49" priority="104" operator="greaterThan">
      <formula>$J$63</formula>
    </cfRule>
  </conditionalFormatting>
  <conditionalFormatting sqref="J66:J71">
    <cfRule type="cellIs" dxfId="48" priority="93" operator="greaterThan">
      <formula>$J$74</formula>
    </cfRule>
  </conditionalFormatting>
  <conditionalFormatting sqref="J77:J82">
    <cfRule type="cellIs" dxfId="47" priority="82" operator="greaterThan">
      <formula>$J$85</formula>
    </cfRule>
  </conditionalFormatting>
  <conditionalFormatting sqref="J88:J92">
    <cfRule type="cellIs" dxfId="46" priority="71" operator="greaterThan">
      <formula>$J$95</formula>
    </cfRule>
  </conditionalFormatting>
  <conditionalFormatting sqref="J98:J103">
    <cfRule type="cellIs" dxfId="45" priority="60" operator="greaterThan">
      <formula>$J$106</formula>
    </cfRule>
  </conditionalFormatting>
  <conditionalFormatting sqref="J109:J113">
    <cfRule type="cellIs" dxfId="44" priority="49" operator="greaterThan">
      <formula>$J$116</formula>
    </cfRule>
  </conditionalFormatting>
  <conditionalFormatting sqref="J119:J125">
    <cfRule type="cellIs" dxfId="43" priority="38" operator="greaterThan">
      <formula>$J$128</formula>
    </cfRule>
  </conditionalFormatting>
  <conditionalFormatting sqref="J131:J135">
    <cfRule type="cellIs" dxfId="42" priority="27" operator="greaterThan">
      <formula>$J$138</formula>
    </cfRule>
  </conditionalFormatting>
  <conditionalFormatting sqref="J141:J144">
    <cfRule type="cellIs" dxfId="41" priority="16" operator="greaterThan">
      <formula>$J$147</formula>
    </cfRule>
  </conditionalFormatting>
  <conditionalFormatting sqref="J150">
    <cfRule type="cellIs" dxfId="40" priority="4" operator="greaterThan">
      <formula>$J$154</formula>
    </cfRule>
  </conditionalFormatting>
  <conditionalFormatting sqref="K4:K10">
    <cfRule type="cellIs" dxfId="39" priority="136" operator="greaterThan">
      <formula>$K$13</formula>
    </cfRule>
  </conditionalFormatting>
  <conditionalFormatting sqref="K16:K25">
    <cfRule type="cellIs" dxfId="38" priority="125" operator="greaterThan">
      <formula>$K$28</formula>
    </cfRule>
  </conditionalFormatting>
  <conditionalFormatting sqref="K31:K43">
    <cfRule type="cellIs" dxfId="37" priority="114" operator="greaterThan">
      <formula>$K$46</formula>
    </cfRule>
  </conditionalFormatting>
  <conditionalFormatting sqref="K49:K60">
    <cfRule type="cellIs" dxfId="36" priority="103" operator="greaterThan">
      <formula>$K$63</formula>
    </cfRule>
  </conditionalFormatting>
  <conditionalFormatting sqref="K66:K71">
    <cfRule type="cellIs" dxfId="35" priority="92" operator="greaterThan">
      <formula>$K$74</formula>
    </cfRule>
  </conditionalFormatting>
  <conditionalFormatting sqref="K77:K82">
    <cfRule type="cellIs" dxfId="34" priority="81" operator="greaterThan">
      <formula>$K$85</formula>
    </cfRule>
  </conditionalFormatting>
  <conditionalFormatting sqref="K88:K92">
    <cfRule type="cellIs" dxfId="33" priority="70" operator="greaterThan">
      <formula>$K$95</formula>
    </cfRule>
  </conditionalFormatting>
  <conditionalFormatting sqref="K98:K103">
    <cfRule type="cellIs" dxfId="32" priority="59" operator="greaterThan">
      <formula>$K$106</formula>
    </cfRule>
  </conditionalFormatting>
  <conditionalFormatting sqref="K109:K113">
    <cfRule type="cellIs" dxfId="31" priority="48" operator="greaterThan">
      <formula>$K$116</formula>
    </cfRule>
  </conditionalFormatting>
  <conditionalFormatting sqref="K119:K125">
    <cfRule type="cellIs" dxfId="30" priority="37" operator="greaterThan">
      <formula>$K$128</formula>
    </cfRule>
  </conditionalFormatting>
  <conditionalFormatting sqref="K131:K135">
    <cfRule type="cellIs" dxfId="29" priority="26" operator="greaterThan">
      <formula>$K$138</formula>
    </cfRule>
  </conditionalFormatting>
  <conditionalFormatting sqref="K141:K144">
    <cfRule type="cellIs" dxfId="28" priority="15" operator="greaterThan">
      <formula>$K$147</formula>
    </cfRule>
  </conditionalFormatting>
  <conditionalFormatting sqref="K150:K151">
    <cfRule type="cellIs" dxfId="27" priority="3" operator="greaterThan">
      <formula>$K$154</formula>
    </cfRule>
  </conditionalFormatting>
  <conditionalFormatting sqref="L4:L10">
    <cfRule type="cellIs" dxfId="26" priority="135" operator="greaterThan">
      <formula>$L$13</formula>
    </cfRule>
  </conditionalFormatting>
  <conditionalFormatting sqref="L16:L25">
    <cfRule type="cellIs" dxfId="25" priority="124" operator="greaterThan">
      <formula>$L$28</formula>
    </cfRule>
  </conditionalFormatting>
  <conditionalFormatting sqref="L31:L43">
    <cfRule type="cellIs" dxfId="24" priority="113" operator="greaterThan">
      <formula>$L$46</formula>
    </cfRule>
  </conditionalFormatting>
  <conditionalFormatting sqref="L49:L60">
    <cfRule type="cellIs" dxfId="23" priority="102" operator="greaterThan">
      <formula>$L$63</formula>
    </cfRule>
  </conditionalFormatting>
  <conditionalFormatting sqref="L66:L71">
    <cfRule type="cellIs" dxfId="22" priority="91" operator="greaterThan">
      <formula>$L$74</formula>
    </cfRule>
  </conditionalFormatting>
  <conditionalFormatting sqref="L77:L82">
    <cfRule type="cellIs" dxfId="21" priority="80" operator="greaterThan">
      <formula>$L$85</formula>
    </cfRule>
  </conditionalFormatting>
  <conditionalFormatting sqref="L88:L92">
    <cfRule type="cellIs" dxfId="20" priority="69" operator="greaterThan">
      <formula>$L$95</formula>
    </cfRule>
  </conditionalFormatting>
  <conditionalFormatting sqref="L98:L103">
    <cfRule type="cellIs" dxfId="19" priority="58" operator="greaterThan">
      <formula>$L$106</formula>
    </cfRule>
  </conditionalFormatting>
  <conditionalFormatting sqref="L109:L113">
    <cfRule type="cellIs" dxfId="18" priority="47" operator="greaterThan">
      <formula>$L$116</formula>
    </cfRule>
  </conditionalFormatting>
  <conditionalFormatting sqref="L119:L125">
    <cfRule type="cellIs" dxfId="17" priority="36" operator="greaterThan">
      <formula>$L$128</formula>
    </cfRule>
  </conditionalFormatting>
  <conditionalFormatting sqref="L131:L135">
    <cfRule type="cellIs" dxfId="16" priority="25" operator="greaterThan">
      <formula>$L$138</formula>
    </cfRule>
  </conditionalFormatting>
  <conditionalFormatting sqref="L141:L144">
    <cfRule type="cellIs" dxfId="15" priority="14" operator="greaterThan">
      <formula>$L$147</formula>
    </cfRule>
  </conditionalFormatting>
  <conditionalFormatting sqref="L150:L151">
    <cfRule type="cellIs" dxfId="14" priority="2" operator="greaterThan">
      <formula>$L$154</formula>
    </cfRule>
  </conditionalFormatting>
  <conditionalFormatting sqref="M4:M10">
    <cfRule type="cellIs" dxfId="13" priority="134" operator="greaterThan">
      <formula>$M$13</formula>
    </cfRule>
  </conditionalFormatting>
  <conditionalFormatting sqref="M16:M25">
    <cfRule type="cellIs" dxfId="12" priority="123" operator="greaterThan">
      <formula>$M$28</formula>
    </cfRule>
  </conditionalFormatting>
  <conditionalFormatting sqref="M31:M43">
    <cfRule type="cellIs" dxfId="11" priority="112" operator="greaterThan">
      <formula>$M$46</formula>
    </cfRule>
  </conditionalFormatting>
  <conditionalFormatting sqref="M49:M60">
    <cfRule type="cellIs" dxfId="10" priority="101" operator="greaterThan">
      <formula>$M$63</formula>
    </cfRule>
  </conditionalFormatting>
  <conditionalFormatting sqref="M66:M71">
    <cfRule type="cellIs" dxfId="9" priority="90" operator="greaterThan">
      <formula>$M$74</formula>
    </cfRule>
  </conditionalFormatting>
  <conditionalFormatting sqref="M77:M82">
    <cfRule type="cellIs" dxfId="8" priority="79" operator="greaterThan">
      <formula>$M$85</formula>
    </cfRule>
  </conditionalFormatting>
  <conditionalFormatting sqref="M88:M92">
    <cfRule type="cellIs" dxfId="7" priority="68" operator="greaterThan">
      <formula>$M$95</formula>
    </cfRule>
  </conditionalFormatting>
  <conditionalFormatting sqref="M98:M103">
    <cfRule type="cellIs" dxfId="6" priority="57" operator="greaterThan">
      <formula>$M$106</formula>
    </cfRule>
  </conditionalFormatting>
  <conditionalFormatting sqref="M109:M113">
    <cfRule type="cellIs" dxfId="5" priority="46" operator="greaterThan">
      <formula>$M$116</formula>
    </cfRule>
  </conditionalFormatting>
  <conditionalFormatting sqref="M119:M125">
    <cfRule type="cellIs" dxfId="4" priority="35" operator="greaterThan">
      <formula>$M$128</formula>
    </cfRule>
  </conditionalFormatting>
  <conditionalFormatting sqref="M131:M135">
    <cfRule type="cellIs" dxfId="3" priority="24" operator="greaterThan">
      <formula>$M$138</formula>
    </cfRule>
  </conditionalFormatting>
  <conditionalFormatting sqref="M141:M144">
    <cfRule type="cellIs" dxfId="2" priority="13" operator="greaterThan">
      <formula>$M$147</formula>
    </cfRule>
  </conditionalFormatting>
  <conditionalFormatting sqref="M150:M151">
    <cfRule type="cellIs" dxfId="1" priority="1" operator="greaterThan">
      <formula>$M$154</formula>
    </cfRule>
  </conditionalFormatting>
  <conditionalFormatting sqref="AM1:AW1048576">
    <cfRule type="containsText" dxfId="0" priority="145" operator="containsText" text="Not OK">
      <formula>NOT(ISERROR(SEARCH("Not OK",AM1)))</formula>
    </cfRule>
  </conditionalFormatting>
  <pageMargins left="0.7" right="0.7" top="0.75" bottom="0.75" header="0.3" footer="0.3"/>
  <pageSetup paperSize="9" scale="61" orientation="landscape" r:id="rId1"/>
  <rowBreaks count="2" manualBreakCount="2">
    <brk id="46" max="16383" man="1"/>
    <brk id="104" max="16383" man="1"/>
  </rowBreaks>
  <colBreaks count="3" manualBreakCount="3">
    <brk id="13" max="1048575" man="1"/>
    <brk id="16" max="1048575" man="1"/>
    <brk id="30" max="15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109"/>
  <sheetViews>
    <sheetView topLeftCell="A91" zoomScale="90" zoomScaleNormal="90" workbookViewId="0">
      <selection activeCell="F106" sqref="F106:H106"/>
    </sheetView>
  </sheetViews>
  <sheetFormatPr defaultRowHeight="14.4"/>
  <cols>
    <col min="1" max="1" width="26.109375" style="11" customWidth="1"/>
    <col min="2" max="3" width="16.5546875" style="11" customWidth="1"/>
    <col min="4" max="8" width="13.5546875" style="11" customWidth="1"/>
    <col min="9" max="9" width="25.44140625" style="11" customWidth="1"/>
    <col min="10" max="10" width="16.6640625" style="11" customWidth="1"/>
    <col min="11" max="11" width="16.6640625" style="22" customWidth="1"/>
    <col min="12" max="15" width="13.5546875" style="11" customWidth="1"/>
    <col min="16" max="16" width="13.5546875" style="22" customWidth="1"/>
    <col min="18" max="18" width="10.88671875" bestFit="1" customWidth="1"/>
  </cols>
  <sheetData>
    <row r="1" spans="1:18" ht="15">
      <c r="A1" s="24" t="s">
        <v>1364</v>
      </c>
      <c r="B1" s="24"/>
      <c r="C1" s="24"/>
      <c r="D1" s="24"/>
      <c r="E1" s="24"/>
      <c r="F1" s="24"/>
      <c r="G1" s="24"/>
      <c r="H1" s="24"/>
      <c r="I1" s="24" t="s">
        <v>1365</v>
      </c>
      <c r="J1" s="24"/>
      <c r="K1" s="25"/>
      <c r="L1" s="24"/>
      <c r="M1" s="24"/>
      <c r="N1" s="24"/>
      <c r="O1" s="24"/>
      <c r="P1" s="25"/>
    </row>
    <row r="2" spans="1:18">
      <c r="A2" s="348" t="s">
        <v>51</v>
      </c>
      <c r="B2" s="349" t="s">
        <v>135</v>
      </c>
      <c r="C2" s="350"/>
      <c r="D2" s="350"/>
      <c r="E2" s="350"/>
      <c r="F2" s="350"/>
      <c r="G2" s="350"/>
      <c r="H2" s="351"/>
      <c r="I2" s="348" t="s">
        <v>51</v>
      </c>
      <c r="J2" s="349" t="s">
        <v>4</v>
      </c>
      <c r="K2" s="350"/>
      <c r="L2" s="350"/>
      <c r="M2" s="350"/>
      <c r="N2" s="350"/>
      <c r="O2" s="350"/>
      <c r="P2" s="351"/>
    </row>
    <row r="3" spans="1:18">
      <c r="A3" s="348"/>
      <c r="B3" s="12" t="s">
        <v>137</v>
      </c>
      <c r="C3" s="13" t="s">
        <v>138</v>
      </c>
      <c r="D3" s="12" t="s">
        <v>139</v>
      </c>
      <c r="E3" s="12" t="s">
        <v>140</v>
      </c>
      <c r="F3" s="12" t="s">
        <v>141</v>
      </c>
      <c r="G3" s="12" t="s">
        <v>142</v>
      </c>
      <c r="H3" s="12" t="s">
        <v>143</v>
      </c>
      <c r="I3" s="348"/>
      <c r="J3" s="12" t="s">
        <v>137</v>
      </c>
      <c r="K3" s="13" t="s">
        <v>138</v>
      </c>
      <c r="L3" s="12" t="s">
        <v>139</v>
      </c>
      <c r="M3" s="12" t="s">
        <v>140</v>
      </c>
      <c r="N3" s="12" t="s">
        <v>141</v>
      </c>
      <c r="O3" s="12" t="s">
        <v>142</v>
      </c>
      <c r="P3" s="12" t="s">
        <v>143</v>
      </c>
    </row>
    <row r="4" spans="1:18">
      <c r="A4" s="251" t="str">
        <f>+'9.รายได้(แยกกลุ่ม)'!B10</f>
        <v>วังยาง,รพช.</v>
      </c>
      <c r="B4" s="310">
        <f>+'9.รายได้(แยกกลุ่ม)'!C10</f>
        <v>1042.4808238805972</v>
      </c>
      <c r="C4" s="310">
        <f>+'9.รายได้(แยกกลุ่ม)'!D10</f>
        <v>125.29101833688699</v>
      </c>
      <c r="D4" s="310">
        <f>+'9.รายได้(แยกกลุ่ม)'!E10</f>
        <v>578.28984615384616</v>
      </c>
      <c r="E4" s="310">
        <f>+'9.รายได้(แยกกลุ่ม)'!F10</f>
        <v>2185.7459220779224</v>
      </c>
      <c r="F4" s="312">
        <f>+'9.รายได้(แยกกลุ่ม)'!G10</f>
        <v>4.7913065744830678</v>
      </c>
      <c r="G4" s="312">
        <f>+'9.รายได้(แยกกลุ่ม)'!H10</f>
        <v>19.062351962102298</v>
      </c>
      <c r="H4" s="310">
        <f>+'9.รายได้(แยกกลุ่ม)'!I10</f>
        <v>667.37479914712151</v>
      </c>
      <c r="I4" s="16" t="str">
        <f>+'9.รายได้(แยกกลุ่ม)'!R10</f>
        <v>วังยาง,รพช.</v>
      </c>
      <c r="J4" s="256">
        <f>+'9.รายได้(แยกกลุ่ม)'!S10</f>
        <v>7.591964811237352E-2</v>
      </c>
      <c r="K4" s="256">
        <f>+'9.รายได้(แยกกลุ่ม)'!T10</f>
        <v>-0.58913993965009404</v>
      </c>
      <c r="L4" s="256">
        <f>+'9.รายได้(แยกกลุ่ม)'!U10</f>
        <v>-0.16748356697769637</v>
      </c>
      <c r="M4" s="256">
        <f>+'9.รายได้(แยกกลุ่ม)'!V10</f>
        <v>-0.46348420873654644</v>
      </c>
      <c r="N4" s="256">
        <f>+'9.รายได้(แยกกลุ่ม)'!W10</f>
        <v>-0.50299708968547818</v>
      </c>
      <c r="O4" s="256">
        <f>+'9.รายได้(แยกกลุ่ม)'!X10</f>
        <v>-0.56023318085075335</v>
      </c>
      <c r="P4" s="256">
        <f>+'9.รายได้(แยกกลุ่ม)'!Y10</f>
        <v>-0.36233446550338966</v>
      </c>
      <c r="R4" s="252"/>
    </row>
    <row r="5" spans="1:18">
      <c r="A5" s="251" t="str">
        <f>+'9.รายได้(แยกกลุ่ม)'!B20</f>
        <v>นาทม,รพช.</v>
      </c>
      <c r="B5" s="310">
        <f>+'9.รายได้(แยกกลุ่ม)'!C20</f>
        <v>1091.0501926274148</v>
      </c>
      <c r="C5" s="310">
        <f>+'9.รายได้(แยกกลุ่ม)'!D20</f>
        <v>395.94489652009401</v>
      </c>
      <c r="D5" s="310">
        <f>+'9.รายได้(แยกกลุ่ม)'!E20</f>
        <v>404.53185263157894</v>
      </c>
      <c r="E5" s="310">
        <f>+'9.รายได้(แยกกลุ่ม)'!F20</f>
        <v>1624.4496478296478</v>
      </c>
      <c r="F5" s="312">
        <f>+'9.รายได้(แยกกลุ่ม)'!G20</f>
        <v>4.9437299713273744</v>
      </c>
      <c r="G5" s="312">
        <f>+'9.รายได้(แยกกลุ่ม)'!H20</f>
        <v>21.072672457412718</v>
      </c>
      <c r="H5" s="310">
        <f>+'9.รายได้(แยกกลุ่ม)'!I20</f>
        <v>1014.2866209940951</v>
      </c>
      <c r="I5" s="16" t="str">
        <f>+'9.รายได้(แยกกลุ่ม)'!R20</f>
        <v>นาทม,รพช.</v>
      </c>
      <c r="J5" s="256">
        <f>+'9.รายได้(แยกกลุ่ม)'!S20</f>
        <v>2.0634554605338723E-2</v>
      </c>
      <c r="K5" s="256">
        <f>+'9.รายได้(แยกกลุ่ม)'!T20</f>
        <v>1.2177359510787442</v>
      </c>
      <c r="L5" s="256">
        <f>+'9.รายได้(แยกกลุ่ม)'!U20</f>
        <v>-0.29108086709025555</v>
      </c>
      <c r="M5" s="256">
        <f>+'9.รายได้(แยกกลุ่ม)'!V20</f>
        <v>-4.869545954665426E-3</v>
      </c>
      <c r="N5" s="256">
        <f>+'9.รายได้(แยกกลุ่ม)'!W20</f>
        <v>-0.51814961583537988</v>
      </c>
      <c r="O5" s="256">
        <f>+'9.รายได้(แยกกลุ่ม)'!X20</f>
        <v>-0.32928700203638345</v>
      </c>
      <c r="P5" s="256">
        <f>+'9.รายได้(แยกกลุ่ม)'!Y20</f>
        <v>0.59928451062485633</v>
      </c>
    </row>
    <row r="6" spans="1:18">
      <c r="A6" s="255" t="str">
        <f>+'9.รายได้(แยกกลุ่ม)'!B41</f>
        <v>ปลาปาก,รพช.</v>
      </c>
      <c r="B6" s="313">
        <f>+'9.รายได้(แยกกลุ่ม)'!C41</f>
        <v>711.39519906862506</v>
      </c>
      <c r="C6" s="309">
        <f>+'9.รายได้(แยกกลุ่ม)'!D41</f>
        <v>181.83725474643055</v>
      </c>
      <c r="D6" s="309">
        <f>+'9.รายได้(แยกกลุ่ม)'!E41</f>
        <v>505.51190947666191</v>
      </c>
      <c r="E6" s="309">
        <f>+'9.รายได้(แยกกลุ่ม)'!F41</f>
        <v>1526.0012043539325</v>
      </c>
      <c r="F6" s="313">
        <f>+'9.รายได้(แยกกลุ่ม)'!G41</f>
        <v>1.9191292536984692</v>
      </c>
      <c r="G6" s="313">
        <f>+'9.รายได้(แยกกลุ่ม)'!H41</f>
        <v>14.004415219705592</v>
      </c>
      <c r="H6" s="313">
        <f>+'9.รายได้(แยกกลุ่ม)'!I41</f>
        <v>484.96054321682612</v>
      </c>
      <c r="I6" s="16" t="str">
        <f>+'9.รายได้(แยกกลุ่ม)'!R41</f>
        <v>ปลาปาก,รพช.</v>
      </c>
      <c r="J6" s="256">
        <f>+'9.รายได้(แยกกลุ่ม)'!S41</f>
        <v>-0.27067007233665952</v>
      </c>
      <c r="K6" s="256">
        <f>+'9.รายได้(แยกกลุ่ม)'!T41</f>
        <v>0.1781815515811668</v>
      </c>
      <c r="L6" s="256">
        <f>+'9.รายได้(แยกกลุ่ม)'!U41</f>
        <v>-7.1636516431590719E-2</v>
      </c>
      <c r="M6" s="256">
        <f>+'9.รายได้(แยกกลุ่ม)'!V41</f>
        <v>-0.17966238239604387</v>
      </c>
      <c r="N6" s="256">
        <f>+'9.รายได้(แยกกลุ่ม)'!W41</f>
        <v>-0.63313934196006605</v>
      </c>
      <c r="O6" s="256">
        <f>+'9.รายได้(แยกกลุ่ม)'!X41</f>
        <v>-0.48486417573804064</v>
      </c>
      <c r="P6" s="256">
        <f>+'9.รายได้(แยกกลุ่ม)'!Y41</f>
        <v>-0.21860315353326357</v>
      </c>
    </row>
    <row r="7" spans="1:18">
      <c r="A7" s="255" t="str">
        <f>+'9.รายได้(แยกกลุ่ม)'!B42</f>
        <v>ท่าอุเทน,รพช.</v>
      </c>
      <c r="B7" s="313">
        <f>+'9.รายได้(แยกกลุ่ม)'!C42</f>
        <v>654.91576208515755</v>
      </c>
      <c r="C7" s="313">
        <f>+'9.รายได้(แยกกลุ่ม)'!D42</f>
        <v>95.640066692375754</v>
      </c>
      <c r="D7" s="313">
        <f>+'9.รายได้(แยกกลุ่ม)'!E42</f>
        <v>218.78828960155491</v>
      </c>
      <c r="E7" s="313">
        <f>+'9.รายได้(แยกกลุ่ม)'!F42</f>
        <v>1045.0552770233569</v>
      </c>
      <c r="F7" s="313">
        <f>+'9.รายได้(แยกกลุ่ม)'!G42</f>
        <v>1.2869591497506674</v>
      </c>
      <c r="G7" s="309">
        <f>+'9.รายได้(แยกกลุ่ม)'!H42</f>
        <v>19.998153091892075</v>
      </c>
      <c r="H7" s="313">
        <f>+'9.รายได้(แยกกลุ่ม)'!I42</f>
        <v>444.10514756255242</v>
      </c>
      <c r="I7" s="16" t="str">
        <f>+'9.รายได้(แยกกลุ่ม)'!R42</f>
        <v>ท่าอุเทน,รพช.</v>
      </c>
      <c r="J7" s="256">
        <f>+'9.รายได้(แยกกลุ่ม)'!S42</f>
        <v>-0.32857339209977887</v>
      </c>
      <c r="K7" s="256">
        <f>+'9.รายได้(แยกกลุ่ม)'!T42</f>
        <v>-0.38031751344859394</v>
      </c>
      <c r="L7" s="256">
        <f>+'9.รายได้(แยกกลุ่ม)'!U42</f>
        <v>-0.59819926120286449</v>
      </c>
      <c r="M7" s="256">
        <f>+'9.รายได้(แยกกลุ่ม)'!V42</f>
        <v>-0.4382061077201182</v>
      </c>
      <c r="N7" s="256">
        <f>+'9.รายได้(แยกกลุ่ม)'!W42</f>
        <v>-0.7539849493523354</v>
      </c>
      <c r="O7" s="256">
        <f>+'9.รายได้(แยกกลุ่ม)'!X42</f>
        <v>-0.26439162827641122</v>
      </c>
      <c r="P7" s="256">
        <f>+'9.รายได้(แยกกลุ่ม)'!Y42</f>
        <v>-0.28443176118377694</v>
      </c>
    </row>
    <row r="8" spans="1:18">
      <c r="A8" s="255" t="str">
        <f>+'9.รายได้(แยกกลุ่ม)'!B57</f>
        <v>บ้านแพง,รพช.</v>
      </c>
      <c r="B8" s="313">
        <f>+'9.รายได้(แยกกลุ่ม)'!C57</f>
        <v>831.79515706610982</v>
      </c>
      <c r="C8" s="309">
        <f>+'9.รายได้(แยกกลุ่ม)'!D57</f>
        <v>160.02022944336667</v>
      </c>
      <c r="D8" s="309">
        <f>+'9.รายได้(แยกกลุ่ม)'!E57</f>
        <v>394.50142555438248</v>
      </c>
      <c r="E8" s="309">
        <f>+'9.รายได้(แยกกลุ่ม)'!F57</f>
        <v>1537.6856396866842</v>
      </c>
      <c r="F8" s="313">
        <f>+'9.รายได้(แยกกลุ่ม)'!G57</f>
        <v>1.3528579513299377</v>
      </c>
      <c r="G8" s="309">
        <f>+'9.รายได้(แยกกลุ่ม)'!H57</f>
        <v>99.770309847198646</v>
      </c>
      <c r="H8" s="309">
        <f>+'9.รายได้(แยกกลุ่ม)'!I57</f>
        <v>853.97139568721082</v>
      </c>
      <c r="I8" s="16" t="str">
        <f>+'9.รายได้(แยกกลุ่ม)'!R57</f>
        <v>บ้านแพง,รพช.</v>
      </c>
      <c r="J8" s="256">
        <f>+'9.รายได้(แยกกลุ่ม)'!S57</f>
        <v>-0.1965978346443043</v>
      </c>
      <c r="K8" s="256">
        <f>+'9.รายได้(แยกกลุ่ม)'!T57</f>
        <v>-6.492502826581259E-2</v>
      </c>
      <c r="L8" s="256">
        <f>+'9.รายได้(แยกกลุ่ม)'!U57</f>
        <v>-0.43731048943184092</v>
      </c>
      <c r="M8" s="256">
        <f>+'9.รายได้(แยกกลุ่ม)'!V57</f>
        <v>-0.12115747884161916</v>
      </c>
      <c r="N8" s="256">
        <f>+'9.รายได้(แยกกลุ่ม)'!W57</f>
        <v>-0.80147676741789065</v>
      </c>
      <c r="O8" s="256">
        <f>+'9.รายได้(แยกกลุ่ม)'!X57</f>
        <v>0.8548027899491818</v>
      </c>
      <c r="P8" s="256">
        <f>+'9.รายได้(แยกกลุ่ม)'!Y57</f>
        <v>0.31417383422414252</v>
      </c>
    </row>
    <row r="9" spans="1:18">
      <c r="A9" s="255" t="str">
        <f>+'9.รายได้(แยกกลุ่ม)'!B58</f>
        <v>นาหว้า,รพช.</v>
      </c>
      <c r="B9" s="309">
        <f>+'9.รายได้(แยกกลุ่ม)'!C58</f>
        <v>847.17016571627437</v>
      </c>
      <c r="C9" s="309">
        <f>+'9.รายได้(แยกกลุ่ม)'!D58</f>
        <v>112.57678740663401</v>
      </c>
      <c r="D9" s="309">
        <f>+'9.รายได้(แยกกลุ่ม)'!E58</f>
        <v>462.61060897435891</v>
      </c>
      <c r="E9" s="313">
        <f>+'9.รายได้(แยกกลุ่ม)'!F58</f>
        <v>1202.5499527505906</v>
      </c>
      <c r="F9" s="313">
        <f>+'9.รายได้(แยกกลุ่ม)'!G58</f>
        <v>2.5488354809594225</v>
      </c>
      <c r="G9" s="309">
        <f>+'9.รายได้(แยกกลุ่ม)'!H58</f>
        <v>21.751637124805562</v>
      </c>
      <c r="H9" s="309">
        <f>+'9.รายได้(แยกกลุ่ม)'!I58</f>
        <v>568.88484673252481</v>
      </c>
      <c r="I9" s="16" t="str">
        <f>+'9.รายได้(แยกกลุ่ม)'!R58</f>
        <v>นาหว้า,รพช.</v>
      </c>
      <c r="J9" s="256">
        <f>+'9.รายได้(แยกกลุ่ม)'!S58</f>
        <v>-0.18174764570418883</v>
      </c>
      <c r="K9" s="256">
        <f>+'9.รายได้(แยกกลุ่ม)'!T58</f>
        <v>-0.34215982149032231</v>
      </c>
      <c r="L9" s="256">
        <f>+'9.รายได้(แยกกลุ่ม)'!U58</f>
        <v>-0.34016426738732652</v>
      </c>
      <c r="M9" s="256">
        <f>+'9.รายได้(แยกกลุ่ม)'!V58</f>
        <v>-0.31269954988357518</v>
      </c>
      <c r="N9" s="256">
        <f>+'9.รายได้(แยกกลุ่ม)'!W58</f>
        <v>-0.62597473112191149</v>
      </c>
      <c r="O9" s="256">
        <f>+'9.รายได้(แยกกลุ่ม)'!X58</f>
        <v>-0.5956212094876604</v>
      </c>
      <c r="P9" s="256">
        <f>+'9.รายได้(แยกกลุ่ม)'!Y58</f>
        <v>-0.12454493904813571</v>
      </c>
    </row>
    <row r="10" spans="1:18">
      <c r="A10" s="255" t="str">
        <f>+'9.รายได้(แยกกลุ่ม)'!B70</f>
        <v>เรณูนคร,รพช.</v>
      </c>
      <c r="B10" s="313">
        <f>+'9.รายได้(แยกกลุ่ม)'!C70</f>
        <v>585.33732934205671</v>
      </c>
      <c r="C10" s="309">
        <f>+'9.รายได้(แยกกลุ่ม)'!D70</f>
        <v>244.19695562276263</v>
      </c>
      <c r="D10" s="309">
        <f>+'9.รายได้(แยกกลุ่ม)'!E70</f>
        <v>953.46975135975129</v>
      </c>
      <c r="E10" s="309">
        <f>+'9.รายได้(แยกกลุ่ม)'!F70</f>
        <v>2544.5326946847958</v>
      </c>
      <c r="F10" s="309">
        <f>+'9.รายได้(แยกกลุ่ม)'!G70</f>
        <v>5.9047300676189858</v>
      </c>
      <c r="G10" s="309">
        <f>+'9.รายได้(แยกกลุ่ม)'!H70</f>
        <v>22.987123040462681</v>
      </c>
      <c r="H10" s="309">
        <f>+'9.รายได้(แยกกลุ่ม)'!I70</f>
        <v>737.78582057770643</v>
      </c>
      <c r="I10" s="16" t="str">
        <f>+'9.รายได้(แยกกลุ่ม)'!R70</f>
        <v>เรณูนคร,รพช.</v>
      </c>
      <c r="J10" s="256">
        <f>+'9.รายได้(แยกกลุ่ม)'!S70</f>
        <v>-0.35004960123303613</v>
      </c>
      <c r="K10" s="256">
        <f>+'9.รายได้(แยกกลุ่ม)'!T70</f>
        <v>9.6796858346140394E-2</v>
      </c>
      <c r="L10" s="256">
        <f>+'9.รายได้(แยกกลุ่ม)'!U70</f>
        <v>0.4768928625184094</v>
      </c>
      <c r="M10" s="256">
        <f>+'9.รายได้(แยกกลุ่ม)'!V70</f>
        <v>0.25455766206611213</v>
      </c>
      <c r="N10" s="256">
        <f>+'9.รายได้(แยกกลุ่ม)'!W70</f>
        <v>-0.14054703908012189</v>
      </c>
      <c r="O10" s="256">
        <f>+'9.รายได้(แยกกลุ่ม)'!X70</f>
        <v>-0.4384403229891185</v>
      </c>
      <c r="P10" s="256">
        <f>+'9.รายได้(แยกกลุ่ม)'!Y70</f>
        <v>8.4383405848656265E-2</v>
      </c>
    </row>
    <row r="11" spans="1:18">
      <c r="A11" s="255" t="str">
        <f>+'9.รายได้(แยกกลุ่ม)'!B71</f>
        <v>โพนสวรรค์,รพช.</v>
      </c>
      <c r="B11" s="309">
        <f>+'9.รายได้(แยกกลุ่ม)'!C71</f>
        <v>946.3855172970849</v>
      </c>
      <c r="C11" s="309">
        <f>+'9.รายได้(แยกกลุ่ม)'!D71</f>
        <v>142.91503150169626</v>
      </c>
      <c r="D11" s="309">
        <f>+'9.รายได้(แยกกลุ่ม)'!E71</f>
        <v>437.62220630372502</v>
      </c>
      <c r="E11" s="309">
        <f>+'9.รายได้(แยกกลุ่ม)'!F71</f>
        <v>1730.1225658807214</v>
      </c>
      <c r="F11" s="309">
        <f>+'9.รายได้(แยกกลุ่ม)'!G71</f>
        <v>7.7272977672192669</v>
      </c>
      <c r="G11" s="309">
        <f>+'9.รายได้(แยกกลุ่ม)'!H71</f>
        <v>16.967245950179898</v>
      </c>
      <c r="H11" s="313">
        <f>+'9.รายได้(แยกกลุ่ม)'!I71</f>
        <v>491.60616994761256</v>
      </c>
      <c r="I11" s="16" t="str">
        <f>+'9.รายได้(แยกกลุ่ม)'!R71</f>
        <v>โพนสวรรค์,รพช.</v>
      </c>
      <c r="J11" s="256">
        <f>+'9.รายได้(แยกกลุ่ม)'!S71</f>
        <v>5.0853266177165922E-2</v>
      </c>
      <c r="K11" s="256">
        <f>+'9.รายได้(แยกกลุ่ม)'!T71</f>
        <v>-0.3581051935649564</v>
      </c>
      <c r="L11" s="256">
        <f>+'9.รายได้(แยกกลุ่ม)'!U71</f>
        <v>-0.32213778984828167</v>
      </c>
      <c r="M11" s="256">
        <f>+'9.รายได้(แยกกลุ่ม)'!V71</f>
        <v>-0.14697951184784577</v>
      </c>
      <c r="N11" s="256">
        <f>+'9.รายได้(แยกกลุ่ม)'!W71</f>
        <v>0.12473370838172267</v>
      </c>
      <c r="O11" s="256">
        <f>+'9.รายได้(แยกกลุ่ม)'!X71</f>
        <v>-0.58550179860370077</v>
      </c>
      <c r="P11" s="256">
        <f>+'9.รายได้(แยกกลุ่ม)'!Y71</f>
        <v>-0.2774467087391545</v>
      </c>
    </row>
    <row r="12" spans="1:18">
      <c r="A12" s="255" t="str">
        <f>+'9.รายได้(แยกกลุ่ม)'!B82</f>
        <v>นาแก,รพช.</v>
      </c>
      <c r="B12" s="313">
        <f>+'9.รายได้(แยกกลุ่ม)'!C82</f>
        <v>782.99894055118818</v>
      </c>
      <c r="C12" s="313">
        <f>+'9.รายได้(แยกกลุ่ม)'!D82</f>
        <v>84.323470665849001</v>
      </c>
      <c r="D12" s="313">
        <f>+'9.รายได้(แยกกลุ่ม)'!E82</f>
        <v>229.79123136388739</v>
      </c>
      <c r="E12" s="313">
        <f>+'9.รายได้(แยกกลุ่ม)'!F82</f>
        <v>767.92247661870499</v>
      </c>
      <c r="F12" s="309">
        <f>+'9.รายได้(แยกกลุ่ม)'!G82</f>
        <v>6.1748055794775434</v>
      </c>
      <c r="G12" s="309">
        <f>+'9.รายได้(แยกกลุ่ม)'!H82</f>
        <v>16.911074140765677</v>
      </c>
      <c r="H12" s="309">
        <f>+'9.รายได้(แยกกลุ่ม)'!I82</f>
        <v>595.34581312371074</v>
      </c>
      <c r="I12" s="16" t="str">
        <f>+'9.รายได้(แยกกลุ่ม)'!R82</f>
        <v>นาแก,รพช.</v>
      </c>
      <c r="J12" s="256">
        <f>+'9.รายได้(แยกกลุ่ม)'!S82</f>
        <v>-0.18901830585154539</v>
      </c>
      <c r="K12" s="256">
        <f>+'9.รายได้(แยกกลุ่ม)'!T82</f>
        <v>-0.46119843326319959</v>
      </c>
      <c r="L12" s="256">
        <f>+'9.รายได้(แยกกลุ่ม)'!U82</f>
        <v>-0.57991868650085943</v>
      </c>
      <c r="M12" s="256">
        <f>+'9.รายได้(แยกกลุ่ม)'!V82</f>
        <v>-0.43868683373550899</v>
      </c>
      <c r="N12" s="256">
        <f>+'9.รายได้(แยกกลุ่ม)'!W82</f>
        <v>0.22188161973421253</v>
      </c>
      <c r="O12" s="256">
        <f>+'9.รายได้(แยกกลุ่ม)'!X82</f>
        <v>-0.46857164566072662</v>
      </c>
      <c r="P12" s="256">
        <f>+'9.รายได้(แยกกลุ่ม)'!Y82</f>
        <v>0.14650782062148809</v>
      </c>
    </row>
    <row r="13" spans="1:18">
      <c r="A13" s="254" t="str">
        <f>+'9.รายได้(แยกกลุ่ม)'!B113</f>
        <v>ศรีสงคราม,รพช.</v>
      </c>
      <c r="B13" s="309">
        <f>+'9.รายได้(แยกกลุ่ม)'!C113</f>
        <v>686.72231939666585</v>
      </c>
      <c r="C13" s="309">
        <f>+'9.รายได้(แยกกลุ่ม)'!D113</f>
        <v>523.81937455109062</v>
      </c>
      <c r="D13" s="309">
        <f>+'9.รายได้(แยกกลุ่ม)'!E113</f>
        <v>2085.0941596316197</v>
      </c>
      <c r="E13" s="309">
        <f>+'9.รายได้(แยกกลุ่ม)'!F113</f>
        <v>3345.5972590837287</v>
      </c>
      <c r="F13" s="309">
        <f>+'9.รายได้(แยกกลุ่ม)'!G113</f>
        <v>5.3918311033184345</v>
      </c>
      <c r="G13" s="309">
        <f>+'9.รายได้(แยกกลุ่ม)'!H113</f>
        <v>62.098792773889421</v>
      </c>
      <c r="H13" s="309">
        <f>+'9.รายได้(แยกกลุ่ม)'!I113</f>
        <v>613.59173156163763</v>
      </c>
      <c r="I13" s="16" t="str">
        <f>+'9.รายได้(แยกกลุ่ม)'!R113</f>
        <v>ศรีสงคราม,รพช.</v>
      </c>
      <c r="J13" s="256">
        <f>+'9.รายได้(แยกกลุ่ม)'!S113</f>
        <v>-0.23616162986143435</v>
      </c>
      <c r="K13" s="256">
        <f>+'9.รายได้(แยกกลุ่ม)'!T113</f>
        <v>1.1152734331048217</v>
      </c>
      <c r="L13" s="256">
        <f>+'9.รายได้(แยกกลุ่ม)'!U113</f>
        <v>0.9162985354953177</v>
      </c>
      <c r="M13" s="256">
        <f>+'9.รายได้(แยกกลุ่ม)'!V113</f>
        <v>0.32391956081815459</v>
      </c>
      <c r="N13" s="256">
        <f>+'9.รายได้(แยกกลุ่ม)'!W113</f>
        <v>-0.42592414628654041</v>
      </c>
      <c r="O13" s="256">
        <f>+'9.รายได้(แยกกลุ่ม)'!X113</f>
        <v>0.13872224277449777</v>
      </c>
      <c r="P13" s="256">
        <f>+'9.รายได้(แยกกลุ่ม)'!Y113</f>
        <v>-4.0020199448682486E-2</v>
      </c>
    </row>
    <row r="14" spans="1:18">
      <c r="A14" s="254" t="str">
        <f>+'9.รายได้(แยกกลุ่ม)'!B125</f>
        <v>สมเด็จพระยุพราชธาตุพนม,รพช.</v>
      </c>
      <c r="B14" s="309">
        <f>+'9.รายได้(แยกกลุ่ม)'!C125</f>
        <v>914.84781336490028</v>
      </c>
      <c r="C14" s="309">
        <f>+'9.รายได้(แยกกลุ่ม)'!D125</f>
        <v>200.57187151955719</v>
      </c>
      <c r="D14" s="309">
        <f>+'9.รายได้(แยกกลุ่ม)'!E125</f>
        <v>970.24031175059963</v>
      </c>
      <c r="E14" s="309">
        <f>+'9.รายได้(แยกกลุ่ม)'!F125</f>
        <v>4457.5333637160393</v>
      </c>
      <c r="F14" s="309">
        <f>+'9.รายได้(แยกกลุ่ม)'!G125</f>
        <v>13.779624303983356</v>
      </c>
      <c r="G14" s="309">
        <f>+'9.รายได้(แยกกลุ่ม)'!H125</f>
        <v>131.45141283730035</v>
      </c>
      <c r="H14" s="309">
        <f>+'9.รายได้(แยกกลุ่ม)'!I125</f>
        <v>734.84202824368936</v>
      </c>
      <c r="I14" s="16" t="str">
        <f>+'9.รายได้(แยกกลุ่ม)'!R125</f>
        <v>สมเด็จพระยุพราชธาตุพนม,รพช.</v>
      </c>
      <c r="J14" s="256">
        <f>+'9.รายได้(แยกกลุ่ม)'!S125</f>
        <v>-2.5997238476281902E-2</v>
      </c>
      <c r="K14" s="256">
        <f>+'9.รายได้(แยกกลุ่ม)'!T125</f>
        <v>-6.2725085876891698E-2</v>
      </c>
      <c r="L14" s="256">
        <f>+'9.รายได้(แยกกลุ่ม)'!U125</f>
        <v>2.5459679029102025E-2</v>
      </c>
      <c r="M14" s="256">
        <f>+'9.รายได้(แยกกลุ่ม)'!V125</f>
        <v>0.48980708977318849</v>
      </c>
      <c r="N14" s="256">
        <f>+'9.รายได้(แยกกลุ่ม)'!W125</f>
        <v>-0.1602180016241137</v>
      </c>
      <c r="O14" s="256">
        <f>+'9.รายได้(แยกกลุ่ม)'!X125</f>
        <v>0.72883974818428798</v>
      </c>
      <c r="P14" s="256">
        <f>+'9.รายได้(แยกกลุ่ม)'!Y125</f>
        <v>0.29215710523617677</v>
      </c>
    </row>
    <row r="15" spans="1:18">
      <c r="A15" s="254" t="str">
        <f>+'9.รายได้(แยกกลุ่ม)'!B144</f>
        <v>นครพนม,รพท.</v>
      </c>
      <c r="B15" s="309">
        <f>+'9.รายได้(แยกกลุ่ม)'!C144</f>
        <v>1252.6248201533865</v>
      </c>
      <c r="C15" s="313">
        <f>+'9.รายได้(แยกกลุ่ม)'!D144</f>
        <v>650.79552538983262</v>
      </c>
      <c r="D15" s="309">
        <f>+'9.รายได้(แยกกลุ่ม)'!E144</f>
        <v>4415.4716565008039</v>
      </c>
      <c r="E15" s="309">
        <f>+'9.รายได้(แยกกลุ่ม)'!F144</f>
        <v>12136.466191354772</v>
      </c>
      <c r="F15" s="309">
        <f>+'9.รายได้(แยกกลุ่ม)'!G144</f>
        <v>36.328552558398222</v>
      </c>
      <c r="G15" s="309">
        <f>+'9.รายได้(แยกกลุ่ม)'!H144</f>
        <v>297.97502607063404</v>
      </c>
      <c r="H15" s="309">
        <f>+'9.รายได้(แยกกลุ่ม)'!I144</f>
        <v>1461.5133161017668</v>
      </c>
      <c r="I15" s="16" t="str">
        <f>+'9.รายได้(แยกกลุ่ม)'!R144</f>
        <v>นครพนม,รพท.</v>
      </c>
      <c r="J15" s="256">
        <f>+'9.รายได้(แยกกลุ่ม)'!S144</f>
        <v>-8.914612966391236E-2</v>
      </c>
      <c r="K15" s="256">
        <f>+'9.รายได้(แยกกลุ่ม)'!T144</f>
        <v>-0.36809261787657327</v>
      </c>
      <c r="L15" s="256">
        <f>+'9.รายได้(แยกกลุ่ม)'!U144</f>
        <v>0.15667174852817015</v>
      </c>
      <c r="M15" s="256">
        <f>+'9.รายได้(แยกกลุ่ม)'!V144</f>
        <v>0.39295970666740471</v>
      </c>
      <c r="N15" s="256">
        <f>+'9.รายได้(แยกกลุ่ม)'!W144</f>
        <v>-0.52001394630731812</v>
      </c>
      <c r="O15" s="256">
        <f>+'9.รายได้(แยกกลุ่ม)'!X144</f>
        <v>-0.15272083723424607</v>
      </c>
      <c r="P15" s="256">
        <f>+'9.รายได้(แยกกลุ่ม)'!Y144</f>
        <v>-4.0454349727855006E-2</v>
      </c>
    </row>
    <row r="17" spans="1:16">
      <c r="A17" s="348" t="s">
        <v>55</v>
      </c>
      <c r="B17" s="349" t="s">
        <v>135</v>
      </c>
      <c r="C17" s="350"/>
      <c r="D17" s="350"/>
      <c r="E17" s="350"/>
      <c r="F17" s="350"/>
      <c r="G17" s="350"/>
      <c r="H17" s="351"/>
      <c r="I17" s="348" t="s">
        <v>55</v>
      </c>
      <c r="J17" s="349" t="s">
        <v>4</v>
      </c>
      <c r="K17" s="350"/>
      <c r="L17" s="350"/>
      <c r="M17" s="350"/>
      <c r="N17" s="350"/>
      <c r="O17" s="350"/>
      <c r="P17" s="351"/>
    </row>
    <row r="18" spans="1:16">
      <c r="A18" s="348"/>
      <c r="B18" s="12" t="s">
        <v>137</v>
      </c>
      <c r="C18" s="13" t="s">
        <v>138</v>
      </c>
      <c r="D18" s="12" t="s">
        <v>139</v>
      </c>
      <c r="E18" s="12" t="s">
        <v>140</v>
      </c>
      <c r="F18" s="12" t="s">
        <v>141</v>
      </c>
      <c r="G18" s="12" t="s">
        <v>142</v>
      </c>
      <c r="H18" s="12" t="s">
        <v>143</v>
      </c>
      <c r="I18" s="348"/>
      <c r="J18" s="12" t="s">
        <v>137</v>
      </c>
      <c r="K18" s="13" t="s">
        <v>138</v>
      </c>
      <c r="L18" s="12" t="s">
        <v>139</v>
      </c>
      <c r="M18" s="12" t="s">
        <v>140</v>
      </c>
      <c r="N18" s="12" t="s">
        <v>141</v>
      </c>
      <c r="O18" s="12" t="s">
        <v>142</v>
      </c>
      <c r="P18" s="12" t="s">
        <v>143</v>
      </c>
    </row>
    <row r="19" spans="1:16">
      <c r="A19" s="255" t="str">
        <f>+'9.รายได้(แยกกลุ่ม)'!B6</f>
        <v>บุ่งคล้า,รพช.</v>
      </c>
      <c r="B19" s="309">
        <f>+'9.รายได้(แยกกลุ่ม)'!C6</f>
        <v>828.9538874566631</v>
      </c>
      <c r="C19" s="309">
        <f>+'9.รายได้(แยกกลุ่ม)'!D6</f>
        <v>461.4426224553294</v>
      </c>
      <c r="D19" s="313">
        <f>+'9.รายได้(แยกกลุ่ม)'!E6</f>
        <v>386.36951219512201</v>
      </c>
      <c r="E19" s="309">
        <f>+'9.รายได้(แยกกลุ่ม)'!F6</f>
        <v>2374.3360319042872</v>
      </c>
      <c r="F19" s="309">
        <f>+'9.รายได้(แยกกลุ่ม)'!G6</f>
        <v>5.780704877180491</v>
      </c>
      <c r="G19" s="309">
        <f>+'9.รายได้(แยกกลุ่ม)'!H6</f>
        <v>60.355144179423284</v>
      </c>
      <c r="H19" s="309">
        <f>+'9.รายได้(แยกกลุ่ม)'!I6</f>
        <v>1124.1367037069961</v>
      </c>
      <c r="I19" s="16" t="str">
        <f>+'9.รายได้(แยกกลุ่ม)'!R6</f>
        <v>บุ่งคล้า,รพช.</v>
      </c>
      <c r="J19" s="15">
        <f>+'9.รายได้(แยกกลุ่ม)'!S6</f>
        <v>-0.14445642119944513</v>
      </c>
      <c r="K19" s="15">
        <f>+'9.รายได้(แยกกลุ่ม)'!T6</f>
        <v>0.51318383573388759</v>
      </c>
      <c r="L19" s="15">
        <f>+'9.รายได้(แยกกลุ่ม)'!U6</f>
        <v>-0.44377552146112315</v>
      </c>
      <c r="M19" s="15">
        <f>+'9.รายได้(แยกกลุ่ม)'!V6</f>
        <v>-0.41719265628484903</v>
      </c>
      <c r="N19" s="15">
        <f>+'9.รายได้(แยกกลุ่ม)'!W6</f>
        <v>-0.40036666346318617</v>
      </c>
      <c r="O19" s="15">
        <f>+'9.รายได้(แยกกลุ่ม)'!X6</f>
        <v>0.39238798170590145</v>
      </c>
      <c r="P19" s="15">
        <f>+'9.รายได้(แยกกลุ่ม)'!Y6</f>
        <v>7.4093946808676259E-2</v>
      </c>
    </row>
    <row r="20" spans="1:16">
      <c r="A20" s="255" t="str">
        <f>+'9.รายได้(แยกกลุ่ม)'!B53</f>
        <v>ศรีวิไล,รพช.</v>
      </c>
      <c r="B20" s="309">
        <f>+'9.รายได้(แยกกลุ่ม)'!C53</f>
        <v>950.03690060722317</v>
      </c>
      <c r="C20" s="309">
        <f>+'9.รายได้(แยกกลุ่ม)'!D53</f>
        <v>78.350492170022363</v>
      </c>
      <c r="D20" s="309">
        <f>+'9.รายได้(แยกกลุ่ม)'!E53</f>
        <v>894.1462126865672</v>
      </c>
      <c r="E20" s="309">
        <f>+'9.รายได้(แยกกลุ่ม)'!F53</f>
        <v>1828.702191011236</v>
      </c>
      <c r="F20" s="309">
        <f>+'9.รายได้(แยกกลุ่ม)'!G53</f>
        <v>7.6188684011113921</v>
      </c>
      <c r="G20" s="309">
        <f>+'9.รายได้(แยกกลุ่ม)'!H53</f>
        <v>37.922035867643345</v>
      </c>
      <c r="H20" s="309">
        <f>+'9.รายได้(แยกกลุ่ม)'!I53</f>
        <v>627.16189709172261</v>
      </c>
      <c r="I20" s="16" t="str">
        <f>+'9.รายได้(แยกกลุ่ม)'!R53</f>
        <v>ศรีวิไล,รพช.</v>
      </c>
      <c r="J20" s="15">
        <f>+'9.รายได้(แยกกลุ่ม)'!S53</f>
        <v>-8.239222525914025E-2</v>
      </c>
      <c r="K20" s="15">
        <f>+'9.รายได้(แยกกลุ่ม)'!T53</f>
        <v>-0.54216048492061242</v>
      </c>
      <c r="L20" s="15">
        <f>+'9.รายได้(แยกกลุ่ม)'!U53</f>
        <v>0.27534822994859104</v>
      </c>
      <c r="M20" s="15">
        <f>+'9.รายได้(แยกกลุ่ม)'!V53</f>
        <v>4.5168923033993773E-2</v>
      </c>
      <c r="N20" s="15">
        <f>+'9.รายได้(แยกกลุ่ม)'!W53</f>
        <v>0.11802010116392729</v>
      </c>
      <c r="O20" s="15">
        <f>+'9.รายได้(แยกกลุ่ม)'!X53</f>
        <v>-0.29500170906973716</v>
      </c>
      <c r="P20" s="15">
        <f>+'9.รายได้(แยกกลุ่ม)'!Y53</f>
        <v>-3.4862573684844217E-2</v>
      </c>
    </row>
    <row r="21" spans="1:16">
      <c r="A21" s="255" t="str">
        <f>+'9.รายได้(แยกกลุ่ม)'!B67</f>
        <v>ปากคาด,รพช.</v>
      </c>
      <c r="B21" s="309">
        <f>+'9.รายได้(แยกกลุ่ม)'!C67</f>
        <v>1013.2341552195539</v>
      </c>
      <c r="C21" s="309">
        <f>+'9.รายได้(แยกกลุ่ม)'!D67</f>
        <v>270.73054320255625</v>
      </c>
      <c r="D21" s="309">
        <f>+'9.รายได้(แยกกลุ่ม)'!E67</f>
        <v>917.68979212253839</v>
      </c>
      <c r="E21" s="309">
        <f>+'9.รายได้(แยกกลุ่ม)'!F67</f>
        <v>2560.3049424657534</v>
      </c>
      <c r="F21" s="309">
        <f>+'9.รายได้(แยกกลุ่ม)'!G67</f>
        <v>10.230488190788527</v>
      </c>
      <c r="G21" s="309">
        <f>+'9.รายได้(แยกกลุ่ม)'!H67</f>
        <v>53.166975921291105</v>
      </c>
      <c r="H21" s="309">
        <f>+'9.รายได้(แยกกลุ่ม)'!I67</f>
        <v>667.52812432058499</v>
      </c>
      <c r="I21" s="16" t="str">
        <f>+'9.รายได้(แยกกลุ่ม)'!R67</f>
        <v>ปากคาด,รพช.</v>
      </c>
      <c r="J21" s="15">
        <f>+'9.รายได้(แยกกลุ่ม)'!S67</f>
        <v>0.12508106047071424</v>
      </c>
      <c r="K21" s="15">
        <f>+'9.รายได้(แยกกลุ่ม)'!T67</f>
        <v>0.21597097099612256</v>
      </c>
      <c r="L21" s="15">
        <f>+'9.รายได้(แยกกลุ่ม)'!U67</f>
        <v>0.42147089832575491</v>
      </c>
      <c r="M21" s="15">
        <f>+'9.รายได้(แยกกลุ่ม)'!V67</f>
        <v>0.26233401893625119</v>
      </c>
      <c r="N21" s="15">
        <f>+'9.รายได้(แยกกลุ่ม)'!W67</f>
        <v>0.48908134098237793</v>
      </c>
      <c r="O21" s="15">
        <f>+'9.รายได้(แยกกลุ่ม)'!X67</f>
        <v>0.29883281928979488</v>
      </c>
      <c r="P21" s="15">
        <f>+'9.รายได้(แยกกลุ่ม)'!Y67</f>
        <v>-1.8880004519845804E-2</v>
      </c>
    </row>
    <row r="22" spans="1:16">
      <c r="A22" s="255" t="str">
        <f>+'9.รายได้(แยกกลุ่ม)'!B68</f>
        <v>บึงโขงหลง,รพช.</v>
      </c>
      <c r="B22" s="309">
        <f>+'9.รายได้(แยกกลุ่ม)'!C68</f>
        <v>1098.0028001166445</v>
      </c>
      <c r="C22" s="309">
        <f>+'9.รายได้(แยกกลุ่ม)'!D68</f>
        <v>231.40540647377119</v>
      </c>
      <c r="D22" s="309">
        <f>+'9.รายได้(แยกกลุ่ม)'!E68</f>
        <v>596.143014230272</v>
      </c>
      <c r="E22" s="309">
        <f>+'9.รายได้(แยกกลุ่ม)'!F68</f>
        <v>2052.8040893637685</v>
      </c>
      <c r="F22" s="309">
        <f>+'9.รายได้(แยกกลุ่ม)'!G68</f>
        <v>7.1373529333863068</v>
      </c>
      <c r="G22" s="309">
        <f>+'9.รายได้(แยกกลุ่ม)'!H68</f>
        <v>108.57238776321017</v>
      </c>
      <c r="H22" s="309">
        <f>+'9.รายได้(แยกกลุ่ม)'!I68</f>
        <v>610.46368402294013</v>
      </c>
      <c r="I22" s="16" t="str">
        <f>+'9.รายได้(แยกกลุ่ม)'!R68</f>
        <v>บึงโขงหลง,รพช.</v>
      </c>
      <c r="J22" s="15">
        <f>+'9.รายได้(แยกกลุ่ม)'!S68</f>
        <v>0.21920698033256328</v>
      </c>
      <c r="K22" s="15">
        <f>+'9.รายได้(แยกกลุ่ม)'!T68</f>
        <v>3.9344336531465157E-2</v>
      </c>
      <c r="L22" s="15">
        <f>+'9.รายได้(แยกกลุ่ม)'!U68</f>
        <v>-7.6594342399119372E-2</v>
      </c>
      <c r="M22" s="15">
        <f>+'9.รายได้(แยกกลุ่ม)'!V68</f>
        <v>1.2115546564429924E-2</v>
      </c>
      <c r="N22" s="15">
        <f>+'9.รายได้(แยกกลุ่ม)'!W68</f>
        <v>3.8865289603762024E-2</v>
      </c>
      <c r="O22" s="15">
        <f>+'9.รายได้(แยกกลุ่ม)'!X68</f>
        <v>1.6523490955039191</v>
      </c>
      <c r="P22" s="15">
        <f>+'9.รายได้(แยกกลุ่ม)'!Y68</f>
        <v>-0.10275222108583229</v>
      </c>
    </row>
    <row r="23" spans="1:16">
      <c r="A23" s="255" t="str">
        <f>+'9.รายได้(แยกกลุ่ม)'!B81</f>
        <v>พรเจริญ,รพช.</v>
      </c>
      <c r="B23" s="309">
        <f>+'9.รายได้(แยกกลุ่ม)'!C81</f>
        <v>876.14517078373854</v>
      </c>
      <c r="C23" s="309">
        <f>+'9.รายได้(แยกกลุ่ม)'!D81</f>
        <v>138.47386778502337</v>
      </c>
      <c r="D23" s="309">
        <f>+'9.รายได้(แยกกลุ่ม)'!E81</f>
        <v>789.03127699530523</v>
      </c>
      <c r="E23" s="309">
        <f>+'9.รายได้(แยกกลุ่ม)'!F81</f>
        <v>2202.0613458012467</v>
      </c>
      <c r="F23" s="309">
        <f>+'9.รายได้(แยกกลุ่ม)'!G81</f>
        <v>10.193150160757144</v>
      </c>
      <c r="G23" s="309">
        <f>+'9.รายได้(แยกกลุ่ม)'!H81</f>
        <v>40.049931848027896</v>
      </c>
      <c r="H23" s="309">
        <f>+'9.รายได้(แยกกลุ่ม)'!I81</f>
        <v>477.26218176529056</v>
      </c>
      <c r="I23" s="16" t="str">
        <f>+'9.รายได้(แยกกลุ่ม)'!R81</f>
        <v>พรเจริญ,รพช.</v>
      </c>
      <c r="J23" s="15">
        <f>+'9.รายได้(แยกกลุ่ม)'!S81</f>
        <v>-9.2543223082774656E-2</v>
      </c>
      <c r="K23" s="15">
        <f>+'9.รายได้(แยกกลุ่ม)'!T81</f>
        <v>-0.11519371385537434</v>
      </c>
      <c r="L23" s="15">
        <f>+'9.รายได้(แยกกลุ่ม)'!U81</f>
        <v>0.44242795194917889</v>
      </c>
      <c r="M23" s="15">
        <f>+'9.รายได้(แยกกลุ่ม)'!V81</f>
        <v>0.60959740592939482</v>
      </c>
      <c r="N23" s="15">
        <f>+'9.รายได้(แยกกลุ่ม)'!W81</f>
        <v>1.0170388635416443</v>
      </c>
      <c r="O23" s="15">
        <f>+'9.รายได้(แยกกลุ่ม)'!X81</f>
        <v>0.25856401528577688</v>
      </c>
      <c r="P23" s="15">
        <f>+'9.รายได้(แยกกลุ่ม)'!Y81</f>
        <v>-8.0895822530834299E-2</v>
      </c>
    </row>
    <row r="24" spans="1:16">
      <c r="A24" s="255" t="str">
        <f>+'9.รายได้(แยกกลุ่ม)'!B100</f>
        <v>โซ่พิสัย,รพช.</v>
      </c>
      <c r="B24" s="309">
        <f>+'9.รายได้(แยกกลุ่ม)'!C100</f>
        <v>1193.9808493054695</v>
      </c>
      <c r="C24" s="309">
        <f>+'9.รายได้(แยกกลุ่ม)'!D100</f>
        <v>293.21091072091008</v>
      </c>
      <c r="D24" s="309">
        <f>+'9.รายได้(แยกกลุ่ม)'!E100</f>
        <v>1123.7833311561071</v>
      </c>
      <c r="E24" s="309">
        <f>+'9.รายได้(แยกกลุ่ม)'!F100</f>
        <v>3972.4814566437926</v>
      </c>
      <c r="F24" s="309">
        <f>+'9.รายได้(แยกกลุ่ม)'!G100</f>
        <v>9.3525615054694811</v>
      </c>
      <c r="G24" s="309">
        <f>+'9.รายได้(แยกกลุ่ม)'!H100</f>
        <v>23.882805990583833</v>
      </c>
      <c r="H24" s="309">
        <f>+'9.รายได้(แยกกลุ่ม)'!I100</f>
        <v>415.43574193149499</v>
      </c>
      <c r="I24" s="16" t="str">
        <f>+'9.รายได้(แยกกลุ่ม)'!R100</f>
        <v>โซ่พิสัย,รพช.</v>
      </c>
      <c r="J24" s="15">
        <f>+'9.รายได้(แยกกลุ่ม)'!S100</f>
        <v>0.18092750114411679</v>
      </c>
      <c r="K24" s="15">
        <f>+'9.รายได้(แยกกลุ่ม)'!T100</f>
        <v>9.9308435533388958E-2</v>
      </c>
      <c r="L24" s="15">
        <f>+'9.รายได้(แยกกลุ่ม)'!U100</f>
        <v>0.29434508349041849</v>
      </c>
      <c r="M24" s="15">
        <f>+'9.รายได้(แยกกลุ่ม)'!V100</f>
        <v>0.64681069015676329</v>
      </c>
      <c r="N24" s="15">
        <f>+'9.รายได้(แยกกลุ่ม)'!W100</f>
        <v>-5.4566978739836248E-4</v>
      </c>
      <c r="O24" s="15">
        <f>+'9.รายได้(แยกกลุ่ม)'!X100</f>
        <v>-0.5761803947777373</v>
      </c>
      <c r="P24" s="15">
        <f>+'9.รายได้(แยกกลุ่ม)'!Y100</f>
        <v>-0.22244243130144928</v>
      </c>
    </row>
    <row r="25" spans="1:16">
      <c r="A25" s="255" t="str">
        <f>+'9.รายได้(แยกกลุ่ม)'!B110</f>
        <v>เซกา,รพช.</v>
      </c>
      <c r="B25" s="309">
        <f>+'9.รายได้(แยกกลุ่ม)'!C110</f>
        <v>703.49298832964496</v>
      </c>
      <c r="C25" s="309">
        <f>+'9.รายได้(แยกกลุ่ม)'!D110</f>
        <v>236.71790160585601</v>
      </c>
      <c r="D25" s="309">
        <f>+'9.รายได้(แยกกลุ่ม)'!E110</f>
        <v>1039.9769724770642</v>
      </c>
      <c r="E25" s="309">
        <f>+'9.รายได้(แยกกลุ่ม)'!F110</f>
        <v>3311.0512308575803</v>
      </c>
      <c r="F25" s="309">
        <f>+'9.รายได้(แยกกลุ่ม)'!G110</f>
        <v>6.8824258992805758</v>
      </c>
      <c r="G25" s="309">
        <f>+'9.รายได้(แยกกลุ่ม)'!H110</f>
        <v>55.353648920863307</v>
      </c>
      <c r="H25" s="309">
        <f>+'9.รายได้(แยกกลุ่ม)'!I110</f>
        <v>638.94760918496661</v>
      </c>
      <c r="I25" s="16" t="str">
        <f>+'9.รายได้(แยกกลุ่ม)'!R110</f>
        <v>เซกา,รพช.</v>
      </c>
      <c r="J25" s="15">
        <f>+'9.รายได้(แยกกลุ่ม)'!S110</f>
        <v>-0.21750768479211607</v>
      </c>
      <c r="K25" s="15">
        <f>+'9.รายได้(แยกกลุ่ม)'!T110</f>
        <v>-4.4092080717127911E-2</v>
      </c>
      <c r="L25" s="15">
        <f>+'9.รายได้(แยกกลุ่ม)'!U110</f>
        <v>-4.4212780463235443E-2</v>
      </c>
      <c r="M25" s="15">
        <f>+'9.รายได้(แยกกลุ่ม)'!V110</f>
        <v>0.31024900845474795</v>
      </c>
      <c r="N25" s="15">
        <f>+'9.รายได้(แยกกลุ่ม)'!W110</f>
        <v>-0.26721841837415239</v>
      </c>
      <c r="O25" s="15">
        <f>+'9.รายได้(แยกกลุ่ม)'!X110</f>
        <v>1.5034728202007299E-2</v>
      </c>
      <c r="P25" s="15">
        <f>+'9.รายได้(แยกกลุ่ม)'!Y110</f>
        <v>-3.5028688043952782E-4</v>
      </c>
    </row>
    <row r="26" spans="1:16">
      <c r="A26" s="255" t="str">
        <f>+'9.รายได้(แยกกลุ่ม)'!B132</f>
        <v>บึงกาฬ,รพท.</v>
      </c>
      <c r="B26" s="309">
        <f>+'9.รายได้(แยกกลุ่ม)'!C132</f>
        <v>1564.5735248253325</v>
      </c>
      <c r="C26" s="309">
        <f>+'9.รายได้(แยกกลุ่ม)'!D132</f>
        <v>916.80431461360672</v>
      </c>
      <c r="D26" s="309">
        <f>+'9.รายได้(แยกกลุ่ม)'!E132</f>
        <v>826.52878857669282</v>
      </c>
      <c r="E26" s="309">
        <f>+'9.รายได้(แยกกลุ่ม)'!F132</f>
        <v>6082.3462394775033</v>
      </c>
      <c r="F26" s="309">
        <f>+'9.รายได้(แยกกลุ่ม)'!G132</f>
        <v>48.980278002001874</v>
      </c>
      <c r="G26" s="309">
        <f>+'9.รายได้(แยกกลุ่ม)'!H132</f>
        <v>207.73923778158058</v>
      </c>
      <c r="H26" s="309">
        <f>+'9.รายได้(แยกกลุ่ม)'!I132</f>
        <v>1051.96572018702</v>
      </c>
      <c r="I26" s="16" t="str">
        <f>+'9.รายได้(แยกกลุ่ม)'!R132</f>
        <v>บึงกาฬ,รพท.</v>
      </c>
      <c r="J26" s="15">
        <f>+'9.รายได้(แยกกลุ่ม)'!S132</f>
        <v>3.634230633757491E-2</v>
      </c>
      <c r="K26" s="15">
        <f>+'9.รายได้(แยกกลุ่ม)'!T132</f>
        <v>0.40116017986876307</v>
      </c>
      <c r="L26" s="15">
        <f>+'9.รายได้(แยกกลุ่ม)'!U132</f>
        <v>-0.65020155302130633</v>
      </c>
      <c r="M26" s="15">
        <f>+'9.รายได้(แยกกลุ่ม)'!V132</f>
        <v>-1.7805206508667696E-3</v>
      </c>
      <c r="N26" s="15">
        <f>+'9.รายได้(แยกกลุ่ม)'!W132</f>
        <v>0.35583828062920575</v>
      </c>
      <c r="O26" s="15">
        <f>+'9.รายได้(แยกกลุ่ม)'!X132</f>
        <v>-9.4658352350541083E-2</v>
      </c>
      <c r="P26" s="15">
        <f>+'9.รายได้(แยกกลุ่ม)'!Y132</f>
        <v>9.7279598761450481E-2</v>
      </c>
    </row>
    <row r="28" spans="1:16">
      <c r="A28" s="348" t="s">
        <v>53</v>
      </c>
      <c r="B28" s="349" t="s">
        <v>135</v>
      </c>
      <c r="C28" s="350"/>
      <c r="D28" s="350"/>
      <c r="E28" s="350"/>
      <c r="F28" s="350"/>
      <c r="G28" s="350"/>
      <c r="H28" s="351"/>
      <c r="I28" s="348" t="s">
        <v>53</v>
      </c>
      <c r="J28" s="349" t="s">
        <v>4</v>
      </c>
      <c r="K28" s="350"/>
      <c r="L28" s="350"/>
      <c r="M28" s="350"/>
      <c r="N28" s="350"/>
      <c r="O28" s="350"/>
      <c r="P28" s="351"/>
    </row>
    <row r="29" spans="1:16">
      <c r="A29" s="348"/>
      <c r="B29" s="12" t="s">
        <v>137</v>
      </c>
      <c r="C29" s="13" t="s">
        <v>138</v>
      </c>
      <c r="D29" s="12" t="s">
        <v>139</v>
      </c>
      <c r="E29" s="12" t="s">
        <v>140</v>
      </c>
      <c r="F29" s="12" t="s">
        <v>141</v>
      </c>
      <c r="G29" s="12" t="s">
        <v>142</v>
      </c>
      <c r="H29" s="12" t="s">
        <v>143</v>
      </c>
      <c r="I29" s="348"/>
      <c r="J29" s="12" t="s">
        <v>137</v>
      </c>
      <c r="K29" s="13" t="s">
        <v>138</v>
      </c>
      <c r="L29" s="12" t="s">
        <v>139</v>
      </c>
      <c r="M29" s="12" t="s">
        <v>140</v>
      </c>
      <c r="N29" s="12" t="s">
        <v>141</v>
      </c>
      <c r="O29" s="12" t="s">
        <v>142</v>
      </c>
      <c r="P29" s="12" t="s">
        <v>143</v>
      </c>
    </row>
    <row r="30" spans="1:16">
      <c r="A30" s="14" t="str">
        <f>+'9.รายได้(แยกกลุ่ม)'!B5</f>
        <v>นาแห้ว,รพช.</v>
      </c>
      <c r="B30" s="313">
        <f>+'9.รายได้(แยกกลุ่ม)'!C5</f>
        <v>660.0742320936638</v>
      </c>
      <c r="C30" s="255">
        <f>+'9.รายได้(แยกกลุ่ม)'!D5</f>
        <v>742.77120179063365</v>
      </c>
      <c r="D30" s="255">
        <f>+'9.รายได้(แยกกลุ่ม)'!E5</f>
        <v>909.26244444444444</v>
      </c>
      <c r="E30" s="255">
        <f>+'9.รายได้(แยกกลุ่ม)'!F5</f>
        <v>1822.6669382022471</v>
      </c>
      <c r="F30" s="255">
        <f>+'9.รายได้(แยกกลุ่ม)'!G5</f>
        <v>13.80257987356911</v>
      </c>
      <c r="G30" s="255">
        <f>+'9.รายได้(แยกกลุ่ม)'!H5</f>
        <v>61.038270972151032</v>
      </c>
      <c r="H30" s="255">
        <f>+'9.รายได้(แยกกลุ่ม)'!I5</f>
        <v>1471.1095925160698</v>
      </c>
      <c r="I30" s="16" t="str">
        <f>+'9.รายได้(แยกกลุ่ม)'!R5</f>
        <v>นาแห้ว,รพช.</v>
      </c>
      <c r="J30" s="15">
        <f>+'9.รายได้(แยกกลุ่ม)'!S5</f>
        <v>-0.31875309429806575</v>
      </c>
      <c r="K30" s="15">
        <f>+'9.รายได้(แยกกลุ่ม)'!T5</f>
        <v>1.4357294309262167</v>
      </c>
      <c r="L30" s="15">
        <f>+'9.รายได้(แยกกลุ่ม)'!U5</f>
        <v>0.30899052086874484</v>
      </c>
      <c r="M30" s="15">
        <f>+'9.รายได้(แยกกลุ่ม)'!V5</f>
        <v>-0.55260600755019817</v>
      </c>
      <c r="N30" s="15">
        <f>+'9.รายได้(แยกกลุ่ม)'!W5</f>
        <v>0.43174356730712982</v>
      </c>
      <c r="O30" s="15">
        <f>+'9.รายได้(แยกกลุ่ม)'!X5</f>
        <v>0.40814765802028091</v>
      </c>
      <c r="P30" s="15">
        <f>+'9.รายได้(แยกกลุ่ม)'!Y5</f>
        <v>0.40562077832976912</v>
      </c>
    </row>
    <row r="31" spans="1:16">
      <c r="A31" s="255" t="str">
        <f>+'9.รายได้(แยกกลุ่ม)'!B25</f>
        <v>หนองหิน,รพช.</v>
      </c>
      <c r="B31" s="255">
        <f>+'9.รายได้(แยกกลุ่ม)'!C25</f>
        <v>1340.7485065998162</v>
      </c>
      <c r="C31" s="255">
        <f>+'9.รายได้(แยกกลุ่ม)'!D25</f>
        <v>234.63477591323033</v>
      </c>
      <c r="D31" s="255">
        <f>+'9.รายได้(แยกกลุ่ม)'!E25</f>
        <v>691.08399224806203</v>
      </c>
      <c r="E31" s="255">
        <f>+'9.รายได้(แยกกลุ่ม)'!F25</f>
        <v>1673.2319635890765</v>
      </c>
      <c r="F31" s="255">
        <f>+'9.รายได้(แยกกลุ่ม)'!G25</f>
        <v>11.14404</v>
      </c>
      <c r="G31" s="255">
        <f>+'9.รายได้(แยกกลุ่ม)'!H25</f>
        <v>50.314219999999999</v>
      </c>
      <c r="H31" s="255">
        <f>+'9.รายได้(แยกกลุ่ม)'!I25</f>
        <v>635.21531208431395</v>
      </c>
      <c r="I31" s="16" t="str">
        <f>+'9.รายได้(แยกกลุ่ม)'!R25</f>
        <v>หนองหิน,รพช.</v>
      </c>
      <c r="J31" s="15">
        <f>+'9.รายได้(แยกกลุ่ม)'!S25</f>
        <v>0.25421750907346136</v>
      </c>
      <c r="K31" s="15">
        <f>+'9.รายได้(แยกกลุ่ม)'!T25</f>
        <v>0.31421817149161801</v>
      </c>
      <c r="L31" s="15">
        <f>+'9.รายได้(แยกกลุ่ม)'!U25</f>
        <v>0.21108550875594478</v>
      </c>
      <c r="M31" s="15">
        <f>+'9.รายได้(แยกกลุ่ม)'!V25</f>
        <v>2.5014278450677989E-2</v>
      </c>
      <c r="N31" s="15">
        <f>+'9.รายได้(แยกกลุ่ม)'!W25</f>
        <v>8.6175819935434661E-2</v>
      </c>
      <c r="O31" s="15">
        <f>+'9.รายได้(แยกกลุ่ม)'!X25</f>
        <v>0.60142959582376132</v>
      </c>
      <c r="P31" s="15">
        <f>+'9.รายได้(แยกกลุ่ม)'!Y25</f>
        <v>1.5808041838418618E-3</v>
      </c>
    </row>
    <row r="32" spans="1:16">
      <c r="A32" s="255" t="str">
        <f>+'9.รายได้(แยกกลุ่ม)'!B35</f>
        <v>นาด้วง,รพช.</v>
      </c>
      <c r="B32" s="255">
        <f>+'9.รายได้(แยกกลุ่ม)'!C35</f>
        <v>1411.3319615703626</v>
      </c>
      <c r="C32" s="313">
        <f>+'9.รายได้(แยกกลุ่ม)'!D35</f>
        <v>118.4357340337296</v>
      </c>
      <c r="D32" s="255">
        <f>+'9.รายได้(แยกกลุ่ม)'!E35</f>
        <v>789.59262461851483</v>
      </c>
      <c r="E32" s="255">
        <f>+'9.รายได้(แยกกลุ่ม)'!F35</f>
        <v>1903.2160733384262</v>
      </c>
      <c r="F32" s="255">
        <f>+'9.รายได้(แยกกลุ่ม)'!G35</f>
        <v>7.3713872282091311</v>
      </c>
      <c r="G32" s="255">
        <f>+'9.รายได้(แยกกลุ่ม)'!H35</f>
        <v>45.695641826282319</v>
      </c>
      <c r="H32" s="255">
        <f>+'9.รายได้(แยกกลุ่ม)'!I35</f>
        <v>654.1382195189384</v>
      </c>
      <c r="I32" s="16" t="str">
        <f>+'9.รายได้(แยกกลุ่ม)'!R35</f>
        <v>นาด้วง,รพช.</v>
      </c>
      <c r="J32" s="15">
        <f>+'9.รายได้(แยกกลุ่ม)'!S35</f>
        <v>0.44691254423517485</v>
      </c>
      <c r="K32" s="15">
        <f>+'9.รายได้(แยกกลุ่ม)'!T35</f>
        <v>-0.23261711643689956</v>
      </c>
      <c r="L32" s="15">
        <f>+'9.รายได้(แยกกลุ่ม)'!U35</f>
        <v>0.45007258157309482</v>
      </c>
      <c r="M32" s="15">
        <f>+'9.รายได้(แยกกลุ่ม)'!V35</f>
        <v>2.3118287805679864E-2</v>
      </c>
      <c r="N32" s="15">
        <f>+'9.รายได้(แยกกลุ่ม)'!W35</f>
        <v>0.4091140364810768</v>
      </c>
      <c r="O32" s="15">
        <f>+'9.รายได้(แยกกลุ่ม)'!X35</f>
        <v>0.68086005363786029</v>
      </c>
      <c r="P32" s="15">
        <f>+'9.รายได้(แยกกลุ่ม)'!Y35</f>
        <v>5.3985832527683755E-2</v>
      </c>
    </row>
    <row r="33" spans="1:16">
      <c r="A33" s="255" t="str">
        <f>+'9.รายได้(แยกกลุ่ม)'!B36</f>
        <v>ภูเรือ,รพช.</v>
      </c>
      <c r="B33" s="255">
        <f>+'9.รายได้(แยกกลุ่ม)'!C36</f>
        <v>1073.1363256073726</v>
      </c>
      <c r="C33" s="255">
        <f>+'9.รายได้(แยกกลุ่ม)'!D36</f>
        <v>168.36252331750907</v>
      </c>
      <c r="D33" s="255">
        <f>+'9.รายได้(แยกกลุ่ม)'!E36</f>
        <v>813.01334355828226</v>
      </c>
      <c r="E33" s="255">
        <f>+'9.รายได้(แยกกลุ่ม)'!F36</f>
        <v>1516.9047808988762</v>
      </c>
      <c r="F33" s="255">
        <f>+'9.รายได้(แยกกลุ่ม)'!G36</f>
        <v>8.4589633308207333</v>
      </c>
      <c r="G33" s="255">
        <f>+'9.รายได้(แยกกลุ่ม)'!H36</f>
        <v>49.399991132000174</v>
      </c>
      <c r="H33" s="255">
        <f>+'9.รายได้(แยกกลุ่ม)'!I36</f>
        <v>845.48165261100257</v>
      </c>
      <c r="I33" s="16" t="str">
        <f>+'9.รายได้(แยกกลุ่ม)'!R36</f>
        <v>ภูเรือ,รพช.</v>
      </c>
      <c r="J33" s="15">
        <f>+'9.รายได้(แยกกลุ่ม)'!S36</f>
        <v>0.10019077968591594</v>
      </c>
      <c r="K33" s="15">
        <f>+'9.รายได้(แยกกลุ่ม)'!T36</f>
        <v>9.0874470289136616E-2</v>
      </c>
      <c r="L33" s="15">
        <f>+'9.รายได้(แยกกลุ่ม)'!U36</f>
        <v>0.49308430852747809</v>
      </c>
      <c r="M33" s="15">
        <f>+'9.รายได้(แยกกลุ่ม)'!V36</f>
        <v>-0.18455237745276268</v>
      </c>
      <c r="N33" s="15">
        <f>+'9.รายได้(แยกกลุ่ม)'!W36</f>
        <v>0.61701503319804285</v>
      </c>
      <c r="O33" s="15">
        <f>+'9.รายได้(แยกกลุ่ม)'!X36</f>
        <v>0.81712015468585686</v>
      </c>
      <c r="P33" s="15">
        <f>+'9.รายได้(แยกกลุ่ม)'!Y36</f>
        <v>0.36228958486699447</v>
      </c>
    </row>
    <row r="34" spans="1:16">
      <c r="A34" s="255" t="str">
        <f>+'9.รายได้(แยกกลุ่ม)'!B49</f>
        <v>ท่าลี่,รพช.</v>
      </c>
      <c r="B34" s="313">
        <f>+'9.รายได้(แยกกลุ่ม)'!C49</f>
        <v>748.53626003600777</v>
      </c>
      <c r="C34" s="255">
        <f>+'9.รายได้(แยกกลุ่ม)'!D49</f>
        <v>122.10697727604497</v>
      </c>
      <c r="D34" s="255">
        <f>+'9.รายได้(แยกกลุ่ม)'!E49</f>
        <v>499.16915887850467</v>
      </c>
      <c r="E34" s="255">
        <f>+'9.รายได้(แยกกลุ่ม)'!F49</f>
        <v>1398.3787436762225</v>
      </c>
      <c r="F34" s="255">
        <f>+'9.รายได้(แยกกลุ่ม)'!G49</f>
        <v>4.4388569374550686</v>
      </c>
      <c r="G34" s="255">
        <f>+'9.รายได้(แยกกลุ่ม)'!H49</f>
        <v>184.33242271746946</v>
      </c>
      <c r="H34" s="255">
        <f>+'9.รายได้(แยกกลุ่ม)'!I49</f>
        <v>851.12861077319826</v>
      </c>
      <c r="I34" s="16" t="str">
        <f>+'9.รายได้(แยกกลุ่ม)'!R49</f>
        <v>ท่าลี่,รพช.</v>
      </c>
      <c r="J34" s="15">
        <f>+'9.รายได้(แยกกลุ่ม)'!S49</f>
        <v>-0.27701472285395101</v>
      </c>
      <c r="K34" s="15">
        <f>+'9.รายได้(แยกกลุ่ม)'!T49</f>
        <v>-0.28647034989189052</v>
      </c>
      <c r="L34" s="15">
        <f>+'9.รายได้(แยกกลุ่ม)'!U49</f>
        <v>-0.28801968381899756</v>
      </c>
      <c r="M34" s="15">
        <f>+'9.รายได้(แยกกลุ่ม)'!V49</f>
        <v>-0.20077636877905036</v>
      </c>
      <c r="N34" s="15">
        <f>+'9.รายได้(แยกกลุ่ม)'!W49</f>
        <v>-0.34862619735736805</v>
      </c>
      <c r="O34" s="15">
        <f>+'9.รายได้(แยกกลุ่ม)'!X49</f>
        <v>2.4268741117280812</v>
      </c>
      <c r="P34" s="15">
        <f>+'9.รายได้(แยกกลุ่ม)'!Y49</f>
        <v>0.3097990816631202</v>
      </c>
    </row>
    <row r="35" spans="1:16">
      <c r="A35" s="255" t="str">
        <f>+'9.รายได้(แยกกลุ่ม)'!B50</f>
        <v>ภูกระดึง,รพช.</v>
      </c>
      <c r="B35" s="255">
        <f>+'9.รายได้(แยกกลุ่ม)'!C50</f>
        <v>1100.4680677966103</v>
      </c>
      <c r="C35" s="255">
        <f>+'9.รายได้(แยกกลุ่ม)'!D50</f>
        <v>112.37874802259886</v>
      </c>
      <c r="D35" s="255">
        <f>+'9.รายได้(แยกกลุ่ม)'!E50</f>
        <v>781.36952531645568</v>
      </c>
      <c r="E35" s="255">
        <f>+'9.รายได้(แยกกลุ่ม)'!F50</f>
        <v>1293.8521207177816</v>
      </c>
      <c r="F35" s="255">
        <f>+'9.รายได้(แยกกลุ่ม)'!G50</f>
        <v>5.6923501875381621</v>
      </c>
      <c r="G35" s="255">
        <f>+'9.รายได้(แยกกลุ่ม)'!H50</f>
        <v>29.72350478295002</v>
      </c>
      <c r="H35" s="255">
        <f>+'9.รายได้(แยกกลุ่ม)'!I50</f>
        <v>684.20010056497176</v>
      </c>
      <c r="I35" s="16" t="str">
        <f>+'9.รายได้(แยกกลุ่ม)'!R50</f>
        <v>ภูกระดึง,รพช.</v>
      </c>
      <c r="J35" s="15">
        <f>+'9.รายได้(แยกกลุ่ม)'!S50</f>
        <v>6.2904034799912703E-2</v>
      </c>
      <c r="K35" s="15">
        <f>+'9.รายได้(แยกกลุ่ม)'!T50</f>
        <v>-0.34331706062235634</v>
      </c>
      <c r="L35" s="15">
        <f>+'9.รายได้(แยกกลุ่ม)'!U50</f>
        <v>0.11449137390400231</v>
      </c>
      <c r="M35" s="15">
        <f>+'9.รายได้(แยกกลุ่ม)'!V50</f>
        <v>-0.26051708461722733</v>
      </c>
      <c r="N35" s="15">
        <f>+'9.รายได้(แยกกลุ่ม)'!W50</f>
        <v>-0.16468409775872317</v>
      </c>
      <c r="O35" s="15">
        <f>+'9.รายได้(แยกกลุ่ม)'!X50</f>
        <v>-0.44741837844426102</v>
      </c>
      <c r="P35" s="15">
        <f>+'9.รายได้(แยกกลุ่ม)'!Y50</f>
        <v>5.2913334190121654E-2</v>
      </c>
    </row>
    <row r="36" spans="1:16">
      <c r="A36" s="255" t="str">
        <f>+'9.รายได้(แยกกลุ่ม)'!B51</f>
        <v>ภูหลวง,รพช.</v>
      </c>
      <c r="B36" s="255">
        <f>+'9.รายได้(แยกกลุ่ม)'!C51</f>
        <v>1474.0026378849391</v>
      </c>
      <c r="C36" s="255">
        <f>+'9.รายได้(แยกกลุ่ม)'!D51</f>
        <v>294.66809981186259</v>
      </c>
      <c r="D36" s="255">
        <f>+'9.รายได้(แยกกลุ่ม)'!E51</f>
        <v>1296.4596766169154</v>
      </c>
      <c r="E36" s="255">
        <f>+'9.รายได้(แยกกลุ่ม)'!F51</f>
        <v>1690.5256360316496</v>
      </c>
      <c r="F36" s="255">
        <f>+'9.รายได้(แยกกลุ่ม)'!G51</f>
        <v>9.7073075537408435</v>
      </c>
      <c r="G36" s="255">
        <f>+'9.รายได้(แยกกลุ่ม)'!H51</f>
        <v>59.21511548777071</v>
      </c>
      <c r="H36" s="255">
        <f>+'9.รายได้(แยกกลุ่ม)'!I51</f>
        <v>640.68355530250517</v>
      </c>
      <c r="I36" s="16" t="str">
        <f>+'9.รายได้(แยกกลุ่ม)'!R51</f>
        <v>ภูหลวง,รพช.</v>
      </c>
      <c r="J36" s="15">
        <f>+'9.รายได้(แยกกลุ่ม)'!S51</f>
        <v>0.42368815321516434</v>
      </c>
      <c r="K36" s="15">
        <f>+'9.รายได้(แยกกลุ่ม)'!T51</f>
        <v>0.72188707678400321</v>
      </c>
      <c r="L36" s="15">
        <f>+'9.รายได้(แยกกลุ่ม)'!U51</f>
        <v>0.84918029100090775</v>
      </c>
      <c r="M36" s="15">
        <f>+'9.รายได้(แยกกลุ่ม)'!V51</f>
        <v>-3.3803936443306662E-2</v>
      </c>
      <c r="N36" s="15">
        <f>+'9.รายได้(แยกกลุ่ม)'!W51</f>
        <v>0.42448515998511432</v>
      </c>
      <c r="O36" s="15">
        <f>+'9.รายได้(แยกกลุ่ม)'!X51</f>
        <v>0.10085216315446768</v>
      </c>
      <c r="P36" s="15">
        <f>+'9.รายได้(แยกกลุ่ม)'!Y51</f>
        <v>-1.4054137353516405E-2</v>
      </c>
    </row>
    <row r="37" spans="1:16">
      <c r="A37" s="255" t="str">
        <f>+'9.รายได้(แยกกลุ่ม)'!B59</f>
        <v>เอราวัณ,รพช.</v>
      </c>
      <c r="B37" s="255">
        <f>+'9.รายได้(แยกกลุ่ม)'!C59</f>
        <v>1050.7320975689347</v>
      </c>
      <c r="C37" s="255">
        <f>+'9.รายได้(แยกกลุ่ม)'!D59</f>
        <v>82.282885299396312</v>
      </c>
      <c r="D37" s="255">
        <f>+'9.รายได้(แยกกลุ่ม)'!E59</f>
        <v>562.85071142284573</v>
      </c>
      <c r="E37" s="255">
        <f>+'9.รายได้(แยกกลุ่ม)'!F59</f>
        <v>1743.8514673242908</v>
      </c>
      <c r="F37" s="255">
        <f>+'9.รายได้(แยกกลุ่ม)'!G59</f>
        <v>3.5954778307719484</v>
      </c>
      <c r="G37" s="255">
        <f>+'9.รายได้(แยกกลุ่ม)'!H59</f>
        <v>39.246157922628512</v>
      </c>
      <c r="H37" s="255">
        <f>+'9.รายได้(แยกกลุ่ม)'!I59</f>
        <v>529.88303801598954</v>
      </c>
      <c r="I37" s="16" t="str">
        <f>+'9.รายได้(แยกกลุ่ม)'!R59</f>
        <v>เอราวัณ,รพช.</v>
      </c>
      <c r="J37" s="15">
        <f>+'9.รายได้(แยกกลุ่ม)'!S59</f>
        <v>1.4865781826764924E-2</v>
      </c>
      <c r="K37" s="15">
        <f>+'9.รายได้(แยกกลุ่ม)'!T59</f>
        <v>-0.51918162526588096</v>
      </c>
      <c r="L37" s="15">
        <f>+'9.รายได้(แยกกลุ่ม)'!U59</f>
        <v>-0.19718872780143518</v>
      </c>
      <c r="M37" s="15">
        <f>+'9.รายได้(แยกกลุ่ม)'!V59</f>
        <v>-3.326310323548941E-3</v>
      </c>
      <c r="N37" s="15">
        <f>+'9.รายได้(แยกกลุ่ม)'!W59</f>
        <v>-0.47238667523041528</v>
      </c>
      <c r="O37" s="15">
        <f>+'9.รายได้(แยกกลุ่ม)'!X59</f>
        <v>-0.27038531481796879</v>
      </c>
      <c r="P37" s="15">
        <f>+'9.รายได้(แยกกลุ่ม)'!Y59</f>
        <v>-0.18456469704183234</v>
      </c>
    </row>
    <row r="38" spans="1:16">
      <c r="A38" s="255" t="str">
        <f>+'9.รายได้(แยกกลุ่ม)'!B80</f>
        <v>ปากชม,รพช.</v>
      </c>
      <c r="B38" s="255">
        <f>+'9.รายได้(แยกกลุ่ม)'!C80</f>
        <v>1290.0135763482037</v>
      </c>
      <c r="C38" s="255">
        <f>+'9.รายได้(แยกกลุ่ม)'!D80</f>
        <v>257.77815295361665</v>
      </c>
      <c r="D38" s="255">
        <f>+'9.รายได้(แยกกลุ่ม)'!E80</f>
        <v>567.52683333333323</v>
      </c>
      <c r="E38" s="255">
        <f>+'9.รายได้(แยกกลุ่ม)'!F80</f>
        <v>1478.9483718778908</v>
      </c>
      <c r="F38" s="255">
        <f>+'9.รายได้(แยกกลุ่ม)'!G80</f>
        <v>3.6590194177053523</v>
      </c>
      <c r="G38" s="255">
        <f>+'9.รายได้(แยกกลุ่ม)'!H80</f>
        <v>77.222038267779851</v>
      </c>
      <c r="H38" s="255">
        <f>+'9.รายได้(แยกกลุ่ม)'!I80</f>
        <v>500.15441513532051</v>
      </c>
      <c r="I38" s="16" t="str">
        <f>+'9.รายได้(แยกกลุ่ม)'!R80</f>
        <v>ปากชม,รพช.</v>
      </c>
      <c r="J38" s="15">
        <f>+'9.รายได้(แยกกลุ่ม)'!S80</f>
        <v>0.33611597850301267</v>
      </c>
      <c r="K38" s="15">
        <f>+'9.รายได้(แยกกลุ่ม)'!T80</f>
        <v>0.64712471611036482</v>
      </c>
      <c r="L38" s="15">
        <f>+'9.รายได้(แยกกลุ่ม)'!U80</f>
        <v>3.7495713729575796E-2</v>
      </c>
      <c r="M38" s="15">
        <f>+'9.รายได้(แยกกลุ่ม)'!V80</f>
        <v>8.1037759196475531E-2</v>
      </c>
      <c r="N38" s="15">
        <f>+'9.รายได้(แยกกลุ่ม)'!W80</f>
        <v>-0.27594666500851395</v>
      </c>
      <c r="O38" s="15">
        <f>+'9.รายได้(แยกกลุ่ม)'!X80</f>
        <v>1.4266927324530423</v>
      </c>
      <c r="P38" s="15">
        <f>+'9.รายได้(แยกกลุ่ม)'!Y80</f>
        <v>-3.68103111999976E-2</v>
      </c>
    </row>
    <row r="39" spans="1:16">
      <c r="A39" s="255" t="str">
        <f>+'9.รายได้(แยกกลุ่ม)'!B92</f>
        <v>ผาขาว,รพช.</v>
      </c>
      <c r="B39" s="255">
        <f>+'9.รายได้(แยกกลุ่ม)'!C92</f>
        <v>1286.5445759817869</v>
      </c>
      <c r="C39" s="255">
        <f>+'9.รายได้(แยกกลุ่ม)'!D92</f>
        <v>246.77670429393535</v>
      </c>
      <c r="D39" s="255">
        <f>+'9.รายได้(แยกกลุ่ม)'!E92</f>
        <v>605.14237775647166</v>
      </c>
      <c r="E39" s="255">
        <f>+'9.รายได้(แยกกลุ่ม)'!F92</f>
        <v>1246.8374540441175</v>
      </c>
      <c r="F39" s="255">
        <f>+'9.รายได้(แยกกลุ่ม)'!G92</f>
        <v>6.4080255597148374</v>
      </c>
      <c r="G39" s="255">
        <f>+'9.รายได้(แยกกลุ่ม)'!H92</f>
        <v>26.703791755084524</v>
      </c>
      <c r="H39" s="255">
        <f>+'9.รายได้(แยกกลุ่ม)'!I92</f>
        <v>563.30795927401505</v>
      </c>
      <c r="I39" s="16" t="str">
        <f>+'9.รายได้(แยกกลุ่ม)'!R92</f>
        <v>ผาขาว,รพช.</v>
      </c>
      <c r="J39" s="15">
        <f>+'9.รายได้(แยกกลุ่ม)'!S92</f>
        <v>0.29310123981466973</v>
      </c>
      <c r="K39" s="15">
        <f>+'9.รายได้(แยกกลุ่ม)'!T92</f>
        <v>4.3706748640986517E-3</v>
      </c>
      <c r="L39" s="15">
        <f>+'9.รายได้(แยกกลุ่ม)'!U92</f>
        <v>-0.22986316312811605</v>
      </c>
      <c r="M39" s="15">
        <f>+'9.รายได้(แยกกลุ่ม)'!V92</f>
        <v>-0.22649115389070307</v>
      </c>
      <c r="N39" s="15">
        <f>+'9.รายได้(แยกกลุ่ม)'!W92</f>
        <v>5.7596902373116769E-3</v>
      </c>
      <c r="O39" s="15">
        <f>+'9.รายได้(แยกกลุ่ม)'!X92</f>
        <v>-5.3215671064428524E-2</v>
      </c>
      <c r="P39" s="15">
        <f>+'9.รายได้(แยกกลุ่ม)'!Y92</f>
        <v>4.8816866760980682E-2</v>
      </c>
    </row>
    <row r="40" spans="1:16">
      <c r="A40" s="255" t="str">
        <f>+'9.รายได้(แยกกลุ่ม)'!B99</f>
        <v>เชียงคาน,รพช.</v>
      </c>
      <c r="B40" s="255">
        <f>+'9.รายได้(แยกกลุ่ม)'!C99</f>
        <v>1159.4638352602992</v>
      </c>
      <c r="C40" s="313">
        <f>+'9.รายได้(แยกกลุ่ม)'!D99</f>
        <v>114.43391050707022</v>
      </c>
      <c r="D40" s="255">
        <f>+'9.รายได้(แยกกลุ่ม)'!E99</f>
        <v>456.77673282442748</v>
      </c>
      <c r="E40" s="313">
        <f>+'9.รายได้(แยกกลุ่ม)'!F99</f>
        <v>1229.270191262769</v>
      </c>
      <c r="F40" s="255">
        <f>+'9.รายได้(แยกกลุ่ม)'!G99</f>
        <v>16.391001533970012</v>
      </c>
      <c r="G40" s="255">
        <f>+'9.รายได้(แยกกลุ่ม)'!H99</f>
        <v>104.89829613868409</v>
      </c>
      <c r="H40" s="255">
        <f>+'9.รายได้(แยกกลุ่ม)'!I99</f>
        <v>449.0721747585128</v>
      </c>
      <c r="I40" s="16" t="str">
        <f>+'9.รายได้(แยกกลุ่ม)'!R99</f>
        <v>เชียงคาน,รพช.</v>
      </c>
      <c r="J40" s="15">
        <f>+'9.รายได้(แยกกลุ่ม)'!S99</f>
        <v>0.14678784876440704</v>
      </c>
      <c r="K40" s="15">
        <f>+'9.รายได้(แยกกลุ่ม)'!T99</f>
        <v>-0.57096356741228182</v>
      </c>
      <c r="L40" s="15">
        <f>+'9.รายได้(แยกกลุ่ม)'!U99</f>
        <v>-0.47389616664283341</v>
      </c>
      <c r="M40" s="15">
        <f>+'9.รายได้(แยกกลุ่ม)'!V99</f>
        <v>-0.49040031673982959</v>
      </c>
      <c r="N40" s="15">
        <f>+'9.รายได้(แยกกลุ่ม)'!W99</f>
        <v>0.75161183918088303</v>
      </c>
      <c r="O40" s="15">
        <f>+'9.รายได้(แยกกลุ่ม)'!X99</f>
        <v>0.86150465215491578</v>
      </c>
      <c r="P40" s="15">
        <f>+'9.รายได้(แยกกลุ่ม)'!Y99</f>
        <v>-0.15948621379578051</v>
      </c>
    </row>
    <row r="41" spans="1:16">
      <c r="A41" s="255" t="str">
        <f>+'9.รายได้(แยกกลุ่ม)'!B103</f>
        <v>สมเด็จพระยุพราชด่านซ้าย,รพช.</v>
      </c>
      <c r="B41" s="255">
        <f>+'9.รายได้(แยกกลุ่ม)'!C103</f>
        <v>931.45623656945497</v>
      </c>
      <c r="C41" s="255">
        <f>+'9.รายได้(แยกกลุ่ม)'!D103</f>
        <v>300.46938483307747</v>
      </c>
      <c r="D41" s="255">
        <f>+'9.รายได้(แยกกลุ่ม)'!E103</f>
        <v>1214.4370370370373</v>
      </c>
      <c r="E41" s="255">
        <f>+'9.รายได้(แยกกลุ่ม)'!F103</f>
        <v>2154.0637857948141</v>
      </c>
      <c r="F41" s="255">
        <f>+'9.รายได้(แยกกลุ่ม)'!G103</f>
        <v>8.0989745876058858</v>
      </c>
      <c r="G41" s="255">
        <f>+'9.รายได้(แยกกลุ่ม)'!H103</f>
        <v>112.23739556882281</v>
      </c>
      <c r="H41" s="255">
        <f>+'9.รายได้(แยกกลุ่ม)'!I103</f>
        <v>753.24493740406751</v>
      </c>
      <c r="I41" s="16" t="str">
        <f>+'9.รายได้(แยกกลุ่ม)'!R103</f>
        <v>สมเด็จพระยุพราชด่านซ้าย,รพช.</v>
      </c>
      <c r="J41" s="15">
        <f>+'9.รายได้(แยกกลุ่ม)'!S103</f>
        <v>-7.8727027726682622E-2</v>
      </c>
      <c r="K41" s="15">
        <f>+'9.รายได้(แยกกลุ่ม)'!T103</f>
        <v>0.12652195838964228</v>
      </c>
      <c r="L41" s="15">
        <f>+'9.รายได้(แยกกลุ่ม)'!U103</f>
        <v>0.39875771825201101</v>
      </c>
      <c r="M41" s="15">
        <f>+'9.รายได้(แยกกลุ่ม)'!V103</f>
        <v>-0.10702282479036046</v>
      </c>
      <c r="N41" s="15">
        <f>+'9.รายได้(แยกกลุ่ม)'!W103</f>
        <v>-0.13450927672266716</v>
      </c>
      <c r="O41" s="15">
        <f>+'9.รายได้(แยกกลุ่ม)'!X103</f>
        <v>0.9917428756029758</v>
      </c>
      <c r="P41" s="15">
        <f>+'9.รายได้(แยกกลุ่ม)'!Y103</f>
        <v>0.40982405471260286</v>
      </c>
    </row>
    <row r="42" spans="1:16">
      <c r="A42" s="255" t="str">
        <f>+'9.รายได้(แยกกลุ่ม)'!B122</f>
        <v>วังสะพุง,รพช.</v>
      </c>
      <c r="B42" s="313">
        <f>+'9.รายได้(แยกกลุ่ม)'!C122</f>
        <v>778.57435599063422</v>
      </c>
      <c r="C42" s="255">
        <f>+'9.รายได้(แยกกลุ่ม)'!D122</f>
        <v>134.43137967549507</v>
      </c>
      <c r="D42" s="255">
        <f>+'9.รายได้(แยกกลุ่ม)'!E122</f>
        <v>610.54041904761914</v>
      </c>
      <c r="E42" s="313">
        <f>+'9.รายได้(แยกกลุ่ม)'!F122</f>
        <v>1931.6851053315995</v>
      </c>
      <c r="F42" s="255">
        <f>+'9.รายได้(แยกกลุ่ม)'!G122</f>
        <v>11.819422833363488</v>
      </c>
      <c r="G42" s="255">
        <f>+'9.รายได้(แยกกลุ่ม)'!H122</f>
        <v>64.210855798805866</v>
      </c>
      <c r="H42" s="255">
        <f>+'9.รายได้(แยกกลุ่ม)'!I122</f>
        <v>575.84096586697422</v>
      </c>
      <c r="I42" s="16" t="str">
        <f>+'9.รายได้(แยกกลุ่ม)'!R122</f>
        <v>วังสะพุง,รพช.</v>
      </c>
      <c r="J42" s="15">
        <f>+'9.รายได้(แยกกลุ่ม)'!S122</f>
        <v>-0.17108226996006845</v>
      </c>
      <c r="K42" s="15">
        <f>+'9.รายได้(แยกกลุ่ม)'!T122</f>
        <v>-0.37180044795805378</v>
      </c>
      <c r="L42" s="15">
        <f>+'9.รายได้(แยกกลุ่ม)'!U122</f>
        <v>-0.35471184348007173</v>
      </c>
      <c r="M42" s="15">
        <f>+'9.รายได้(แยกกลุ่ม)'!V122</f>
        <v>-0.35438774534865963</v>
      </c>
      <c r="N42" s="15">
        <f>+'9.รายได้(แยกกลุ่ม)'!W122</f>
        <v>-0.27968003280159975</v>
      </c>
      <c r="O42" s="15">
        <f>+'9.รายได้(แยกกลุ่ม)'!X122</f>
        <v>-0.15550333485343007</v>
      </c>
      <c r="P42" s="15">
        <f>+'9.รายได้(แยกกลุ่ม)'!Y122</f>
        <v>1.2567282398716564E-2</v>
      </c>
    </row>
    <row r="43" spans="1:16">
      <c r="A43" s="255" t="str">
        <f>+'9.รายได้(แยกกลุ่ม)'!B142</f>
        <v>เลย,รพท.</v>
      </c>
      <c r="B43" s="255">
        <f>+'9.รายได้(แยกกลุ่ม)'!C142</f>
        <v>1274.9994480988983</v>
      </c>
      <c r="C43" s="255">
        <f>+'9.รายได้(แยกกลุ่ม)'!D142</f>
        <v>1314.4170014025858</v>
      </c>
      <c r="D43" s="255">
        <f>+'9.รายได้(แยกกลุ่ม)'!E142</f>
        <v>6916.4274660831525</v>
      </c>
      <c r="E43" s="255">
        <f>+'9.รายได้(แยกกลุ่ม)'!F142</f>
        <v>7973.6776068521031</v>
      </c>
      <c r="F43" s="255">
        <f>+'9.รายได้(แยกกลุ่ม)'!G142</f>
        <v>154.99118108453413</v>
      </c>
      <c r="G43" s="255">
        <f>+'9.รายได้(แยกกลุ่ม)'!H142</f>
        <v>438.9988066242945</v>
      </c>
      <c r="H43" s="255">
        <f>+'9.รายได้(แยกกลุ่ม)'!I142</f>
        <v>1964.4357340741306</v>
      </c>
      <c r="I43" s="16" t="str">
        <f>+'9.รายได้(แยกกลุ่ม)'!R142</f>
        <v>เลย,รพท.</v>
      </c>
      <c r="J43" s="15">
        <f>+'9.รายได้(แยกกลุ่ม)'!S142</f>
        <v>-7.287628083638889E-2</v>
      </c>
      <c r="K43" s="15">
        <f>+'9.รายได้(แยกกลุ่ม)'!T142</f>
        <v>0.27626846524075493</v>
      </c>
      <c r="L43" s="15">
        <f>+'9.รายได้(แยกกลุ่ม)'!U142</f>
        <v>0.81181918334463321</v>
      </c>
      <c r="M43" s="15">
        <f>+'9.รายได้(แยกกลุ่ม)'!V142</f>
        <v>-8.482325537123224E-2</v>
      </c>
      <c r="N43" s="15">
        <f>+'9.รายได้(แยกกลุ่ม)'!W142</f>
        <v>1.047799874392064</v>
      </c>
      <c r="O43" s="15">
        <f>+'9.รายได้(แยกกลุ่ม)'!X142</f>
        <v>0.24827421356992077</v>
      </c>
      <c r="P43" s="15">
        <f>+'9.รายได้(แยกกลุ่ม)'!Y142</f>
        <v>0.28973560699240858</v>
      </c>
    </row>
    <row r="45" spans="1:16">
      <c r="A45" s="348" t="s">
        <v>49</v>
      </c>
      <c r="B45" s="349" t="s">
        <v>135</v>
      </c>
      <c r="C45" s="350"/>
      <c r="D45" s="350"/>
      <c r="E45" s="350"/>
      <c r="F45" s="350"/>
      <c r="G45" s="350"/>
      <c r="H45" s="351"/>
      <c r="I45" s="348" t="s">
        <v>49</v>
      </c>
      <c r="J45" s="349" t="s">
        <v>4</v>
      </c>
      <c r="K45" s="350"/>
      <c r="L45" s="350"/>
      <c r="M45" s="350"/>
      <c r="N45" s="350"/>
      <c r="O45" s="350"/>
      <c r="P45" s="351"/>
    </row>
    <row r="46" spans="1:16">
      <c r="A46" s="348"/>
      <c r="B46" s="12" t="s">
        <v>137</v>
      </c>
      <c r="C46" s="13" t="s">
        <v>138</v>
      </c>
      <c r="D46" s="12" t="s">
        <v>139</v>
      </c>
      <c r="E46" s="12" t="s">
        <v>140</v>
      </c>
      <c r="F46" s="12" t="s">
        <v>141</v>
      </c>
      <c r="G46" s="12" t="s">
        <v>142</v>
      </c>
      <c r="H46" s="12" t="s">
        <v>143</v>
      </c>
      <c r="I46" s="348"/>
      <c r="J46" s="12" t="s">
        <v>137</v>
      </c>
      <c r="K46" s="13" t="s">
        <v>138</v>
      </c>
      <c r="L46" s="12" t="s">
        <v>139</v>
      </c>
      <c r="M46" s="12" t="s">
        <v>140</v>
      </c>
      <c r="N46" s="12" t="s">
        <v>141</v>
      </c>
      <c r="O46" s="12" t="s">
        <v>142</v>
      </c>
      <c r="P46" s="12" t="s">
        <v>143</v>
      </c>
    </row>
    <row r="47" spans="1:16">
      <c r="A47" s="255" t="str">
        <f>+'9.รายได้(แยกกลุ่ม)'!B7</f>
        <v>นิคมน้ำอูน,รพช.</v>
      </c>
      <c r="B47" s="313">
        <f>+'9.รายได้(แยกกลุ่ม)'!C7</f>
        <v>736.12508561325126</v>
      </c>
      <c r="C47" s="255">
        <f>+'9.รายได้(แยกกลุ่ม)'!D7</f>
        <v>459.60971245114456</v>
      </c>
      <c r="D47" s="255">
        <f>+'9.รายได้(แยกกลุ่ม)'!E7</f>
        <v>741.35653017241395</v>
      </c>
      <c r="E47" s="255">
        <f>+'9.รายได้(แยกกลุ่ม)'!F7</f>
        <v>2034.4283709519136</v>
      </c>
      <c r="F47" s="255">
        <f>+'9.รายได้(แยกกลุ่ม)'!G7</f>
        <v>11.417378438361693</v>
      </c>
      <c r="G47" s="255">
        <f>+'9.รายได้(แยกกลุ่ม)'!H7</f>
        <v>23.547044185890108</v>
      </c>
      <c r="H47" s="255">
        <f>+'9.รายได้(แยกกลุ่ม)'!I7</f>
        <v>986.93593523171421</v>
      </c>
      <c r="I47" s="16" t="str">
        <f>+'9.รายได้(แยกกลุ่ม)'!R7</f>
        <v>นิคมน้ำอูน,รพช.</v>
      </c>
      <c r="J47" s="15">
        <f>+'9.รายได้(แยกกลุ่ม)'!S7</f>
        <v>-0.24026281833034957</v>
      </c>
      <c r="K47" s="15">
        <f>+'9.รายได้(แยกกลุ่ม)'!T7</f>
        <v>0.50717327308596938</v>
      </c>
      <c r="L47" s="15">
        <f>+'9.รายได้(แยกกลุ่ม)'!U7</f>
        <v>6.7270155618008989E-2</v>
      </c>
      <c r="M47" s="15">
        <f>+'9.รายได้(แยกกลุ่ม)'!V7</f>
        <v>-0.50062679464023607</v>
      </c>
      <c r="N47" s="15">
        <f>+'9.รายได้(แยกกลุ่ม)'!W7</f>
        <v>0.18432628424330111</v>
      </c>
      <c r="O47" s="15">
        <f>+'9.รายได้(แยกกลุ่ม)'!X7</f>
        <v>-0.45677171722656468</v>
      </c>
      <c r="P47" s="15">
        <f>+'9.รายได้(แยกกลุ่ม)'!Y7</f>
        <v>-5.6999108360537107E-2</v>
      </c>
    </row>
    <row r="48" spans="1:16">
      <c r="A48" s="255" t="str">
        <f>+'9.รายได้(แยกกลุ่ม)'!B19</f>
        <v>เต่างอย,รพช.</v>
      </c>
      <c r="B48" s="255">
        <f>+'9.รายได้(แยกกลุ่ม)'!C19</f>
        <v>944.15079882492489</v>
      </c>
      <c r="C48" s="255">
        <f>+'9.รายได้(แยกกลุ่ม)'!D19</f>
        <v>146.47711654708772</v>
      </c>
      <c r="D48" s="255">
        <f>+'9.รายได้(แยกกลุ่ม)'!E19</f>
        <v>430.40509894459103</v>
      </c>
      <c r="E48" s="255">
        <f>+'9.รายได้(แยกกลุ่ม)'!F19</f>
        <v>1583.0925776397517</v>
      </c>
      <c r="F48" s="255">
        <f>+'9.รายได้(แยกกลุ่ม)'!G19</f>
        <v>8.8574104569781795</v>
      </c>
      <c r="G48" s="255">
        <f>+'9.รายได้(แยกกลุ่ม)'!H19</f>
        <v>38.284582132564843</v>
      </c>
      <c r="H48" s="255">
        <f>+'9.รายได้(แยกกลุ่ม)'!I19</f>
        <v>764.89848652618491</v>
      </c>
      <c r="I48" s="16" t="str">
        <f>+'9.รายได้(แยกกลุ่ม)'!R19</f>
        <v>เต่างอย,รพช.</v>
      </c>
      <c r="J48" s="15">
        <f>+'9.รายได้(แยกกลุ่ม)'!S19</f>
        <v>-0.11678405214486304</v>
      </c>
      <c r="K48" s="15">
        <f>+'9.รายได้(แยกกลุ่ม)'!T19</f>
        <v>-0.17956369628231392</v>
      </c>
      <c r="L48" s="15">
        <f>+'9.รายได้(แยกกลุ่ม)'!U19</f>
        <v>-0.24573947005943758</v>
      </c>
      <c r="M48" s="15">
        <f>+'9.รายได้(แยกกลุ่ม)'!V19</f>
        <v>-3.0204698749978186E-2</v>
      </c>
      <c r="N48" s="15">
        <f>+'9.รายได้(แยกกลุ่ม)'!W19</f>
        <v>-0.13669503469002564</v>
      </c>
      <c r="O48" s="15">
        <f>+'9.รายได้(แยกกลุ่ม)'!X19</f>
        <v>0.21854344340098905</v>
      </c>
      <c r="P48" s="15">
        <f>+'9.รายได้(แยกกลุ่ม)'!Y19</f>
        <v>0.20605978269020717</v>
      </c>
    </row>
    <row r="49" spans="1:16">
      <c r="A49" s="255" t="str">
        <f>+'9.รายได้(แยกกลุ่ม)'!B37</f>
        <v>กุดบาก,รพช.</v>
      </c>
      <c r="B49" s="255">
        <f>+'9.รายได้(แยกกลุ่ม)'!C37</f>
        <v>829.34279557170601</v>
      </c>
      <c r="C49" s="255">
        <f>+'9.รายได้(แยกกลุ่ม)'!D37</f>
        <v>158.11887686977099</v>
      </c>
      <c r="D49" s="255">
        <f>+'9.รายได้(แยกกลุ่ม)'!E37</f>
        <v>316.5457674841054</v>
      </c>
      <c r="E49" s="255">
        <f>+'9.รายได้(แยกกลุ่ม)'!F37</f>
        <v>2462.6149915038236</v>
      </c>
      <c r="F49" s="255">
        <f>+'9.รายได้(แยกกลุ่ม)'!G37</f>
        <v>6.9835012210012213</v>
      </c>
      <c r="G49" s="255">
        <f>+'9.รายได้(แยกกลุ่ม)'!H37</f>
        <v>20.063507326007326</v>
      </c>
      <c r="H49" s="255">
        <f>+'9.รายได้(แยกกลุ่ม)'!I37</f>
        <v>707.8781010732697</v>
      </c>
      <c r="I49" s="16" t="str">
        <f>+'9.รายได้(แยกกลุ่ม)'!R37</f>
        <v>กุดบาก,รพช.</v>
      </c>
      <c r="J49" s="15">
        <f>+'9.รายได้(แยกกลุ่ม)'!S37</f>
        <v>-0.14974894138401915</v>
      </c>
      <c r="K49" s="15">
        <f>+'9.รายได้(แยกกลุ่ม)'!T37</f>
        <v>2.4502618808674933E-2</v>
      </c>
      <c r="L49" s="15">
        <f>+'9.รายได้(แยกกลุ่ม)'!U37</f>
        <v>-0.41866942024251769</v>
      </c>
      <c r="M49" s="15">
        <f>+'9.รายได้(แยกกลุ่ม)'!V37</f>
        <v>0.32383625218783552</v>
      </c>
      <c r="N49" s="15">
        <f>+'9.รายได้(แยกกลุ่ม)'!W37</f>
        <v>0.33496576555323737</v>
      </c>
      <c r="O49" s="15">
        <f>+'9.รายได้(แยกกลุ่ม)'!X37</f>
        <v>-0.2619876501929424</v>
      </c>
      <c r="P49" s="15">
        <f>+'9.รายได้(แยกกลุ่ม)'!Y37</f>
        <v>0.14057467890580175</v>
      </c>
    </row>
    <row r="50" spans="1:16">
      <c r="A50" s="255" t="str">
        <f>+'9.รายได้(แยกกลุ่ม)'!B38</f>
        <v>ส่องดาว,รพช.</v>
      </c>
      <c r="B50" s="255">
        <f>+'9.รายได้(แยกกลุ่ม)'!C38</f>
        <v>1028.0446557239702</v>
      </c>
      <c r="C50" s="255">
        <f>+'9.รายได้(แยกกลุ่ม)'!D38</f>
        <v>206.19121562952245</v>
      </c>
      <c r="D50" s="255">
        <f>+'9.รายได้(แยกกลุ่ม)'!E38</f>
        <v>456.66285522788218</v>
      </c>
      <c r="E50" s="255">
        <f>+'9.รายได้(แยกกลุ่ม)'!F38</f>
        <v>1881.7587672018346</v>
      </c>
      <c r="F50" s="255">
        <f>+'9.รายได้(แยกกลุ่ม)'!G38</f>
        <v>5.8004745095769925</v>
      </c>
      <c r="G50" s="255">
        <f>+'9.รายได้(แยกกลุ่ม)'!H38</f>
        <v>48.69687807418552</v>
      </c>
      <c r="H50" s="255">
        <f>+'9.รายได้(แยกกลุ่ม)'!I38</f>
        <v>741.06248495696548</v>
      </c>
      <c r="I50" s="16" t="str">
        <f>+'9.รายได้(แยกกลุ่ม)'!R38</f>
        <v>ส่องดาว,รพช.</v>
      </c>
      <c r="J50" s="15">
        <f>+'9.รายได้(แยกกลุ่ม)'!S38</f>
        <v>5.3962319924960166E-2</v>
      </c>
      <c r="K50" s="15">
        <f>+'9.รายได้(แยกกลุ่ม)'!T38</f>
        <v>0.3359786293054251</v>
      </c>
      <c r="L50" s="15">
        <f>+'9.รายได้(แยกกลุ่ม)'!U38</f>
        <v>-0.161346921510609</v>
      </c>
      <c r="M50" s="15">
        <f>+'9.รายได้(แยกกลุ่ม)'!V38</f>
        <v>1.1583411328473814E-2</v>
      </c>
      <c r="N50" s="15">
        <f>+'9.รายได้(แยกกลุ่ม)'!W38</f>
        <v>0.10881843493675458</v>
      </c>
      <c r="O50" s="15">
        <f>+'9.รายได้(แยกกลุ่ม)'!X38</f>
        <v>0.79125697376009785</v>
      </c>
      <c r="P50" s="15">
        <f>+'9.รายได้(แยกกลุ่ม)'!Y38</f>
        <v>0.19404330286160276</v>
      </c>
    </row>
    <row r="51" spans="1:16">
      <c r="A51" s="255" t="str">
        <f>+'9.รายได้(แยกกลุ่ม)'!B39</f>
        <v>เจริญศิลป์,รพช.</v>
      </c>
      <c r="B51" s="255">
        <f>+'9.รายได้(แยกกลุ่ม)'!C39</f>
        <v>936.50166712208159</v>
      </c>
      <c r="C51" s="255">
        <f>+'9.รายได้(แยกกลุ่ม)'!D39</f>
        <v>159.57411725415187</v>
      </c>
      <c r="D51" s="313">
        <f>+'9.รายได้(แยกกลุ่ม)'!E39</f>
        <v>278.32382246376812</v>
      </c>
      <c r="E51" s="255">
        <f>+'9.รายได้(แยกกลุ่ม)'!F39</f>
        <v>2474.4370987038878</v>
      </c>
      <c r="F51" s="255">
        <f>+'9.รายได้(แยกกลุ่ม)'!G39</f>
        <v>8.8564820962244948</v>
      </c>
      <c r="G51" s="255">
        <f>+'9.รายได้(แยกกลุ่ม)'!H39</f>
        <v>15.43845438852742</v>
      </c>
      <c r="H51" s="255">
        <f>+'9.รายได้(แยกกลุ่ม)'!I39</f>
        <v>556.88073382518144</v>
      </c>
      <c r="I51" s="16" t="str">
        <f>+'9.รายได้(แยกกลุ่ม)'!R39</f>
        <v>เจริญศิลป์,รพช.</v>
      </c>
      <c r="J51" s="15">
        <f>+'9.รายได้(แยกกลุ่ม)'!S39</f>
        <v>-3.988852604998E-2</v>
      </c>
      <c r="K51" s="15">
        <f>+'9.รายได้(แยกกลุ่ม)'!T39</f>
        <v>3.3931585256636018E-2</v>
      </c>
      <c r="L51" s="15">
        <f>+'9.รายได้(แยกกลุ่ม)'!U39</f>
        <v>-0.48886333133073651</v>
      </c>
      <c r="M51" s="15">
        <f>+'9.รายได้(แยกกลุ่ม)'!V39</f>
        <v>0.33019150225440747</v>
      </c>
      <c r="N51" s="15">
        <f>+'9.รายได้(แยกกลุ่ม)'!W39</f>
        <v>0.69300470173037365</v>
      </c>
      <c r="O51" s="15">
        <f>+'9.รายได้(แยกกลุ่ม)'!X39</f>
        <v>-0.43211474367210839</v>
      </c>
      <c r="P51" s="15">
        <f>+'9.รายได้(แยกกลุ่ม)'!Y39</f>
        <v>-0.10272112782064971</v>
      </c>
    </row>
    <row r="52" spans="1:16">
      <c r="A52" s="255" t="str">
        <f>+'9.รายได้(แยกกลุ่ม)'!B40</f>
        <v>โพนนาแก้ว,รพช.</v>
      </c>
      <c r="B52" s="255">
        <f>+'9.รายได้(แยกกลุ่ม)'!C40</f>
        <v>965.00445379359951</v>
      </c>
      <c r="C52" s="313">
        <f>+'9.รายได้(แยกกลุ่ม)'!D40</f>
        <v>98.1525008989572</v>
      </c>
      <c r="D52" s="255">
        <f>+'9.รายได้(แยกกลุ่ม)'!E40</f>
        <v>389.53031424581008</v>
      </c>
      <c r="E52" s="255">
        <f>+'9.รายได้(แยกกลุ่ม)'!F40</f>
        <v>1586.6896261682243</v>
      </c>
      <c r="F52" s="255">
        <f>+'9.รายได้(แยกกลุ่ม)'!G40</f>
        <v>6.4162771217811887</v>
      </c>
      <c r="G52" s="255">
        <f>+'9.รายได้(แยกกลุ่ม)'!H40</f>
        <v>19.063227863492664</v>
      </c>
      <c r="H52" s="255">
        <f>+'9.รายได้(แยกกลุ่ม)'!I40</f>
        <v>575.94289931679248</v>
      </c>
      <c r="I52" s="16" t="str">
        <f>+'9.รายได้(แยกกลุ่ม)'!R40</f>
        <v>โพนนาแก้ว,รพช.</v>
      </c>
      <c r="J52" s="15">
        <f>+'9.รายได้(แยกกลุ่ม)'!S40</f>
        <v>-1.0667165871336915E-2</v>
      </c>
      <c r="K52" s="15">
        <f>+'9.รายได้(แยกกลุ่ม)'!T40</f>
        <v>-0.36403865114458733</v>
      </c>
      <c r="L52" s="15">
        <f>+'9.รายได้(แยกกลุ่ม)'!U40</f>
        <v>-0.28463461946304025</v>
      </c>
      <c r="M52" s="15">
        <f>+'9.รายได้(แยกกลุ่ม)'!V40</f>
        <v>-0.14703790266088027</v>
      </c>
      <c r="N52" s="15">
        <f>+'9.รายได้(แยกกลุ่ม)'!W40</f>
        <v>0.22653523337571835</v>
      </c>
      <c r="O52" s="15">
        <f>+'9.รายได้(แยกกลุ่ม)'!X40</f>
        <v>-0.29878174529301854</v>
      </c>
      <c r="P52" s="15">
        <f>+'9.รายได้(แยกกลุ่ม)'!Y40</f>
        <v>-7.2007049716129964E-2</v>
      </c>
    </row>
    <row r="53" spans="1:16">
      <c r="A53" s="255" t="str">
        <f>+'9.รายได้(แยกกลุ่ม)'!B43</f>
        <v>พระอาจารย์แบน  ธนากโร,รพช.</v>
      </c>
      <c r="B53" s="255">
        <f>+'9.รายได้(แยกกลุ่ม)'!C43</f>
        <v>1015.3834827379485</v>
      </c>
      <c r="C53" s="255">
        <f>+'9.รายได้(แยกกลุ่ม)'!D43</f>
        <v>185.31720598088654</v>
      </c>
      <c r="D53" s="255">
        <f>+'9.รายได้(แยกกลุ่ม)'!E43</f>
        <v>384.73994094488188</v>
      </c>
      <c r="E53" s="255">
        <f>+'9.รายได้(แยกกลุ่ม)'!F43</f>
        <v>1563.091934225195</v>
      </c>
      <c r="F53" s="255">
        <f>+'9.รายได้(แยกกลุ่ม)'!G43</f>
        <v>3.6981147861007306</v>
      </c>
      <c r="G53" s="255">
        <f>+'9.รายได้(แยกกลุ่ม)'!H43</f>
        <v>26.569133805566402</v>
      </c>
      <c r="H53" s="255">
        <f>+'9.รายได้(แยกกลุ่ม)'!I43</f>
        <v>547.5247910568819</v>
      </c>
      <c r="I53" s="16" t="str">
        <f>+'9.รายได้(แยกกลุ่ม)'!R43</f>
        <v>พระอาจารย์แบน  ธนากโร,รพช.</v>
      </c>
      <c r="J53" s="15">
        <f>+'9.รายได้(แยกกลุ่ม)'!S43</f>
        <v>4.0981950658878746E-2</v>
      </c>
      <c r="K53" s="15">
        <f>+'9.รายได้(แยกกลุ่ม)'!T43</f>
        <v>0.20072926519769482</v>
      </c>
      <c r="L53" s="15">
        <f>+'9.รายได้(แยกกลุ่ม)'!U43</f>
        <v>-0.29343205343417422</v>
      </c>
      <c r="M53" s="15">
        <f>+'9.รายได้(แยกกลุ่ม)'!V43</f>
        <v>-0.15972339355975046</v>
      </c>
      <c r="N53" s="15">
        <f>+'9.รายได้(แยกกลุ่ม)'!W43</f>
        <v>-0.29306855110380958</v>
      </c>
      <c r="O53" s="15">
        <f>+'9.รายได้(แยกกลุ่ม)'!X43</f>
        <v>-2.2685886691064069E-2</v>
      </c>
      <c r="P53" s="15">
        <f>+'9.รายได้(แยกกลุ่ม)'!Y43</f>
        <v>-0.11779597107775136</v>
      </c>
    </row>
    <row r="54" spans="1:16">
      <c r="A54" s="255" t="str">
        <f>+'9.รายได้(แยกกลุ่ม)'!B54</f>
        <v>กุสุมาลย์,รพช.</v>
      </c>
      <c r="B54" s="255">
        <f>+'9.รายได้(แยกกลุ่ม)'!C54</f>
        <v>989.50389467186653</v>
      </c>
      <c r="C54" s="255">
        <f>+'9.รายได้(แยกกลุ่ม)'!D54</f>
        <v>84.270381863584063</v>
      </c>
      <c r="D54" s="255">
        <f>+'9.รายได้(แยกกลุ่ม)'!E54</f>
        <v>397.3338110539845</v>
      </c>
      <c r="E54" s="255">
        <f>+'9.รายได้(แยกกลุ่ม)'!F54</f>
        <v>1644.8742574257428</v>
      </c>
      <c r="F54" s="255">
        <f>+'9.รายได้(แยกกลุ่ม)'!G54</f>
        <v>5.3747959994978451</v>
      </c>
      <c r="G54" s="255">
        <f>+'9.รายได้(แยกกลุ่ม)'!H54</f>
        <v>12.839373143072352</v>
      </c>
      <c r="H54" s="255">
        <f>+'9.รายได้(แยกกลุ่ม)'!I54</f>
        <v>558.46429140596501</v>
      </c>
      <c r="I54" s="16" t="str">
        <f>+'9.รายได้(แยกกลุ่ม)'!R54</f>
        <v>กุสุมาลย์,รพช.</v>
      </c>
      <c r="J54" s="15">
        <f>+'9.รายได้(แยกกลุ่ม)'!S54</f>
        <v>-4.4272421095511563E-2</v>
      </c>
      <c r="K54" s="15">
        <f>+'9.รายได้(แยกกลุ่ม)'!T54</f>
        <v>-0.50756772932257221</v>
      </c>
      <c r="L54" s="15">
        <f>+'9.รายได้(แยกกลุ่ม)'!U54</f>
        <v>-0.43327057092388688</v>
      </c>
      <c r="M54" s="15">
        <f>+'9.รายได้(แยกกลุ่ม)'!V54</f>
        <v>-5.9895337463703589E-2</v>
      </c>
      <c r="N54" s="15">
        <f>+'9.รายได้(แยกกลุ่ม)'!W54</f>
        <v>-0.21128313934160103</v>
      </c>
      <c r="O54" s="15">
        <f>+'9.รายได้(แยกกลุ่ม)'!X54</f>
        <v>-0.76130669371036486</v>
      </c>
      <c r="P54" s="15">
        <f>+'9.รายได้(แยกกลุ่ม)'!Y54</f>
        <v>-0.14058109812490394</v>
      </c>
    </row>
    <row r="55" spans="1:16">
      <c r="A55" s="255" t="str">
        <f>+'9.รายได้(แยกกลุ่ม)'!B55</f>
        <v>วาริชภูมิ,รพช.</v>
      </c>
      <c r="B55" s="255">
        <f>+'9.รายได้(แยกกลุ่ม)'!C55</f>
        <v>915.12806711661028</v>
      </c>
      <c r="C55" s="255">
        <f>+'9.รายได้(แยกกลุ่ม)'!D55</f>
        <v>157.2557094648883</v>
      </c>
      <c r="D55" s="255">
        <f>+'9.รายได้(แยกกลุ่ม)'!E55</f>
        <v>402.17214582098393</v>
      </c>
      <c r="E55" s="255">
        <f>+'9.รายได้(แยกกลุ่ม)'!F55</f>
        <v>2029.18236782648</v>
      </c>
      <c r="F55" s="255">
        <f>+'9.รายได้(แยกกลุ่ม)'!G55</f>
        <v>14.956787420761074</v>
      </c>
      <c r="G55" s="255">
        <f>+'9.รายได้(แยกกลุ่ม)'!H55</f>
        <v>28.937289410062629</v>
      </c>
      <c r="H55" s="255">
        <f>+'9.รายได้(แยกกลุ่ม)'!I55</f>
        <v>544.8859499705394</v>
      </c>
      <c r="I55" s="16" t="str">
        <f>+'9.รายได้(แยกกลุ่ม)'!R55</f>
        <v>วาริชภูมิ,รพช.</v>
      </c>
      <c r="J55" s="15">
        <f>+'9.รายได้(แยกกลุ่ม)'!S55</f>
        <v>-0.11610945981881537</v>
      </c>
      <c r="K55" s="15">
        <f>+'9.รายได้(แยกกลุ่ม)'!T55</f>
        <v>-8.1079444802561421E-2</v>
      </c>
      <c r="L55" s="15">
        <f>+'9.รายได้(แยกกลุ่ม)'!U55</f>
        <v>-0.42636950531130519</v>
      </c>
      <c r="M55" s="15">
        <f>+'9.รายได้(แยกกลุ่ม)'!V55</f>
        <v>0.15975053808405515</v>
      </c>
      <c r="N55" s="15">
        <f>+'9.รายได้(แยกกลุ่ม)'!W55</f>
        <v>1.194812681474765</v>
      </c>
      <c r="O55" s="15">
        <f>+'9.รายได้(แยกกลุ่ม)'!X55</f>
        <v>-0.4620346953562347</v>
      </c>
      <c r="P55" s="15">
        <f>+'9.รายได้(แยกกลุ่ม)'!Y55</f>
        <v>-0.16147676408832662</v>
      </c>
    </row>
    <row r="56" spans="1:16">
      <c r="A56" s="255" t="str">
        <f>+'9.รายได้(แยกกลุ่ม)'!B56</f>
        <v>คำตากล้า,รพช.</v>
      </c>
      <c r="B56" s="255">
        <f>+'9.รายได้(แยกกลุ่ม)'!C56</f>
        <v>1167.8641536527264</v>
      </c>
      <c r="C56" s="255">
        <f>+'9.รายได้(แยกกลุ่ม)'!D56</f>
        <v>90.066294335627333</v>
      </c>
      <c r="D56" s="255">
        <f>+'9.รายได้(แยกกลุ่ม)'!E56</f>
        <v>631.29214202561116</v>
      </c>
      <c r="E56" s="255">
        <f>+'9.รายได้(แยกกลุ่ม)'!F56</f>
        <v>2131.2528327473633</v>
      </c>
      <c r="F56" s="255">
        <f>+'9.รายได้(แยกกลุ่ม)'!G56</f>
        <v>8.0331642825100928</v>
      </c>
      <c r="G56" s="255">
        <f>+'9.รายได้(แยกกลุ่ม)'!H56</f>
        <v>37.296079848477298</v>
      </c>
      <c r="H56" s="255">
        <f>+'9.รายได้(แยกกลุ่ม)'!I56</f>
        <v>542.82973398623608</v>
      </c>
      <c r="I56" s="16" t="str">
        <f>+'9.รายได้(แยกกลุ่ม)'!R56</f>
        <v>คำตากล้า,รพช.</v>
      </c>
      <c r="J56" s="15">
        <f>+'9.รายได้(แยกกลุ่ม)'!S56</f>
        <v>0.12799958248774154</v>
      </c>
      <c r="K56" s="15">
        <f>+'9.รายได้(แยกกลุ่ม)'!T56</f>
        <v>-0.47369943210901416</v>
      </c>
      <c r="L56" s="15">
        <f>+'9.รายได้(แยกกลุ่ม)'!U56</f>
        <v>-9.9568611386555789E-2</v>
      </c>
      <c r="M56" s="15">
        <f>+'9.รายได้(แยกกลุ่ม)'!V56</f>
        <v>0.21808747146736684</v>
      </c>
      <c r="N56" s="15">
        <f>+'9.รายได้(แยกกลุ่ม)'!W56</f>
        <v>0.17881536613603344</v>
      </c>
      <c r="O56" s="15">
        <f>+'9.รายได้(แยกกลุ่ม)'!X56</f>
        <v>-0.30663868777124476</v>
      </c>
      <c r="P56" s="15">
        <f>+'9.รายได้(แยกกลุ่ม)'!Y56</f>
        <v>-0.1646410682532341</v>
      </c>
    </row>
    <row r="57" spans="1:16">
      <c r="A57" s="255" t="str">
        <f>+'9.รายได้(แยกกลุ่ม)'!B69</f>
        <v>โคกศรีสุพรรณ,รพช.</v>
      </c>
      <c r="B57" s="255">
        <f>+'9.รายได้(แยกกลุ่ม)'!C69</f>
        <v>968.81452509652479</v>
      </c>
      <c r="C57" s="255">
        <f>+'9.รายได้(แยกกลุ่ม)'!D69</f>
        <v>342.84252143873198</v>
      </c>
      <c r="D57" s="255">
        <f>+'9.รายได้(แยกกลุ่ม)'!E69</f>
        <v>546.53807311028493</v>
      </c>
      <c r="E57" s="255">
        <f>+'9.รายได้(แยกกลุ่ม)'!F69</f>
        <v>1805.8313758865249</v>
      </c>
      <c r="F57" s="255">
        <f>+'9.รายได้(แยกกลุ่ม)'!G69</f>
        <v>5.427243412834442</v>
      </c>
      <c r="G57" s="255">
        <f>+'9.รายได้(แยกกลุ่ม)'!H69</f>
        <v>30.411309299015194</v>
      </c>
      <c r="H57" s="255">
        <f>+'9.รายได้(แยกกลุ่ม)'!I69</f>
        <v>975.47092217029058</v>
      </c>
      <c r="I57" s="16" t="str">
        <f>+'9.รายได้(แยกกลุ่ม)'!R69</f>
        <v>โคกศรีสุพรรณ,รพช.</v>
      </c>
      <c r="J57" s="15">
        <f>+'9.รายได้(แยกกลุ่ม)'!S69</f>
        <v>7.5758123312416936E-2</v>
      </c>
      <c r="K57" s="15">
        <f>+'9.รายได้(แยกกลุ่ม)'!T69</f>
        <v>0.53985785556787391</v>
      </c>
      <c r="L57" s="15">
        <f>+'9.รายได้(แยกกลุ่ม)'!U69</f>
        <v>-0.1534307426952761</v>
      </c>
      <c r="M57" s="15">
        <f>+'9.รายได้(แยกกลุ่ม)'!V69</f>
        <v>-0.10965200260534648</v>
      </c>
      <c r="N57" s="15">
        <f>+'9.รายได้(แยกกลุ่ม)'!W69</f>
        <v>-0.21004679851955443</v>
      </c>
      <c r="O57" s="15">
        <f>+'9.รายได้(แยกกลุ่ม)'!X69</f>
        <v>-0.25707253589880941</v>
      </c>
      <c r="P57" s="15">
        <f>+'9.รายได้(แยกกลุ่ม)'!Y69</f>
        <v>0.43372839567596339</v>
      </c>
    </row>
    <row r="58" spans="1:16">
      <c r="A58" s="255" t="str">
        <f>+'9.รายได้(แยกกลุ่ม)'!B101</f>
        <v>พระอาจารย์ฝั้นอาจาโร,รพช.</v>
      </c>
      <c r="B58" s="313">
        <f>+'9.รายได้(แยกกลุ่ม)'!C101</f>
        <v>796.23643644256447</v>
      </c>
      <c r="C58" s="255">
        <f>+'9.รายได้(แยกกลุ่ม)'!D101</f>
        <v>497.10917761205104</v>
      </c>
      <c r="D58" s="313">
        <f>+'9.รายได้(แยกกลุ่ม)'!E101</f>
        <v>386.89672528032622</v>
      </c>
      <c r="E58" s="255">
        <f>+'9.รายได้(แยกกลุ่ม)'!F101</f>
        <v>2790.5125240907682</v>
      </c>
      <c r="F58" s="255">
        <f>+'9.รายได้(แยกกลุ่ม)'!G101</f>
        <v>8.1592670790412285</v>
      </c>
      <c r="G58" s="255">
        <f>+'9.รายได้(แยกกลุ่ม)'!H101</f>
        <v>31.000088793554987</v>
      </c>
      <c r="H58" s="255">
        <f>+'9.รายได้(แยกกลุ่ม)'!I101</f>
        <v>621.26904162956373</v>
      </c>
      <c r="I58" s="16" t="str">
        <f>+'9.รายได้(แยกกลุ่ม)'!R101</f>
        <v>พระอาจารย์ฝั้นอาจาโร,รพช.</v>
      </c>
      <c r="J58" s="15">
        <f>+'9.รายได้(แยกกลุ่ม)'!S101</f>
        <v>-0.21246852011489242</v>
      </c>
      <c r="K58" s="15">
        <f>+'9.รายได้(แยกกลุ่ม)'!T101</f>
        <v>0.86376527048869445</v>
      </c>
      <c r="L58" s="15">
        <f>+'9.รายได้(แยกกลุ่ม)'!U101</f>
        <v>-0.55438218355672586</v>
      </c>
      <c r="M58" s="15">
        <f>+'9.รายได้(แยกกลุ่ม)'!V101</f>
        <v>0.15681996400595846</v>
      </c>
      <c r="N58" s="15">
        <f>+'9.รายได้(แยกกลุ่ม)'!W101</f>
        <v>-0.12806616575150498</v>
      </c>
      <c r="O58" s="15">
        <f>+'9.รายได้(แยกกลุ่ม)'!X101</f>
        <v>-0.44987848582283002</v>
      </c>
      <c r="P58" s="15">
        <f>+'9.รายได้(แยกกลุ่ม)'!Y101</f>
        <v>0.16280906229012071</v>
      </c>
    </row>
    <row r="59" spans="1:16">
      <c r="A59" s="255" t="str">
        <f>+'9.รายได้(แยกกลุ่ม)'!B102</f>
        <v>บ้านม่วง,รพช.</v>
      </c>
      <c r="B59" s="255">
        <f>+'9.รายได้(แยกกลุ่ม)'!C102</f>
        <v>1078.0539998078584</v>
      </c>
      <c r="C59" s="255">
        <f>+'9.รายได้(แยกกลุ่ม)'!D102</f>
        <v>291.64584743971562</v>
      </c>
      <c r="D59" s="255">
        <f>+'9.รายได้(แยกกลุ่ม)'!E102</f>
        <v>1523.8440282948618</v>
      </c>
      <c r="E59" s="255">
        <f>+'9.รายได้(แยกกลุ่ม)'!F102</f>
        <v>3207.2794823267463</v>
      </c>
      <c r="F59" s="255">
        <f>+'9.รายได้(แยกกลุ่ม)'!G102</f>
        <v>11.740483012689316</v>
      </c>
      <c r="G59" s="255">
        <f>+'9.รายได้(แยกกลุ่ม)'!H102</f>
        <v>34.265314833373324</v>
      </c>
      <c r="H59" s="255">
        <f>+'9.รายได้(แยกกลุ่ม)'!I102</f>
        <v>530.72928715534636</v>
      </c>
      <c r="I59" s="16" t="str">
        <f>+'9.รายได้(แยกกลุ่ม)'!R102</f>
        <v>บ้านม่วง,รพช.</v>
      </c>
      <c r="J59" s="15">
        <f>+'9.รายได้(แยกกลุ่ม)'!S102</f>
        <v>6.6268036737833824E-2</v>
      </c>
      <c r="K59" s="15">
        <f>+'9.รายได้(แยกกลุ่ม)'!T102</f>
        <v>9.3440689128828108E-2</v>
      </c>
      <c r="L59" s="15">
        <f>+'9.รายได้(แยกกลุ่ม)'!U102</f>
        <v>0.75512482820026905</v>
      </c>
      <c r="M59" s="15">
        <f>+'9.รายได้(แยกกลุ่ม)'!V102</f>
        <v>0.32959264768438323</v>
      </c>
      <c r="N59" s="15">
        <f>+'9.รายได้(แยกกลุ่ม)'!W102</f>
        <v>0.25463773522982019</v>
      </c>
      <c r="O59" s="15">
        <f>+'9.รายได้(แยกกลุ่ม)'!X102</f>
        <v>-0.39193442298101522</v>
      </c>
      <c r="P59" s="15">
        <f>+'9.รายได้(แยกกลุ่ม)'!Y102</f>
        <v>-6.6512519144887481E-3</v>
      </c>
    </row>
    <row r="60" spans="1:16">
      <c r="A60" s="255" t="str">
        <f>+'9.รายได้(แยกกลุ่ม)'!B111</f>
        <v>พังโคน,รพช.</v>
      </c>
      <c r="B60" s="255">
        <f>+'9.รายได้(แยกกลุ่ม)'!C111</f>
        <v>1241.8173854021143</v>
      </c>
      <c r="C60" s="255">
        <f>+'9.รายได้(แยกกลุ่ม)'!D111</f>
        <v>199.39851833302581</v>
      </c>
      <c r="D60" s="255">
        <f>+'9.รายได้(แยกกลุ่ม)'!E111</f>
        <v>1127.8420738530399</v>
      </c>
      <c r="E60" s="255">
        <f>+'9.รายได้(แยกกลุ่ม)'!F111</f>
        <v>2808.4008912830554</v>
      </c>
      <c r="F60" s="255">
        <f>+'9.รายได้(แยกกลุ่ม)'!G111</f>
        <v>22.666093337919964</v>
      </c>
      <c r="G60" s="255">
        <f>+'9.รายได้(แยกกลุ่ม)'!H111</f>
        <v>97.987119214157403</v>
      </c>
      <c r="H60" s="255">
        <f>+'9.รายได้(แยกกลุ่ม)'!I111</f>
        <v>832.63516725096872</v>
      </c>
      <c r="I60" s="16" t="str">
        <f>+'9.รายได้(แยกกลุ่ม)'!R111</f>
        <v>พังโคน,รพช.</v>
      </c>
      <c r="J60" s="15">
        <f>+'9.รายได้(แยกกลุ่ม)'!S111</f>
        <v>0.38126829561714604</v>
      </c>
      <c r="K60" s="15">
        <f>+'9.รายได้(แยกกลุ่ม)'!T111</f>
        <v>-0.19479421930168453</v>
      </c>
      <c r="L60" s="15">
        <f>+'9.รายได้(แยกกลุ่ม)'!U111</f>
        <v>3.6539335363359779E-2</v>
      </c>
      <c r="M60" s="15">
        <f>+'9.รายได้(แยกกลุ่ม)'!V111</f>
        <v>0.11134024410549218</v>
      </c>
      <c r="N60" s="15">
        <f>+'9.รายได้(แยกกลุ่ม)'!W111</f>
        <v>1.4132908902333785</v>
      </c>
      <c r="O60" s="15">
        <f>+'9.รายได้(แยกกลุ่ม)'!X111</f>
        <v>0.79681612428177995</v>
      </c>
      <c r="P60" s="15">
        <f>+'9.รายได้(แยกกลุ่ม)'!Y111</f>
        <v>0.30267880200289793</v>
      </c>
    </row>
    <row r="61" spans="1:16">
      <c r="A61" s="255" t="str">
        <f>+'9.รายได้(แยกกลุ่ม)'!B112</f>
        <v>อากาศอำนวย,รพช.</v>
      </c>
      <c r="B61" s="255">
        <f>+'9.รายได้(แยกกลุ่ม)'!C112</f>
        <v>952.49446712148142</v>
      </c>
      <c r="C61" s="255">
        <f>+'9.รายได้(แยกกลุ่ม)'!D112</f>
        <v>189.99561906399893</v>
      </c>
      <c r="D61" s="255">
        <f>+'9.รายได้(แยกกลุ่ม)'!E112</f>
        <v>709.47241145075213</v>
      </c>
      <c r="E61" s="255">
        <f>+'9.รายได้(แยกกลุ่ม)'!F112</f>
        <v>2009.9915938104448</v>
      </c>
      <c r="F61" s="255">
        <f>+'9.รายได้(แยกกลุ่ม)'!G112</f>
        <v>7.2838970119024502</v>
      </c>
      <c r="G61" s="255">
        <f>+'9.รายได้(แยกกลุ่ม)'!H112</f>
        <v>26.386570485253724</v>
      </c>
      <c r="H61" s="255">
        <f>+'9.รายได้(แยกกลุ่ม)'!I112</f>
        <v>699.59789695962093</v>
      </c>
      <c r="I61" s="16" t="str">
        <f>+'9.รายได้(แยกกลุ่ม)'!R112</f>
        <v>อากาศอำนวย,รพช.</v>
      </c>
      <c r="J61" s="15">
        <f>+'9.รายได้(แยกกลุ่ม)'!S112</f>
        <v>5.9455620972505632E-2</v>
      </c>
      <c r="K61" s="15">
        <f>+'9.รายได้(แยกกลุ่ม)'!T112</f>
        <v>-0.23276475644529174</v>
      </c>
      <c r="L61" s="15">
        <f>+'9.รายได้(แยกกลุ่ม)'!U112</f>
        <v>-0.34796184778647798</v>
      </c>
      <c r="M61" s="15">
        <f>+'9.รายได้(แยกกลุ่ม)'!V112</f>
        <v>-0.20460623857203208</v>
      </c>
      <c r="N61" s="15">
        <f>+'9.รายได้(แยกกลุ่ม)'!W112</f>
        <v>-0.22447322341100748</v>
      </c>
      <c r="O61" s="15">
        <f>+'9.รายได้(แยกกลุ่ม)'!X112</f>
        <v>-0.51614236960288717</v>
      </c>
      <c r="P61" s="15">
        <f>+'9.รายได้(แยกกลุ่ม)'!Y112</f>
        <v>9.4538624045903269E-2</v>
      </c>
    </row>
    <row r="62" spans="1:16">
      <c r="A62" s="255" t="str">
        <f>+'9.รายได้(แยกกลุ่ม)'!B133</f>
        <v>วานรนิวาส,รพท.</v>
      </c>
      <c r="B62" s="255">
        <f>+'9.รายได้(แยกกลุ่ม)'!C133</f>
        <v>1372.6574457481843</v>
      </c>
      <c r="C62" s="255">
        <f>+'9.รายได้(แยกกลุ่ม)'!D133</f>
        <v>472.13572452073009</v>
      </c>
      <c r="D62" s="255">
        <f>+'9.รายได้(แยกกลุ่ม)'!E133</f>
        <v>3793.4702613035815</v>
      </c>
      <c r="E62" s="255">
        <f>+'9.รายได้(แยกกลุ่ม)'!F133</f>
        <v>5891.7203501999174</v>
      </c>
      <c r="F62" s="255">
        <f>+'9.รายได้(แยกกลุ่ม)'!G133</f>
        <v>43.915337342723745</v>
      </c>
      <c r="G62" s="255">
        <f>+'9.รายได้(แยกกลุ่ม)'!H133</f>
        <v>143.99330885494976</v>
      </c>
      <c r="H62" s="313">
        <f>+'9.รายได้(แยกกลุ่ม)'!I133</f>
        <v>654.10419543739499</v>
      </c>
      <c r="I62" s="16" t="str">
        <f>+'9.รายได้(แยกกลุ่ม)'!R133</f>
        <v>วานรนิวาส,รพท.</v>
      </c>
      <c r="J62" s="15">
        <f>+'9.รายได้(แยกกลุ่ม)'!S133</f>
        <v>-9.0779077770135941E-2</v>
      </c>
      <c r="K62" s="15">
        <f>+'9.รายได้(แยกกลุ่ม)'!T133</f>
        <v>-0.27843077726925353</v>
      </c>
      <c r="L62" s="15">
        <f>+'9.รายได้(แยกกลุ่ม)'!U133</f>
        <v>0.60544922863352302</v>
      </c>
      <c r="M62" s="15">
        <f>+'9.รายได้(แยกกลุ่ม)'!V133</f>
        <v>-3.3065565673473643E-2</v>
      </c>
      <c r="N62" s="15">
        <f>+'9.รายได้(แยกกลุ่ม)'!W133</f>
        <v>0.21563408589833991</v>
      </c>
      <c r="O62" s="15">
        <f>+'9.รายได้(แยกกลุ่ม)'!X133</f>
        <v>-0.37246742174772524</v>
      </c>
      <c r="P62" s="15">
        <f>+'9.รายได้(แยกกลุ่ม)'!Y133</f>
        <v>-0.31771998331834789</v>
      </c>
    </row>
    <row r="63" spans="1:16">
      <c r="A63" s="255" t="str">
        <f>+'9.รายได้(แยกกลุ่ม)'!B135</f>
        <v>สมเด็จพระยุพราชสว่างแดนดิน,รพท.</v>
      </c>
      <c r="B63" s="313">
        <f>+'9.รายได้(แยกกลุ่ม)'!C135</f>
        <v>1053.7568434424188</v>
      </c>
      <c r="C63" s="313">
        <f>+'9.รายได้(แยกกลุ่ม)'!D135</f>
        <v>406.91442321358778</v>
      </c>
      <c r="D63" s="255">
        <f>+'9.รายได้(แยกกลุ่ม)'!E135</f>
        <v>1733.804752756432</v>
      </c>
      <c r="E63" s="255">
        <f>+'9.รายได้(แยกกลุ่ม)'!F135</f>
        <v>5167.1423155714128</v>
      </c>
      <c r="F63" s="255">
        <f>+'9.รายได้(แยกกลุ่ม)'!G135</f>
        <v>28.152053817755327</v>
      </c>
      <c r="G63" s="255">
        <f>+'9.รายได้(แยกกลุ่ม)'!H135</f>
        <v>96.485868107848759</v>
      </c>
      <c r="H63" s="255">
        <f>+'9.รายได้(แยกกลุ่ม)'!I135</f>
        <v>732.31738691681767</v>
      </c>
      <c r="I63" s="16" t="str">
        <f>+'9.รายได้(แยกกลุ่ม)'!R135</f>
        <v>สมเด็จพระยุพราชสว่างแดนดิน,รพท.</v>
      </c>
      <c r="J63" s="15">
        <f>+'9.รายได้(แยกกลุ่ม)'!S135</f>
        <v>-0.30201247808150472</v>
      </c>
      <c r="K63" s="15">
        <f>+'9.รายได้(แยกกลุ่ม)'!T135</f>
        <v>-0.37810907155095674</v>
      </c>
      <c r="L63" s="15">
        <f>+'9.รายได้(แยกกลุ่ม)'!U135</f>
        <v>-0.26622978139350945</v>
      </c>
      <c r="M63" s="15">
        <f>+'9.รายได้(แยกกลุ่ม)'!V135</f>
        <v>-0.15198150370083877</v>
      </c>
      <c r="N63" s="15">
        <f>+'9.รายได้(แยกกลุ่ม)'!W135</f>
        <v>-0.22071425885156845</v>
      </c>
      <c r="O63" s="15">
        <f>+'9.รายได้(แยกกลุ่ม)'!X135</f>
        <v>-0.57950806145013489</v>
      </c>
      <c r="P63" s="15">
        <f>+'9.รายได้(แยกกลุ่ม)'!Y135</f>
        <v>-0.23613772477371026</v>
      </c>
    </row>
    <row r="64" spans="1:16">
      <c r="A64" s="255" t="str">
        <f>+'9.รายได้(แยกกลุ่ม)'!B151</f>
        <v>สกลนคร,รพศ.</v>
      </c>
      <c r="B64" s="255">
        <f>+'9.รายได้(แยกกลุ่ม)'!C151</f>
        <v>2605.7127688370219</v>
      </c>
      <c r="C64" s="255">
        <f>+'9.รายได้(แยกกลุ่ม)'!D151</f>
        <v>1641.0098158374251</v>
      </c>
      <c r="D64" s="255">
        <f>+'9.รายได้(แยกกลุ่ม)'!E151</f>
        <v>4299.8169390961084</v>
      </c>
      <c r="E64" s="255">
        <f>+'9.รายได้(แยกกลุ่ม)'!F151</f>
        <v>15338.226154867911</v>
      </c>
      <c r="F64" s="255">
        <f>+'9.รายได้(แยกกลุ่ม)'!G151</f>
        <v>120.00632560010727</v>
      </c>
      <c r="G64" s="255">
        <f>+'9.รายได้(แยกกลุ่ม)'!H151</f>
        <v>337.20090709813189</v>
      </c>
      <c r="H64" s="255">
        <f>+'9.รายได้(แยกกลุ่ม)'!I151</f>
        <v>1962.8022016051634</v>
      </c>
      <c r="I64" s="16" t="str">
        <f>+'9.รายได้(แยกกลุ่ม)'!R151</f>
        <v>สกลนคร,รพศ.</v>
      </c>
      <c r="J64" s="15">
        <f>+'9.รายได้(แยกกลุ่ม)'!S151</f>
        <v>7.8776220053312029E-2</v>
      </c>
      <c r="K64" s="15">
        <f>+'9.รายได้(แยกกลุ่ม)'!T151</f>
        <v>8.484120291207288E-2</v>
      </c>
      <c r="L64" s="15">
        <f>+'9.รายได้(แยกกลุ่ม)'!U151</f>
        <v>0.36952819303508577</v>
      </c>
      <c r="M64" s="15">
        <f>+'9.รายได้(แยกกลุ่ม)'!V151</f>
        <v>0.28238135676829701</v>
      </c>
      <c r="N64" s="15">
        <f>+'9.รายได้(แยกกลุ่ม)'!W151</f>
        <v>0.24736700692381258</v>
      </c>
      <c r="O64" s="15">
        <f>+'9.รายได้(แยกกลุ่ม)'!X151</f>
        <v>-5.5237836496319852E-2</v>
      </c>
      <c r="P64" s="15">
        <f>+'9.รายได้(แยกกลุ่ม)'!Y151</f>
        <v>8.1067072325004694E-2</v>
      </c>
    </row>
    <row r="66" spans="1:16">
      <c r="A66" s="348" t="s">
        <v>47</v>
      </c>
      <c r="B66" s="349" t="s">
        <v>135</v>
      </c>
      <c r="C66" s="350"/>
      <c r="D66" s="350"/>
      <c r="E66" s="350"/>
      <c r="F66" s="350"/>
      <c r="G66" s="350"/>
      <c r="H66" s="351"/>
      <c r="I66" s="348" t="s">
        <v>47</v>
      </c>
      <c r="J66" s="349" t="s">
        <v>4</v>
      </c>
      <c r="K66" s="350"/>
      <c r="L66" s="350"/>
      <c r="M66" s="350"/>
      <c r="N66" s="350"/>
      <c r="O66" s="350"/>
      <c r="P66" s="351"/>
    </row>
    <row r="67" spans="1:16">
      <c r="A67" s="348"/>
      <c r="B67" s="12" t="s">
        <v>137</v>
      </c>
      <c r="C67" s="13" t="s">
        <v>138</v>
      </c>
      <c r="D67" s="12" t="s">
        <v>139</v>
      </c>
      <c r="E67" s="12" t="s">
        <v>140</v>
      </c>
      <c r="F67" s="12" t="s">
        <v>141</v>
      </c>
      <c r="G67" s="12" t="s">
        <v>142</v>
      </c>
      <c r="H67" s="12" t="s">
        <v>143</v>
      </c>
      <c r="I67" s="348"/>
      <c r="J67" s="12" t="s">
        <v>137</v>
      </c>
      <c r="K67" s="13" t="s">
        <v>138</v>
      </c>
      <c r="L67" s="12" t="s">
        <v>139</v>
      </c>
      <c r="M67" s="12" t="s">
        <v>140</v>
      </c>
      <c r="N67" s="12" t="s">
        <v>141</v>
      </c>
      <c r="O67" s="12" t="s">
        <v>142</v>
      </c>
      <c r="P67" s="12" t="s">
        <v>143</v>
      </c>
    </row>
    <row r="68" spans="1:16">
      <c r="A68" s="14" t="str">
        <f>+'9.รายได้(แยกกลุ่ม)'!B9</f>
        <v>โพธิ์ตาก,รพช.</v>
      </c>
      <c r="B68" s="255">
        <f>+'9.รายได้(แยกกลุ่ม)'!C9</f>
        <v>1123.0697847835229</v>
      </c>
      <c r="C68" s="255">
        <f>+'9.รายได้(แยกกลุ่ม)'!D9</f>
        <v>142.23571668768392</v>
      </c>
      <c r="D68" s="255">
        <f>+'9.รายได้(แยกกลุ่ม)'!E9</f>
        <v>491.53271978021974</v>
      </c>
      <c r="E68" s="255">
        <f>+'9.รายได้(แยกกลุ่ม)'!F9</f>
        <v>2362.5280697050935</v>
      </c>
      <c r="F68" s="255">
        <f>+'9.รายได้(แยกกลุ่ม)'!G9</f>
        <v>15.176822061720289</v>
      </c>
      <c r="G68" s="255">
        <f>+'9.รายได้(แยกกลุ่ม)'!H9</f>
        <v>37.655745239658572</v>
      </c>
      <c r="H68" s="255">
        <f>+'9.รายได้(แยกกลุ่ม)'!I9</f>
        <v>719.53313913408988</v>
      </c>
      <c r="I68" s="16" t="str">
        <f>+'9.รายได้(แยกกลุ่ม)'!R9</f>
        <v>โพธิ์ตาก,รพช.</v>
      </c>
      <c r="J68" s="15">
        <f>+'9.รายได้(แยกกลุ่ม)'!S9</f>
        <v>0.15909359670708537</v>
      </c>
      <c r="K68" s="15">
        <f>+'9.รายได้(แยกกลุ่ม)'!T9</f>
        <v>-0.53357410676413264</v>
      </c>
      <c r="L68" s="15">
        <f>+'9.รายได้(แยกกลุ่ม)'!U9</f>
        <v>-0.29238068192482919</v>
      </c>
      <c r="M68" s="15">
        <f>+'9.รายได้(แยกกลุ่ม)'!V9</f>
        <v>-0.42009105271716946</v>
      </c>
      <c r="N68" s="15">
        <f>+'9.รายได้(แยกกลุ่ม)'!W9</f>
        <v>0.5742939043332721</v>
      </c>
      <c r="O68" s="15">
        <f>+'9.รายได้(แยกกลุ่ม)'!X9</f>
        <v>-0.13128519819268195</v>
      </c>
      <c r="P68" s="15">
        <f>+'9.รายได้(แยกกลุ่ม)'!Y9</f>
        <v>-0.31249803807347992</v>
      </c>
    </row>
    <row r="69" spans="1:16">
      <c r="A69" s="255" t="str">
        <f>+'9.รายได้(แยกกลุ่ม)'!B18</f>
        <v>ศรีเชียงใหม่,รพช.</v>
      </c>
      <c r="B69" s="255">
        <f>+'9.รายได้(แยกกลุ่ม)'!C18</f>
        <v>944.24541682957556</v>
      </c>
      <c r="C69" s="255">
        <f>+'9.รายได้(แยกกลุ่ม)'!D18</f>
        <v>88.598998218862675</v>
      </c>
      <c r="D69" s="255">
        <f>+'9.รายได้(แยกกลุ่ม)'!E18</f>
        <v>356.97104294478527</v>
      </c>
      <c r="E69" s="255">
        <f>+'9.รายได้(แยกกลุ่ม)'!F18</f>
        <v>1794.5146611484738</v>
      </c>
      <c r="F69" s="255">
        <f>+'9.รายได้(แยกกลุ่ม)'!G18</f>
        <v>16.428533019660563</v>
      </c>
      <c r="G69" s="255">
        <f>+'9.รายได้(แยกกลุ่ม)'!H18</f>
        <v>45.362359267350023</v>
      </c>
      <c r="H69" s="255">
        <f>+'9.รายได้(แยกกลุ่ม)'!I18</f>
        <v>794.88295060602115</v>
      </c>
      <c r="I69" s="16" t="str">
        <f>+'9.รายได้(แยกกลุ่ม)'!R18</f>
        <v>ศรีเชียงใหม่,รพช.</v>
      </c>
      <c r="J69" s="15">
        <f>+'9.รายได้(แยกกลุ่ม)'!S18</f>
        <v>-0.11669554072193598</v>
      </c>
      <c r="K69" s="15">
        <f>+'9.รายได้(แยกกลุ่ม)'!T18</f>
        <v>-0.50374613915610444</v>
      </c>
      <c r="L69" s="15">
        <f>+'9.รายได้(แยกกลุ่ม)'!U18</f>
        <v>-0.37442848914847254</v>
      </c>
      <c r="M69" s="15">
        <f>+'9.รายได้(แยกกลุ่ม)'!V18</f>
        <v>9.9311506469642555E-2</v>
      </c>
      <c r="N69" s="15">
        <f>+'9.รายได้(แยกกลุ่ม)'!W18</f>
        <v>0.60123934614073293</v>
      </c>
      <c r="O69" s="15">
        <f>+'9.รายได้(แยกกลุ่ม)'!X18</f>
        <v>0.44381895748606659</v>
      </c>
      <c r="P69" s="15">
        <f>+'9.รายได้(แยกกลุ่ม)'!Y18</f>
        <v>0.25333802531877547</v>
      </c>
    </row>
    <row r="70" spans="1:16">
      <c r="A70" s="255" t="str">
        <f>+'9.รายได้(แยกกลุ่ม)'!B21</f>
        <v>สระใคร,รพช.</v>
      </c>
      <c r="B70" s="255">
        <f>+'9.รายได้(แยกกลุ่ม)'!C21</f>
        <v>1235.9032746531404</v>
      </c>
      <c r="C70" s="255">
        <f>+'9.รายได้(แยกกลุ่ม)'!D21</f>
        <v>101.48386244964942</v>
      </c>
      <c r="D70" s="255">
        <f>+'9.รายได้(แยกกลุ่ม)'!E21</f>
        <v>441.36313114754103</v>
      </c>
      <c r="E70" s="255">
        <f>+'9.รายได้(แยกกลุ่ม)'!F21</f>
        <v>1639.1312912621361</v>
      </c>
      <c r="F70" s="255">
        <f>+'9.รายได้(แยกกลุ่ม)'!G21</f>
        <v>11.804255479117327</v>
      </c>
      <c r="G70" s="255">
        <f>+'9.รายได้(แยกกลุ่ม)'!H21</f>
        <v>28.354554340062403</v>
      </c>
      <c r="H70" s="255">
        <f>+'9.รายได้(แยกกลุ่ม)'!I21</f>
        <v>706.87294495002243</v>
      </c>
      <c r="I70" s="16" t="str">
        <f>+'9.รายได้(แยกกลุ่ม)'!R21</f>
        <v>สระใคร,รพช.</v>
      </c>
      <c r="J70" s="15">
        <f>+'9.รายได้(แยกกลุ่ม)'!S21</f>
        <v>0.15613891715030181</v>
      </c>
      <c r="K70" s="15">
        <f>+'9.รายได้(แยกกลุ่ม)'!T21</f>
        <v>-0.43157643352148672</v>
      </c>
      <c r="L70" s="15">
        <f>+'9.รายได้(แยกกลุ่ม)'!U21</f>
        <v>-0.22653613999487707</v>
      </c>
      <c r="M70" s="15">
        <f>+'9.รายได้(แยกกลุ่ม)'!V21</f>
        <v>4.124361929536283E-3</v>
      </c>
      <c r="N70" s="15">
        <f>+'9.รายได้(แยกกลุ่ม)'!W21</f>
        <v>0.15052502268096749</v>
      </c>
      <c r="O70" s="15">
        <f>+'9.รายได้(แยกกลุ่ม)'!X21</f>
        <v>-9.7515126010718003E-2</v>
      </c>
      <c r="P70" s="15">
        <f>+'9.รายได้(แยกกลุ่ม)'!Y21</f>
        <v>0.1145675477118701</v>
      </c>
    </row>
    <row r="71" spans="1:16">
      <c r="A71" s="255" t="str">
        <f>+'9.รายได้(แยกกลุ่ม)'!B23</f>
        <v>เฝ้าไร่,รพช.</v>
      </c>
      <c r="B71" s="255">
        <f>+'9.รายได้(แยกกลุ่ม)'!C23</f>
        <v>1013.7668134102775</v>
      </c>
      <c r="C71" s="255">
        <f>+'9.รายได้(แยกกลุ่ม)'!D23</f>
        <v>135.04802033525695</v>
      </c>
      <c r="D71" s="255">
        <f>+'9.รายได้(แยกกลุ่ม)'!E23</f>
        <v>312.65344170403591</v>
      </c>
      <c r="E71" s="255">
        <f>+'9.รายได้(แยกกลุ่ม)'!F23</f>
        <v>891.27961091460327</v>
      </c>
      <c r="F71" s="255">
        <f>+'9.รายได้(แยกกลุ่ม)'!G23</f>
        <v>11.188193188075198</v>
      </c>
      <c r="G71" s="255">
        <f>+'9.รายได้(แยกกลุ่ม)'!H23</f>
        <v>24.512428223078739</v>
      </c>
      <c r="H71" s="255">
        <f>+'9.รายได้(แยกกลุ่ม)'!I23</f>
        <v>301.16566034624901</v>
      </c>
      <c r="I71" s="16" t="str">
        <f>+'9.รายได้(แยกกลุ่ม)'!R23</f>
        <v>เฝ้าไร่,รพช.</v>
      </c>
      <c r="J71" s="15">
        <f>+'9.รายได้(แยกกลุ่ม)'!S23</f>
        <v>-5.1661007834119789E-2</v>
      </c>
      <c r="K71" s="15">
        <f>+'9.รายได้(แยกกลุ่ม)'!T23</f>
        <v>-0.24357946660814422</v>
      </c>
      <c r="L71" s="15">
        <f>+'9.รายได้(แยกกลุ่ม)'!U23</f>
        <v>-0.45209257230991623</v>
      </c>
      <c r="M71" s="15">
        <f>+'9.รายได้(แยกกลุ่ม)'!V23</f>
        <v>-0.45400617059704051</v>
      </c>
      <c r="N71" s="15">
        <f>+'9.รายได้(แยกกลุ่ม)'!W23</f>
        <v>9.0479297422983287E-2</v>
      </c>
      <c r="O71" s="15">
        <f>+'9.รายได้(แยกกลุ่ม)'!X23</f>
        <v>-0.21980450016031361</v>
      </c>
      <c r="P71" s="15">
        <f>+'9.รายได้(แยกกลุ่ม)'!Y23</f>
        <v>-0.52513464561742795</v>
      </c>
    </row>
    <row r="72" spans="1:16">
      <c r="A72" s="255" t="str">
        <f>+'9.รายได้(แยกกลุ่ม)'!B24</f>
        <v>รัตนวาปี,รพช.</v>
      </c>
      <c r="B72" s="255">
        <f>+'9.รายได้(แยกกลุ่ม)'!C24</f>
        <v>1204.685460004888</v>
      </c>
      <c r="C72" s="313">
        <f>+'9.รายได้(แยกกลุ่ม)'!D24</f>
        <v>60.491836178904371</v>
      </c>
      <c r="D72" s="255">
        <f>+'9.รายได้(แยกกลุ่ม)'!E24</f>
        <v>433.3789886480908</v>
      </c>
      <c r="E72" s="255">
        <f>+'9.รายได้(แยกกลุ่ม)'!F24</f>
        <v>1601.3978335949766</v>
      </c>
      <c r="F72" s="255">
        <f>+'9.รายได้(แยกกลุ่ม)'!G24</f>
        <v>10.495832893765165</v>
      </c>
      <c r="G72" s="255">
        <f>+'9.รายได้(แยกกลุ่ม)'!H24</f>
        <v>26.560423040405105</v>
      </c>
      <c r="H72" s="255">
        <f>+'9.รายได้(แยกกลุ่ม)'!I24</f>
        <v>336.35781536957506</v>
      </c>
      <c r="I72" s="16" t="str">
        <f>+'9.รายได้(แยกกลุ่ม)'!R24</f>
        <v>รัตนวาปี,รพช.</v>
      </c>
      <c r="J72" s="15">
        <f>+'9.รายได้(แยกกลุ่ม)'!S24</f>
        <v>0.12693587904575535</v>
      </c>
      <c r="K72" s="15">
        <f>+'9.รายได้(แยกกลุ่ม)'!T24</f>
        <v>-0.66117780272004656</v>
      </c>
      <c r="L72" s="15">
        <f>+'9.รายได้(แยกกลุ่ม)'!U24</f>
        <v>-0.24052789698735538</v>
      </c>
      <c r="M72" s="15">
        <f>+'9.รายได้(แยกกลุ่ม)'!V24</f>
        <v>-1.8990982341792292E-2</v>
      </c>
      <c r="N72" s="15">
        <f>+'9.รายได้(แยกกลุ่ม)'!W24</f>
        <v>2.2997036917552664E-2</v>
      </c>
      <c r="O72" s="15">
        <f>+'9.รายได้(แยกกลุ่ม)'!X24</f>
        <v>-0.15461975690959601</v>
      </c>
      <c r="P72" s="15">
        <f>+'9.รายได้(แยกกลุ่ม)'!Y24</f>
        <v>-0.46964513480326353</v>
      </c>
    </row>
    <row r="73" spans="1:16">
      <c r="A73" s="255" t="str">
        <f>+'9.รายได้(แยกกลุ่ม)'!B52</f>
        <v>สังคม,รพช.</v>
      </c>
      <c r="B73" s="255">
        <f>+'9.รายได้(แยกกลุ่ม)'!C52</f>
        <v>1108.592985646397</v>
      </c>
      <c r="C73" s="255">
        <f>+'9.รายได้(แยกกลุ่ม)'!D52</f>
        <v>585.40888129182417</v>
      </c>
      <c r="D73" s="255">
        <f>+'9.รายได้(แยกกลุ่ม)'!E52</f>
        <v>1521.8234385382059</v>
      </c>
      <c r="E73" s="255">
        <f>+'9.รายได้(แยกกลุ่ม)'!F52</f>
        <v>3107.141089605735</v>
      </c>
      <c r="F73" s="255">
        <f>+'9.รายได้(แยกกลุ่ม)'!G52</f>
        <v>14.672472984044006</v>
      </c>
      <c r="G73" s="255">
        <f>+'9.รายได้(แยกกลุ่ม)'!H52</f>
        <v>50.010055397339364</v>
      </c>
      <c r="H73" s="255">
        <f>+'9.รายได้(แยกกลุ่ม)'!I52</f>
        <v>849.58477984676551</v>
      </c>
      <c r="I73" s="16" t="str">
        <f>+'9.รายได้(แยกกลุ่ม)'!R52</f>
        <v>สังคม,รพช.</v>
      </c>
      <c r="J73" s="15">
        <f>+'9.รายได้(แยกกลุ่ม)'!S52</f>
        <v>7.0751611860687735E-2</v>
      </c>
      <c r="K73" s="15">
        <f>+'9.รายได้(แยกกลุ่ม)'!T52</f>
        <v>2.4208249483895874</v>
      </c>
      <c r="L73" s="15">
        <f>+'9.รายได้(แยกกลุ่ม)'!U52</f>
        <v>1.1706235524975868</v>
      </c>
      <c r="M73" s="15">
        <f>+'9.รายได้(แยกกลุ่ม)'!V52</f>
        <v>0.7758426288875937</v>
      </c>
      <c r="N73" s="15">
        <f>+'9.รายได้(แยกกลุ่ม)'!W52</f>
        <v>1.153091360332847</v>
      </c>
      <c r="O73" s="15">
        <f>+'9.รายได้(แยกกลุ่ม)'!X52</f>
        <v>-7.0276614169474033E-2</v>
      </c>
      <c r="P73" s="15">
        <f>+'9.รายได้(แยกกลุ่ม)'!Y52</f>
        <v>0.30742328521580325</v>
      </c>
    </row>
    <row r="74" spans="1:16">
      <c r="A74" s="255" t="str">
        <f>+'9.รายได้(แยกกลุ่ม)'!B123</f>
        <v>โพนพิสัย,รพช.</v>
      </c>
      <c r="B74" s="255">
        <f>+'9.รายได้(แยกกลุ่ม)'!C123</f>
        <v>848.27295471115826</v>
      </c>
      <c r="C74" s="255">
        <f>+'9.รายได้(แยกกลุ่ม)'!D123</f>
        <v>324.06913084761857</v>
      </c>
      <c r="D74" s="313">
        <f>+'9.รายได้(แยกกลุ่ม)'!E123</f>
        <v>450.49415228426386</v>
      </c>
      <c r="E74" s="255">
        <f>+'9.รายได้(แยกกลุ่ม)'!F123</f>
        <v>2438.4281300104562</v>
      </c>
      <c r="F74" s="255">
        <f>+'9.รายได้(แยกกลุ่ม)'!G123</f>
        <v>10.821817903907883</v>
      </c>
      <c r="G74" s="255">
        <f>+'9.รายได้(แยกกลุ่ม)'!H123</f>
        <v>71.134977734753136</v>
      </c>
      <c r="H74" s="255">
        <f>+'9.รายได้(แยกกลุ่ม)'!I123</f>
        <v>766.05921986537123</v>
      </c>
      <c r="I74" s="16" t="str">
        <f>+'9.รายได้(แยกกลุ่ม)'!R123</f>
        <v>โพนพิสัย,รพช.</v>
      </c>
      <c r="J74" s="15">
        <f>+'9.รายได้(แยกกลุ่ม)'!S123</f>
        <v>0.66277968212988636</v>
      </c>
      <c r="K74" s="15">
        <f>+'9.รายได้(แยกกลุ่ม)'!T123</f>
        <v>0.51437918230490776</v>
      </c>
      <c r="L74" s="15">
        <f>+'9.รายได้(แยกกลุ่ม)'!U123</f>
        <v>-0.52386683668874767</v>
      </c>
      <c r="M74" s="15">
        <f>+'9.รายได้(แยกกลุ่ม)'!V123</f>
        <v>-0.18502292196788647</v>
      </c>
      <c r="N74" s="15">
        <f>+'9.รายได้(แยกกลุ่ม)'!W123</f>
        <v>-0.34047781964733281</v>
      </c>
      <c r="O74" s="15">
        <f>+'9.รายได้(แยกกลุ่ม)'!X123</f>
        <v>-6.4437769518223539E-2</v>
      </c>
      <c r="P74" s="15">
        <f>+'9.รายได้(แยกกลุ่ม)'!Y123</f>
        <v>0.34704987730024095</v>
      </c>
    </row>
    <row r="75" spans="1:16">
      <c r="A75" s="255" t="str">
        <f>+'9.รายได้(แยกกลุ่ม)'!B134</f>
        <v>สมเด็จพระยุพราชท่าบ่อ,รพท.</v>
      </c>
      <c r="B75" s="255">
        <f>+'9.รายได้(แยกกลุ่ม)'!C134</f>
        <v>1725.2457553587469</v>
      </c>
      <c r="C75" s="255">
        <f>+'9.รายได้(แยกกลุ่ม)'!D134</f>
        <v>886.83829466692362</v>
      </c>
      <c r="D75" s="255">
        <f>+'9.รายได้(แยกกลุ่ม)'!E134</f>
        <v>992.08340294257198</v>
      </c>
      <c r="E75" s="255">
        <f>+'9.รายได้(แยกกลุ่ม)'!F134</f>
        <v>8798.7395541929072</v>
      </c>
      <c r="F75" s="313">
        <f>+'9.รายได้(แยกกลุ่ม)'!G134</f>
        <v>21.384700625449579</v>
      </c>
      <c r="G75" s="255">
        <f>+'9.รายได้(แยกกลุ่ม)'!H134</f>
        <v>587.54291766742665</v>
      </c>
      <c r="H75" s="255">
        <f>+'9.รายได้(แยกกลุ่ม)'!I134</f>
        <v>1384.4619504877423</v>
      </c>
      <c r="I75" s="16" t="str">
        <f>+'9.รายได้(แยกกลุ่ม)'!R134</f>
        <v>สมเด็จพระยุพราชท่าบ่อ,รพท.</v>
      </c>
      <c r="J75" s="15">
        <f>+'9.รายได้(แยกกลุ่ม)'!S134</f>
        <v>0.14276838815050247</v>
      </c>
      <c r="K75" s="15">
        <f>+'9.รายได้(แยกกลุ่ม)'!T134</f>
        <v>0.35536284533490325</v>
      </c>
      <c r="L75" s="15">
        <f>+'9.รายได้(แยกกลุ่ม)'!U134</f>
        <v>-0.58013654403950798</v>
      </c>
      <c r="M75" s="15">
        <f>+'9.รายได้(แยกกลุ่ม)'!V134</f>
        <v>0.44402716828392319</v>
      </c>
      <c r="N75" s="15">
        <f>+'9.รายได้(แยกกลุ่ม)'!W134</f>
        <v>-0.4080434633998028</v>
      </c>
      <c r="O75" s="15">
        <f>+'9.รายได้(แยกกลุ่ม)'!X134</f>
        <v>1.5605517707014629</v>
      </c>
      <c r="P75" s="15">
        <f>+'9.รายได้(แยกกลุ่ม)'!Y134</f>
        <v>0.44409824805090586</v>
      </c>
    </row>
    <row r="76" spans="1:16">
      <c r="A76" s="255" t="str">
        <f>+'9.รายได้(แยกกลุ่ม)'!B143</f>
        <v>หนองคาย,รพท.</v>
      </c>
      <c r="B76" s="255">
        <f>+'9.รายได้(แยกกลุ่ม)'!C143</f>
        <v>1745.8763812016514</v>
      </c>
      <c r="C76" s="255">
        <f>+'9.รายได้(แยกกลุ่ม)'!D143</f>
        <v>1070.5497360334448</v>
      </c>
      <c r="D76" s="255">
        <f>+'9.รายได้(แยกกลุ่ม)'!E143</f>
        <v>1803.089608649731</v>
      </c>
      <c r="E76" s="255">
        <f>+'9.รายได้(แยกกลุ่ม)'!F143</f>
        <v>9575.0824439494099</v>
      </c>
      <c r="F76" s="255">
        <f>+'9.รายได้(แยกกลุ่ม)'!G143</f>
        <v>69.274712332611657</v>
      </c>
      <c r="G76" s="255">
        <f>+'9.รายได้(แยกกลุ่ม)'!H143</f>
        <v>484.06204875310721</v>
      </c>
      <c r="H76" s="255">
        <f>+'9.รายได้(แยกกลุ่ม)'!I143</f>
        <v>1441.089870383935</v>
      </c>
      <c r="I76" s="16" t="str">
        <f>+'9.รายได้(แยกกลุ่ม)'!R143</f>
        <v>หนองคาย,รพท.</v>
      </c>
      <c r="J76" s="15">
        <f>+'9.รายได้(แยกกลุ่ม)'!S143</f>
        <v>0.26952478775820432</v>
      </c>
      <c r="K76" s="15">
        <f>+'9.รายได้(แยกกลุ่ม)'!T143</f>
        <v>3.947899876016623E-2</v>
      </c>
      <c r="L76" s="15">
        <f>+'9.รายได้(แยกกลุ่ม)'!U143</f>
        <v>-0.5276647722742599</v>
      </c>
      <c r="M76" s="15">
        <f>+'9.รายได้(แยกกลุ่ม)'!V143</f>
        <v>9.8977562508343594E-2</v>
      </c>
      <c r="N76" s="15">
        <f>+'9.รายได้(แยกกลุ่ม)'!W143</f>
        <v>-8.4717296683506832E-2</v>
      </c>
      <c r="O76" s="15">
        <f>+'9.รายได้(แยกกลุ่ม)'!X143</f>
        <v>0.37640960318931849</v>
      </c>
      <c r="P76" s="15">
        <f>+'9.รายได้(แยกกลุ่ม)'!Y143</f>
        <v>-5.3863210452015649E-2</v>
      </c>
    </row>
    <row r="78" spans="1:16">
      <c r="A78" s="348" t="s">
        <v>88</v>
      </c>
      <c r="B78" s="349" t="s">
        <v>135</v>
      </c>
      <c r="C78" s="350"/>
      <c r="D78" s="350"/>
      <c r="E78" s="350"/>
      <c r="F78" s="350"/>
      <c r="G78" s="350"/>
      <c r="H78" s="351"/>
      <c r="I78" s="348" t="s">
        <v>88</v>
      </c>
      <c r="J78" s="349" t="s">
        <v>4</v>
      </c>
      <c r="K78" s="350"/>
      <c r="L78" s="350"/>
      <c r="M78" s="350"/>
      <c r="N78" s="350"/>
      <c r="O78" s="350"/>
      <c r="P78" s="351"/>
    </row>
    <row r="79" spans="1:16">
      <c r="A79" s="348"/>
      <c r="B79" s="12" t="s">
        <v>137</v>
      </c>
      <c r="C79" s="13" t="s">
        <v>138</v>
      </c>
      <c r="D79" s="12" t="s">
        <v>139</v>
      </c>
      <c r="E79" s="12" t="s">
        <v>140</v>
      </c>
      <c r="F79" s="12" t="s">
        <v>141</v>
      </c>
      <c r="G79" s="12" t="s">
        <v>142</v>
      </c>
      <c r="H79" s="12" t="s">
        <v>143</v>
      </c>
      <c r="I79" s="348"/>
      <c r="J79" s="12" t="s">
        <v>137</v>
      </c>
      <c r="K79" s="13" t="s">
        <v>138</v>
      </c>
      <c r="L79" s="12" t="s">
        <v>139</v>
      </c>
      <c r="M79" s="12" t="s">
        <v>140</v>
      </c>
      <c r="N79" s="12" t="s">
        <v>141</v>
      </c>
      <c r="O79" s="12" t="s">
        <v>142</v>
      </c>
      <c r="P79" s="12" t="s">
        <v>143</v>
      </c>
    </row>
    <row r="80" spans="1:16">
      <c r="A80" s="255" t="str">
        <f>+'9.รายได้(แยกกลุ่ม)'!B60</f>
        <v>นาวัง เฉลิมพระเกียรติ 80 พรรษา,รพช.</v>
      </c>
      <c r="B80" s="255">
        <f>+'9.รายได้(แยกกลุ่ม)'!C60</f>
        <v>1240.2609518135619</v>
      </c>
      <c r="C80" s="255">
        <f>+'9.รายได้(แยกกลุ่ม)'!D60</f>
        <v>174.18541580515159</v>
      </c>
      <c r="D80" s="255">
        <f>+'9.รายได้(แยกกลุ่ม)'!E60</f>
        <v>569.46708463949847</v>
      </c>
      <c r="E80" s="255">
        <f>+'9.รายได้(แยกกลุ่ม)'!F60</f>
        <v>1388.0607102708227</v>
      </c>
      <c r="F80" s="255">
        <f>+'9.รายได้(แยกกลุ่ม)'!G60</f>
        <v>3.7835174879694597</v>
      </c>
      <c r="G80" s="255">
        <f>+'9.รายได้(แยกกลุ่ม)'!H60</f>
        <v>44.439044815442102</v>
      </c>
      <c r="H80" s="255">
        <f>+'9.รายได้(แยกกลุ่ม)'!I60</f>
        <v>546.11573120728929</v>
      </c>
      <c r="I80" s="16" t="str">
        <f>+'9.รายได้(แยกกลุ่ม)'!R60</f>
        <v>นาวัง เฉลิมพระเกียรติ 80 พรรษา,รพช.</v>
      </c>
      <c r="J80" s="15">
        <f>+'9.รายได้(แยกกลุ่ม)'!S60</f>
        <v>0.19792514518563992</v>
      </c>
      <c r="K80" s="15">
        <f>+'9.รายได้(แยกกลุ่ม)'!T60</f>
        <v>1.7848951517432848E-2</v>
      </c>
      <c r="L80" s="15">
        <f>+'9.รายได้(แยกกลุ่ม)'!U60</f>
        <v>-0.18775159128974117</v>
      </c>
      <c r="M80" s="15">
        <f>+'9.รายได้(แยกกลุ่ม)'!V60</f>
        <v>-0.20667349512097652</v>
      </c>
      <c r="N80" s="15">
        <f>+'9.รายได้(แยกกลุ่ม)'!W60</f>
        <v>-0.44479306086478004</v>
      </c>
      <c r="O80" s="15">
        <f>+'9.รายได้(แยกกลุ่ม)'!X60</f>
        <v>-0.17384576200478657</v>
      </c>
      <c r="P80" s="15">
        <f>+'9.รายได้(แยกกลุ่ม)'!Y60</f>
        <v>-0.15958425769839543</v>
      </c>
    </row>
    <row r="81" spans="1:16">
      <c r="A81" s="255" t="str">
        <f>+'9.รายได้(แยกกลุ่ม)'!B77</f>
        <v>โนนสัง,รพช.</v>
      </c>
      <c r="B81" s="255">
        <f>+'9.รายได้(แยกกลุ่ม)'!C77</f>
        <v>984.3807039091671</v>
      </c>
      <c r="C81" s="255">
        <f>+'9.รายได้(แยกกลุ่ม)'!D77</f>
        <v>172.14426943251237</v>
      </c>
      <c r="D81" s="255">
        <f>+'9.รายได้(แยกกลุ่ม)'!E77</f>
        <v>697.36637931034488</v>
      </c>
      <c r="E81" s="255">
        <f>+'9.รายได้(แยกกลุ่ม)'!F77</f>
        <v>1116.4350748194013</v>
      </c>
      <c r="F81" s="313">
        <f>+'9.รายได้(แยกกลุ่ม)'!G77</f>
        <v>1.5482041733349747</v>
      </c>
      <c r="G81" s="255">
        <f>+'9.รายได้(แยกกลุ่ม)'!H77</f>
        <v>18.876331096885387</v>
      </c>
      <c r="H81" s="255">
        <f>+'9.รายได้(แยกกลุ่ม)'!I77</f>
        <v>505.3322276426274</v>
      </c>
      <c r="I81" s="16" t="str">
        <f>+'9.รายได้(แยกกลุ่ม)'!R77</f>
        <v>โนนสัง,รพช.</v>
      </c>
      <c r="J81" s="15">
        <f>+'9.รายได้(แยกกลุ่ม)'!S77</f>
        <v>1.9560422880438293E-2</v>
      </c>
      <c r="K81" s="15">
        <f>+'9.รายได้(แยกกลุ่ม)'!T77</f>
        <v>9.9950006120466159E-2</v>
      </c>
      <c r="L81" s="15">
        <f>+'9.รายได้(แยกกลุ่ม)'!U77</f>
        <v>0.2748553670741497</v>
      </c>
      <c r="M81" s="15">
        <f>+'9.รายได้(แยกกลุ่ม)'!V77</f>
        <v>-0.18394144479928926</v>
      </c>
      <c r="N81" s="15">
        <f>+'9.รายได้(แยกกลุ่ม)'!W77</f>
        <v>-0.69363857717543442</v>
      </c>
      <c r="O81" s="15">
        <f>+'9.รายได้(แยกกลุ่ม)'!X77</f>
        <v>-0.40681369573092868</v>
      </c>
      <c r="P81" s="15">
        <f>+'9.รายได้(แยกกลุ่ม)'!Y77</f>
        <v>-2.6838959420111063E-2</v>
      </c>
    </row>
    <row r="82" spans="1:16">
      <c r="A82" s="255" t="str">
        <f>+'9.รายได้(แยกกลุ่ม)'!B78</f>
        <v>สุวรรณคูหา,รพช.</v>
      </c>
      <c r="B82" s="255">
        <f>+'9.รายได้(แยกกลุ่ม)'!C78</f>
        <v>934.81001918765946</v>
      </c>
      <c r="C82" s="255">
        <f>+'9.รายได้(แยกกลุ่ม)'!D78</f>
        <v>195.35515407120332</v>
      </c>
      <c r="D82" s="255">
        <f>+'9.รายได้(แยกกลุ่ม)'!E78</f>
        <v>418.8843796711509</v>
      </c>
      <c r="E82" s="255">
        <f>+'9.รายได้(แยกกลุ่ม)'!F78</f>
        <v>1311.3125777777777</v>
      </c>
      <c r="F82" s="255">
        <f>+'9.รายได้(แยกกลุ่ม)'!G78</f>
        <v>3.5590593796942653</v>
      </c>
      <c r="G82" s="255">
        <f>+'9.รายได้(แยกกลุ่ม)'!H78</f>
        <v>14.839998821831463</v>
      </c>
      <c r="H82" s="313">
        <f>+'9.รายได้(แยกกลุ่ม)'!I78</f>
        <v>426.43668414453435</v>
      </c>
      <c r="I82" s="16" t="str">
        <f>+'9.รายได้(แยกกลุ่ม)'!R78</f>
        <v>สุวรรณคูหา,รพช.</v>
      </c>
      <c r="J82" s="15">
        <f>+'9.รายได้(แยกกลุ่ม)'!S78</f>
        <v>-3.1781815012307688E-2</v>
      </c>
      <c r="K82" s="15">
        <f>+'9.รายได้(แยกกลุ่ม)'!T78</f>
        <v>0.24826056437810631</v>
      </c>
      <c r="L82" s="15">
        <f>+'9.รายได้(แยกกลุ่ม)'!U78</f>
        <v>-0.23423753216292906</v>
      </c>
      <c r="M82" s="15">
        <f>+'9.รายได้(แยกกลุ่ม)'!V78</f>
        <v>-4.1495675141738457E-2</v>
      </c>
      <c r="N82" s="15">
        <f>+'9.รายได้(แยกกลุ่ม)'!W78</f>
        <v>-0.29572693688616136</v>
      </c>
      <c r="O82" s="15">
        <f>+'9.รายได้(แยกกลุ่ม)'!X78</f>
        <v>-0.53365492418534333</v>
      </c>
      <c r="P82" s="15">
        <f>+'9.รายได้(แยกกลุ่ม)'!Y78</f>
        <v>-0.17877478501724242</v>
      </c>
    </row>
    <row r="83" spans="1:16">
      <c r="A83" s="255" t="str">
        <f>+'9.รายได้(แยกกลุ่ม)'!B98</f>
        <v>นากลาง,รพช.</v>
      </c>
      <c r="B83" s="255">
        <f>+'9.รายได้(แยกกลุ่ม)'!C98</f>
        <v>907.12947000827671</v>
      </c>
      <c r="C83" s="313">
        <f>+'9.รายได้(แยกกลุ่ม)'!D98</f>
        <v>103.46913386284105</v>
      </c>
      <c r="D83" s="255">
        <f>+'9.รายได้(แยกกลุ่ม)'!E98</f>
        <v>503.61479250334673</v>
      </c>
      <c r="E83" s="313">
        <f>+'9.รายได้(แยกกลุ่ม)'!F98</f>
        <v>1119.7554560096637</v>
      </c>
      <c r="F83" s="313">
        <f>+'9.รายได้(แยกกลุ่ม)'!G98</f>
        <v>2.4037184933139724</v>
      </c>
      <c r="G83" s="255">
        <f>+'9.รายได้(แยกกลุ่ม)'!H98</f>
        <v>31.824185648338787</v>
      </c>
      <c r="H83" s="255">
        <f>+'9.รายได้(แยกกลุ่ม)'!I98</f>
        <v>435.9464425213086</v>
      </c>
      <c r="I83" s="16" t="str">
        <f>+'9.รายได้(แยกกลุ่ม)'!R98</f>
        <v>นากลาง,รพช.</v>
      </c>
      <c r="J83" s="15">
        <f>+'9.รายได้(แยกกลุ่ม)'!S98</f>
        <v>-0.10278783880478282</v>
      </c>
      <c r="K83" s="15">
        <f>+'9.รายได้(แยกกลุ่ม)'!T98</f>
        <v>-0.61207278612827221</v>
      </c>
      <c r="L83" s="15">
        <f>+'9.รายได้(แยกกลุ่ม)'!U98</f>
        <v>-0.41994927974313934</v>
      </c>
      <c r="M83" s="15">
        <f>+'9.รายได้(แยกกลุ่ม)'!V98</f>
        <v>-0.53580016031691524</v>
      </c>
      <c r="N83" s="15">
        <f>+'9.รายได้(แยกกลุ่ม)'!W98</f>
        <v>-0.74312846214913353</v>
      </c>
      <c r="O83" s="15">
        <f>+'9.รายได้(แยกกลุ่ม)'!X98</f>
        <v>-0.43525422417630971</v>
      </c>
      <c r="P83" s="15">
        <f>+'9.รายได้(แยกกลุ่ม)'!Y98</f>
        <v>-0.18405321999100491</v>
      </c>
    </row>
    <row r="84" spans="1:16">
      <c r="A84" s="255" t="str">
        <f>+'9.รายได้(แยกกลุ่ม)'!B109</f>
        <v>ศรีบุญเรือง,รพช.</v>
      </c>
      <c r="B84" s="255">
        <f>+'9.รายได้(แยกกลุ่ม)'!C109</f>
        <v>910.67985109785889</v>
      </c>
      <c r="C84" s="255">
        <f>+'9.รายได้(แยกกลุ่ม)'!D109</f>
        <v>88.252185675142883</v>
      </c>
      <c r="D84" s="255">
        <f>+'9.รายได้(แยกกลุ่ม)'!E109</f>
        <v>478.03538435140712</v>
      </c>
      <c r="E84" s="313">
        <f>+'9.รายได้(แยกกลุ่ม)'!F109</f>
        <v>1160.157408982647</v>
      </c>
      <c r="F84" s="255">
        <f>+'9.รายได้(แยกกลุ่ม)'!G109</f>
        <v>4.7367166773396763</v>
      </c>
      <c r="G84" s="255">
        <f>+'9.รายได้(แยกกลุ่ม)'!H109</f>
        <v>30.842612752721617</v>
      </c>
      <c r="H84" s="313">
        <f>+'9.รายได้(แยกกลุ่ม)'!I109</f>
        <v>411.08510792615647</v>
      </c>
      <c r="I84" s="16" t="str">
        <f>+'9.รายได้(แยกกลุ่ม)'!R109</f>
        <v>ศรีบุญเรือง,รพช.</v>
      </c>
      <c r="J84" s="15">
        <f>+'9.รายได้(แยกกลุ่ม)'!S109</f>
        <v>1.294539806389973E-2</v>
      </c>
      <c r="K84" s="15">
        <f>+'9.รายได้(แยกกลุ่ม)'!T109</f>
        <v>-0.64362237664071731</v>
      </c>
      <c r="L84" s="15">
        <f>+'9.รายได้(แยกกลุ่ม)'!U109</f>
        <v>-0.56066324260896405</v>
      </c>
      <c r="M84" s="15">
        <f>+'9.รายได้(แยกกลุ่ม)'!V109</f>
        <v>-0.5409025748063615</v>
      </c>
      <c r="N84" s="15">
        <f>+'9.รายได้(แยกกลุ่ม)'!W109</f>
        <v>-0.49567510216167798</v>
      </c>
      <c r="O84" s="15">
        <f>+'9.รายได้(แยกกลุ่ม)'!X109</f>
        <v>-0.43443072565539742</v>
      </c>
      <c r="P84" s="15">
        <f>+'9.รายได้(แยกกลุ่ม)'!Y109</f>
        <v>-0.35684693971967896</v>
      </c>
    </row>
    <row r="85" spans="1:16">
      <c r="A85" s="255" t="str">
        <f>+'9.รายได้(แยกกลุ่ม)'!B141</f>
        <v>หนองบัวลำภู,รพท.</v>
      </c>
      <c r="B85" s="255">
        <f>+'9.รายได้(แยกกลุ่ม)'!C141</f>
        <v>1227.3809340702878</v>
      </c>
      <c r="C85" s="255">
        <f>+'9.รายได้(แยกกลุ่ม)'!D141</f>
        <v>1083.8004693133644</v>
      </c>
      <c r="D85" s="255">
        <f>+'9.รายได้(แยกกลุ่ม)'!E141</f>
        <v>2134.5867974134267</v>
      </c>
      <c r="E85" s="313">
        <f>+'9.รายได้(แยกกลุ่ม)'!F141</f>
        <v>5165.6488643196581</v>
      </c>
      <c r="F85" s="255">
        <f>+'9.รายได้(แยกกลุ่ม)'!G141</f>
        <v>42.152288259014497</v>
      </c>
      <c r="G85" s="313">
        <f>+'9.รายได้(แยกกลุ่ม)'!H141</f>
        <v>185.70248373475016</v>
      </c>
      <c r="H85" s="255">
        <f>+'9.รายได้(แยกกลุ่ม)'!I141</f>
        <v>1225.4833713697055</v>
      </c>
      <c r="I85" s="16" t="str">
        <f>+'9.รายได้(แยกกลุ่ม)'!R141</f>
        <v>หนองบัวลำภู,รพท.</v>
      </c>
      <c r="J85" s="15">
        <f>+'9.รายได้(แยกกลุ่ม)'!S141</f>
        <v>-0.10750237725790314</v>
      </c>
      <c r="K85" s="15">
        <f>+'9.รายได้(แยกกลุ่ม)'!T141</f>
        <v>5.2345153875652167E-2</v>
      </c>
      <c r="L85" s="15">
        <f>+'9.รายได้(แยกกลุ่ม)'!U141</f>
        <v>-0.44082615959854349</v>
      </c>
      <c r="M85" s="15">
        <f>+'9.รายได้(แยกกลุ่ม)'!V141</f>
        <v>-0.40711401380451606</v>
      </c>
      <c r="N85" s="15">
        <f>+'9.รายได้(แยกกลุ่ม)'!W141</f>
        <v>-0.44306863140123914</v>
      </c>
      <c r="O85" s="15">
        <f>+'9.รายได้(แยกกลุ่ม)'!X141</f>
        <v>-0.471962979524993</v>
      </c>
      <c r="P85" s="15">
        <f>+'9.รายได้(แยกกลุ่ม)'!Y141</f>
        <v>-0.1954180468125376</v>
      </c>
    </row>
    <row r="87" spans="1:16">
      <c r="A87" s="348" t="s">
        <v>45</v>
      </c>
      <c r="B87" s="349" t="s">
        <v>135</v>
      </c>
      <c r="C87" s="350"/>
      <c r="D87" s="350"/>
      <c r="E87" s="350"/>
      <c r="F87" s="350"/>
      <c r="G87" s="350"/>
      <c r="H87" s="351"/>
      <c r="I87" s="348" t="s">
        <v>45</v>
      </c>
      <c r="J87" s="349" t="s">
        <v>4</v>
      </c>
      <c r="K87" s="350"/>
      <c r="L87" s="350"/>
      <c r="M87" s="350"/>
      <c r="N87" s="350"/>
      <c r="O87" s="350"/>
      <c r="P87" s="351"/>
    </row>
    <row r="88" spans="1:16">
      <c r="A88" s="348"/>
      <c r="B88" s="12" t="s">
        <v>137</v>
      </c>
      <c r="C88" s="13" t="s">
        <v>138</v>
      </c>
      <c r="D88" s="12" t="s">
        <v>139</v>
      </c>
      <c r="E88" s="12" t="s">
        <v>140</v>
      </c>
      <c r="F88" s="12" t="s">
        <v>141</v>
      </c>
      <c r="G88" s="12" t="s">
        <v>142</v>
      </c>
      <c r="H88" s="12" t="s">
        <v>143</v>
      </c>
      <c r="I88" s="348"/>
      <c r="J88" s="12" t="s">
        <v>137</v>
      </c>
      <c r="K88" s="13" t="s">
        <v>138</v>
      </c>
      <c r="L88" s="12" t="s">
        <v>139</v>
      </c>
      <c r="M88" s="12" t="s">
        <v>140</v>
      </c>
      <c r="N88" s="12" t="s">
        <v>141</v>
      </c>
      <c r="O88" s="12" t="s">
        <v>142</v>
      </c>
      <c r="P88" s="12" t="s">
        <v>143</v>
      </c>
    </row>
    <row r="89" spans="1:16">
      <c r="A89" s="255" t="str">
        <f>+'9.รายได้(แยกกลุ่ม)'!B4</f>
        <v>ห้วยเกิ้ง,รพช.</v>
      </c>
      <c r="B89" s="255">
        <f>+'9.รายได้(แยกกลุ่ม)'!C4</f>
        <v>1148.8994123581338</v>
      </c>
      <c r="C89" s="255">
        <f>+'9.รายได้(แยกกลุ่ม)'!D4</f>
        <v>101.54617150063051</v>
      </c>
      <c r="D89" s="255">
        <f>+'9.รายได้(แยกกลุ่ม)'!E4</f>
        <v>1224.7759197324415</v>
      </c>
      <c r="E89" s="255">
        <f>+'9.รายได้(แยกกลุ่ม)'!F4</f>
        <v>15363.33969387755</v>
      </c>
      <c r="F89" s="255">
        <f>+'9.รายได้(แยกกลุ่ม)'!G4</f>
        <v>9.8730954676952756</v>
      </c>
      <c r="G89" s="255">
        <f>+'9.รายได้(แยกกลุ่ม)'!H4</f>
        <v>69.008100289296053</v>
      </c>
      <c r="H89" s="255">
        <f>+'9.รายได้(แยกกลุ่ม)'!I4</f>
        <v>1895.8689356872635</v>
      </c>
      <c r="I89" s="16" t="str">
        <f>+'9.รายได้(แยกกลุ่ม)'!R4</f>
        <v>ห้วยเกิ้ง,รพช.</v>
      </c>
      <c r="J89" s="15">
        <f>+'9.รายได้(แยกกลุ่ม)'!S4</f>
        <v>0.18575174060224062</v>
      </c>
      <c r="K89" s="15">
        <f>+'9.รายได้(แยกกลุ่ม)'!T4</f>
        <v>-0.66700513169372355</v>
      </c>
      <c r="L89" s="15">
        <f>+'9.รายได้(แยกกลุ่ม)'!U4</f>
        <v>0.76320937801145561</v>
      </c>
      <c r="M89" s="15">
        <f>+'9.รายได้(แยกกลุ่ม)'!V4</f>
        <v>2.7711036168713874</v>
      </c>
      <c r="N89" s="15">
        <f>+'9.รายได้(แยกกลุ่ม)'!W4</f>
        <v>2.4137592737337229E-2</v>
      </c>
      <c r="O89" s="15">
        <f>+'9.รายได้(แยกกลุ่ม)'!X4</f>
        <v>0.59201093443712993</v>
      </c>
      <c r="P89" s="15">
        <f>+'9.รายได้(แยกกลุ่ม)'!Y4</f>
        <v>0.81147127484511483</v>
      </c>
    </row>
    <row r="90" spans="1:16">
      <c r="A90" s="255" t="str">
        <f>+'9.รายได้(แยกกลุ่ม)'!B8</f>
        <v>ประจักษ์ศิลปาคม,รพช.</v>
      </c>
      <c r="B90" s="255">
        <f>+'9.รายได้(แยกกลุ่ม)'!C8</f>
        <v>1242.8417082169397</v>
      </c>
      <c r="C90" s="255">
        <f>+'9.รายได้(แยกกลุ่ม)'!D8</f>
        <v>101.74065830390555</v>
      </c>
      <c r="D90" s="255">
        <f>+'9.รายได้(แยกกลุ่ม)'!E8</f>
        <v>530.81425170068019</v>
      </c>
      <c r="E90" s="255">
        <f>+'9.รายได้(แยกกลุ่ม)'!F8</f>
        <v>2374.7017082179132</v>
      </c>
      <c r="F90" s="255">
        <f>+'9.รายได้(แยกกลุ่ม)'!G8</f>
        <v>6.6409087335901269</v>
      </c>
      <c r="G90" s="255">
        <f>+'9.รายได้(แยกกลุ่ม)'!H8</f>
        <v>32.758835783350371</v>
      </c>
      <c r="H90" s="313">
        <f>+'9.รายได้(แยกกลุ่ม)'!I8</f>
        <v>461.17558635956362</v>
      </c>
      <c r="I90" s="16" t="str">
        <f>+'9.รายได้(แยกกลุ่ม)'!R8</f>
        <v>ประจักษ์ศิลปาคม,รพช.</v>
      </c>
      <c r="J90" s="15">
        <f>+'9.รายได้(แยกกลุ่ม)'!S8</f>
        <v>0.28270734840616096</v>
      </c>
      <c r="K90" s="15">
        <f>+'9.รายได้(แยกกลุ่ม)'!T8</f>
        <v>-0.66636736163812404</v>
      </c>
      <c r="L90" s="15">
        <f>+'9.รายได้(แยกกลุ่ม)'!U8</f>
        <v>-0.23583028413456017</v>
      </c>
      <c r="M90" s="15">
        <f>+'9.รายได้(แยกกลุ่ม)'!V8</f>
        <v>-0.41710289694238861</v>
      </c>
      <c r="N90" s="15">
        <f>+'9.รายได้(แยกกลุ่ม)'!W8</f>
        <v>-0.31113759547237629</v>
      </c>
      <c r="O90" s="15">
        <f>+'9.รายได้(แยกกลุ่ม)'!X8</f>
        <v>-0.24425647789331262</v>
      </c>
      <c r="P90" s="15">
        <f>+'9.รายได้(แยกกลุ่ม)'!Y8</f>
        <v>-0.55935438804615345</v>
      </c>
    </row>
    <row r="91" spans="1:16">
      <c r="A91" s="255" t="str">
        <f>+'9.รายได้(แยกกลุ่ม)'!B16</f>
        <v>หนองแสง,รพช.</v>
      </c>
      <c r="B91" s="255">
        <f>+'9.รายได้(แยกกลุ่ม)'!C16</f>
        <v>999.26157664794277</v>
      </c>
      <c r="C91" s="255">
        <f>+'9.รายได้(แยกกลุ่ม)'!D16</f>
        <v>158.09737193336215</v>
      </c>
      <c r="D91" s="255">
        <f>+'9.รายได้(แยกกลุ่ม)'!E16</f>
        <v>484.41789087093389</v>
      </c>
      <c r="E91" s="255">
        <f>+'9.รายได้(แยกกลุ่ม)'!F16</f>
        <v>2153.4690939153438</v>
      </c>
      <c r="F91" s="313">
        <f>+'9.รายได้(แยกกลุ่ม)'!G16</f>
        <v>7.2180453893404932</v>
      </c>
      <c r="G91" s="255">
        <f>+'9.รายได้(แยกกลุ่ม)'!H16</f>
        <v>30.384080626770146</v>
      </c>
      <c r="H91" s="255">
        <f>+'9.รายได้(แยกกลุ่ม)'!I16</f>
        <v>701.35669979355703</v>
      </c>
      <c r="I91" s="16" t="str">
        <f>+'9.รายได้(แยกกลุ่ม)'!R16</f>
        <v>หนองแสง,รพช.</v>
      </c>
      <c r="J91" s="15">
        <f>+'9.รายได้(แยกกลุ่ม)'!S16</f>
        <v>-6.5230086472673393E-2</v>
      </c>
      <c r="K91" s="15">
        <f>+'9.รายได้(แยกกลุ่ม)'!T16</f>
        <v>-0.11447721996363409</v>
      </c>
      <c r="L91" s="15">
        <f>+'9.รายได้(แยกกลุ่ม)'!U16</f>
        <v>-0.15108511498364563</v>
      </c>
      <c r="M91" s="15">
        <f>+'9.รายได้(แยกกลุ่ม)'!V16</f>
        <v>0.31920535675803285</v>
      </c>
      <c r="N91" s="15">
        <f>+'9.รายได้(แยกกลุ่ม)'!W16</f>
        <v>-0.2964789816710911</v>
      </c>
      <c r="O91" s="15">
        <f>+'9.รายได้(แยกกลุ่ม)'!X16</f>
        <v>-3.2918209651166375E-2</v>
      </c>
      <c r="P91" s="15">
        <f>+'9.รายได้(แยกกลุ่ม)'!Y16</f>
        <v>0.10586976421266739</v>
      </c>
    </row>
    <row r="92" spans="1:16">
      <c r="A92" s="255" t="str">
        <f>+'9.รายได้(แยกกลุ่ม)'!B17</f>
        <v>นายูง,รพช.</v>
      </c>
      <c r="B92" s="255">
        <f>+'9.รายได้(แยกกลุ่ม)'!C17</f>
        <v>980.85641274476131</v>
      </c>
      <c r="C92" s="255">
        <f>+'9.รายได้(แยกกลุ่ม)'!D17</f>
        <v>250.77536327722433</v>
      </c>
      <c r="D92" s="255">
        <f>+'9.รายได้(แยกกลุ่ม)'!E17</f>
        <v>736.99959216965738</v>
      </c>
      <c r="E92" s="255">
        <f>+'9.รายได้(แยกกลุ่ม)'!F17</f>
        <v>1525.2354388714734</v>
      </c>
      <c r="F92" s="255">
        <f>+'9.รายได้(แยกกลุ่ม)'!G17</f>
        <v>11.086727577067931</v>
      </c>
      <c r="G92" s="255">
        <f>+'9.รายได้(แยกกลุ่ม)'!H17</f>
        <v>24.311471962616825</v>
      </c>
      <c r="H92" s="255">
        <f>+'9.รายได้(แยกกลุ่ม)'!I17</f>
        <v>534.06238491927172</v>
      </c>
      <c r="I92" s="16" t="str">
        <f>+'9.รายได้(แยกกลุ่ม)'!R17</f>
        <v>นายูง,รพช.</v>
      </c>
      <c r="J92" s="15">
        <f>+'9.รายได้(แยกกลุ่ม)'!S17</f>
        <v>-8.2447393604552305E-2</v>
      </c>
      <c r="K92" s="15">
        <f>+'9.รายได้(แยกกลุ่ม)'!T17</f>
        <v>0.40462358189912456</v>
      </c>
      <c r="L92" s="15">
        <f>+'9.รายได้(แยกกลุ่ม)'!U17</f>
        <v>0.29154999399165482</v>
      </c>
      <c r="M92" s="15">
        <f>+'9.รายได้(แยกกลุ่ม)'!V17</f>
        <v>-6.564771838999256E-2</v>
      </c>
      <c r="N92" s="15">
        <f>+'9.รายได้(แยกกลุ่ม)'!W17</f>
        <v>8.0589751689921621E-2</v>
      </c>
      <c r="O92" s="15">
        <f>+'9.รายได้(แยกกลุ่ม)'!X17</f>
        <v>-0.22620065025406003</v>
      </c>
      <c r="P92" s="15">
        <f>+'9.รายได้(แยกกลุ่ม)'!Y17</f>
        <v>-0.15791287962405889</v>
      </c>
    </row>
    <row r="93" spans="1:16">
      <c r="A93" s="255" t="str">
        <f>+'9.รายได้(แยกกลุ่ม)'!B22</f>
        <v>กู่แก้ว,รพช.</v>
      </c>
      <c r="B93" s="255">
        <f>+'9.รายได้(แยกกลุ่ม)'!C22</f>
        <v>935.25173215761959</v>
      </c>
      <c r="C93" s="255">
        <f>+'9.รายได้(แยกกลุ่ม)'!D22</f>
        <v>213.80410967208599</v>
      </c>
      <c r="D93" s="255">
        <f>+'9.รายได้(แยกกลุ่ม)'!E22</f>
        <v>1414.5136988847585</v>
      </c>
      <c r="E93" s="255">
        <f>+'9.รายได้(แยกกลุ่ม)'!F22</f>
        <v>1838.1847638190952</v>
      </c>
      <c r="F93" s="255">
        <f>+'9.รายได้(แยกกลุ่ม)'!G22</f>
        <v>9.4320912099369867</v>
      </c>
      <c r="G93" s="255">
        <f>+'9.รายได้(แยกกลุ่ม)'!H22</f>
        <v>25.026361122444353</v>
      </c>
      <c r="H93" s="255">
        <f>+'9.รายได้(แยกกลุ่ม)'!I22</f>
        <v>553.02858363185453</v>
      </c>
      <c r="I93" s="16" t="str">
        <f>+'9.รายได้(แยกกลุ่ม)'!R22</f>
        <v>กู่แก้ว,รพช.</v>
      </c>
      <c r="J93" s="15">
        <f>+'9.รายได้(แยกกลุ่ม)'!S22</f>
        <v>-0.12510877909671467</v>
      </c>
      <c r="K93" s="15">
        <f>+'9.รายได้(แยกกลุ่ม)'!T22</f>
        <v>0.19754305378224341</v>
      </c>
      <c r="L93" s="15">
        <f>+'9.รายได้(แยกกลุ่ม)'!U22</f>
        <v>1.4788550478263591</v>
      </c>
      <c r="M93" s="15">
        <f>+'9.รายได้(แยกกลุ่ม)'!V22</f>
        <v>0.12606361242557867</v>
      </c>
      <c r="N93" s="15">
        <f>+'9.รายได้(แยกกลุ่ม)'!W22</f>
        <v>-8.0682642591096934E-2</v>
      </c>
      <c r="O93" s="15">
        <f>+'9.รายได้(แยกกลุ่ม)'!X22</f>
        <v>-0.20344675168857723</v>
      </c>
      <c r="P93" s="15">
        <f>+'9.รายได้(แยกกลุ่ม)'!Y22</f>
        <v>-0.12800777469746699</v>
      </c>
    </row>
    <row r="94" spans="1:16">
      <c r="A94" s="255" t="str">
        <f>+'9.รายได้(แยกกลุ่ม)'!B31</f>
        <v>ทุ่งฝน,รพช.</v>
      </c>
      <c r="B94" s="255">
        <f>+'9.รายได้(แยกกลุ่ม)'!C31</f>
        <v>1007.5874632382812</v>
      </c>
      <c r="C94" s="255">
        <f>+'9.รายได้(แยกกลุ่ม)'!D31</f>
        <v>171.95765740515068</v>
      </c>
      <c r="D94" s="255">
        <f>+'9.รายได้(แยกกลุ่ม)'!E31</f>
        <v>786.90862913096691</v>
      </c>
      <c r="E94" s="255">
        <f>+'9.รายได้(แยกกลุ่ม)'!F31</f>
        <v>1479.1153836784408</v>
      </c>
      <c r="F94" s="255">
        <f>+'9.รายได้(แยกกลุ่ม)'!G31</f>
        <v>3.8535061544199927</v>
      </c>
      <c r="G94" s="255">
        <f>+'9.รายได้(แยกกลุ่ม)'!H31</f>
        <v>18.706608230759667</v>
      </c>
      <c r="H94" s="255">
        <f>+'9.รายได้(แยกกลุ่ม)'!I31</f>
        <v>611.67743764725003</v>
      </c>
      <c r="I94" s="16" t="str">
        <f>+'9.รายได้(แยกกลุ่ม)'!R31</f>
        <v>ทุ่งฝน,รพช.</v>
      </c>
      <c r="J94" s="15">
        <f>+'9.รายได้(แยกกลุ่ม)'!S31</f>
        <v>3.298938851452015E-2</v>
      </c>
      <c r="K94" s="15">
        <f>+'9.รายได้(แยกกลุ่ม)'!T31</f>
        <v>0.45621846759513668</v>
      </c>
      <c r="L94" s="15">
        <f>+'9.รายได้(แยกกลุ่ม)'!U31</f>
        <v>-0.80413536382215123</v>
      </c>
      <c r="M94" s="15">
        <f>+'9.รายได้(แยกกลุ่ม)'!V31</f>
        <v>-7.4637893210115642</v>
      </c>
      <c r="N94" s="15">
        <f>+'9.รายได้(แยกกลุ่ม)'!W31</f>
        <v>-1.1507044105249706</v>
      </c>
      <c r="O94" s="15">
        <f>+'9.รายได้(แยกกลุ่ม)'!X31</f>
        <v>-1.85028079835277</v>
      </c>
      <c r="P94" s="15">
        <f>+'9.รายได้(แยกกลุ่ม)'!Y31</f>
        <v>-2.0691645967148542</v>
      </c>
    </row>
    <row r="95" spans="1:16">
      <c r="A95" s="255" t="str">
        <f>+'9.รายได้(แยกกลุ่ม)'!B32</f>
        <v>ไชยวาน,รพช.</v>
      </c>
      <c r="B95" s="255">
        <f>+'9.รายได้(แยกกลุ่ม)'!C32</f>
        <v>1110.1926764635843</v>
      </c>
      <c r="C95" s="255">
        <f>+'9.รายได้(แยกกลุ่ม)'!D32</f>
        <v>126.09465931897813</v>
      </c>
      <c r="D95" s="255">
        <f>+'9.รายได้(แยกกลุ่ม)'!E32</f>
        <v>555.59943449575871</v>
      </c>
      <c r="E95" s="313">
        <f>+'9.รายได้(แยกกลุ่ม)'!F32</f>
        <v>939.73431461810821</v>
      </c>
      <c r="F95" s="255">
        <f>+'9.รายได้(แยกกลุ่ม)'!G32</f>
        <v>3.5340966599190282</v>
      </c>
      <c r="G95" s="255">
        <f>+'9.รายได้(แยกกลุ่ม)'!H32</f>
        <v>26.087467105263158</v>
      </c>
      <c r="H95" s="255">
        <f>+'9.รายได้(แยกกลุ่ม)'!I32</f>
        <v>545.75860087764056</v>
      </c>
      <c r="I95" s="16" t="str">
        <f>+'9.รายได้(แยกกลุ่ม)'!R32</f>
        <v>ไชยวาน,รพช.</v>
      </c>
      <c r="J95" s="15">
        <f>+'9.รายได้(แยกกลุ่ม)'!S32</f>
        <v>0.13818134488063719</v>
      </c>
      <c r="K95" s="15">
        <f>+'9.รายได้(แยกกลุ่ม)'!T32</f>
        <v>-0.18299249749617899</v>
      </c>
      <c r="L95" s="15">
        <f>+'9.รายได้(แยกกลุ่ม)'!U32</f>
        <v>2.0348317829164339E-2</v>
      </c>
      <c r="M95" s="15">
        <f>+'9.รายได้(แยกกลุ่ม)'!V32</f>
        <v>-0.49482385293340359</v>
      </c>
      <c r="N95" s="15">
        <f>+'9.รายได้(แยกกลุ่ม)'!W32</f>
        <v>-0.32442224840457007</v>
      </c>
      <c r="O95" s="15">
        <f>+'9.รายได้(แยกกลุ่ม)'!X32</f>
        <v>-4.0403425680561822E-2</v>
      </c>
      <c r="P95" s="15">
        <f>+'9.รายได้(แยกกลุ่ม)'!Y32</f>
        <v>-0.12064176019528511</v>
      </c>
    </row>
    <row r="96" spans="1:16">
      <c r="A96" s="255" t="str">
        <f>+'9.รายได้(แยกกลุ่ม)'!B33</f>
        <v>สร้างคอม,รพช.</v>
      </c>
      <c r="B96" s="255">
        <f>+'9.รายได้(แยกกลุ่ม)'!C33</f>
        <v>1114.2527723039548</v>
      </c>
      <c r="C96" s="255">
        <f>+'9.รายได้(แยกกลุ่ม)'!D33</f>
        <v>161.09902146038601</v>
      </c>
      <c r="D96" s="255">
        <f>+'9.รายได้(แยกกลุ่ม)'!E33</f>
        <v>649.45168927250313</v>
      </c>
      <c r="E96" s="255">
        <f>+'9.รายได้(แยกกลุ่ม)'!F33</f>
        <v>3349.9425853350194</v>
      </c>
      <c r="F96" s="255">
        <f>+'9.รายได้(แยกกลุ่ม)'!G33</f>
        <v>3.3443638354664293</v>
      </c>
      <c r="G96" s="255">
        <f>+'9.รายได้(แยกกลุ่ม)'!H33</f>
        <v>23.67900896584765</v>
      </c>
      <c r="H96" s="255">
        <f>+'9.รายได้(แยกกลุ่ม)'!I33</f>
        <v>567.77432851936828</v>
      </c>
      <c r="I96" s="16" t="str">
        <f>+'9.รายได้(แยกกลุ่ม)'!R33</f>
        <v>สร้างคอม,รพช.</v>
      </c>
      <c r="J96" s="15">
        <f>+'9.รายได้(แยกกลุ่ม)'!S33</f>
        <v>0.14234379833750674</v>
      </c>
      <c r="K96" s="15">
        <f>+'9.รายได้(แยกกลุ่ม)'!T33</f>
        <v>4.38119258184144E-2</v>
      </c>
      <c r="L96" s="15">
        <f>+'9.รายได้(แยกกลุ่ม)'!U33</f>
        <v>0.19270628715077698</v>
      </c>
      <c r="M96" s="15">
        <f>+'9.รายได้(แยกกลุ่ม)'!V33</f>
        <v>0.80083994149089255</v>
      </c>
      <c r="N96" s="15">
        <f>+'9.รายได้(แยกกลุ่ม)'!W33</f>
        <v>-0.36069156621957121</v>
      </c>
      <c r="O96" s="15">
        <f>+'9.รายได้(แยกกลุ่ม)'!X33</f>
        <v>-0.1289957052855302</v>
      </c>
      <c r="P96" s="15">
        <f>+'9.รายได้(แยกกลุ่ม)'!Y33</f>
        <v>-8.5168729672418161E-2</v>
      </c>
    </row>
    <row r="97" spans="1:16">
      <c r="A97" s="255" t="str">
        <f>+'9.รายได้(แยกกลุ่ม)'!B34</f>
        <v>พิบูลย์รักษ์,รพช.</v>
      </c>
      <c r="B97" s="255">
        <f>+'9.รายได้(แยกกลุ่ม)'!C34</f>
        <v>823.23177129581825</v>
      </c>
      <c r="C97" s="255">
        <f>+'9.รายได้(แยกกลุ่ม)'!D34</f>
        <v>175.60290965410431</v>
      </c>
      <c r="D97" s="255">
        <f>+'9.รายได้(แยกกลุ่ม)'!E34</f>
        <v>934.08333333333337</v>
      </c>
      <c r="E97" s="255">
        <f>+'9.รายได้(แยกกลุ่ม)'!F34</f>
        <v>2454.183250853243</v>
      </c>
      <c r="F97" s="255">
        <f>+'9.รายได้(แยกกลุ่ม)'!G34</f>
        <v>6.4826203208556148</v>
      </c>
      <c r="G97" s="255">
        <f>+'9.รายได้(แยกกลุ่ม)'!H34</f>
        <v>26.013814616755795</v>
      </c>
      <c r="H97" s="255">
        <f>+'9.รายได้(แยกกลุ่ม)'!I34</f>
        <v>785.0419669592153</v>
      </c>
      <c r="I97" s="16" t="str">
        <f>+'9.รายได้(แยกกลุ่ม)'!R34</f>
        <v>พิบูลย์รักษ์,รพช.</v>
      </c>
      <c r="J97" s="15">
        <f>+'9.รายได้(แยกกลุ่ม)'!S34</f>
        <v>-0.15601402849582041</v>
      </c>
      <c r="K97" s="15">
        <f>+'9.รายได้(แยกกลุ่ม)'!T34</f>
        <v>0.13778724193206812</v>
      </c>
      <c r="L97" s="15">
        <f>+'9.รายได้(แยกกลุ่ม)'!U34</f>
        <v>0.71542715615597141</v>
      </c>
      <c r="M97" s="15">
        <f>+'9.รายได้(แยกกลุ่ม)'!V34</f>
        <v>0.31930357290959072</v>
      </c>
      <c r="N97" s="15">
        <f>+'9.รายได้(แยกกลุ่ม)'!W34</f>
        <v>0.23921739619618165</v>
      </c>
      <c r="O97" s="15">
        <f>+'9.รายได้(แยกกลุ่ม)'!X34</f>
        <v>-4.311264522175326E-2</v>
      </c>
      <c r="P97" s="15">
        <f>+'9.รายได้(แยกกลุ่ม)'!Y34</f>
        <v>0.26490562151096514</v>
      </c>
    </row>
    <row r="98" spans="1:16">
      <c r="A98" s="255" t="str">
        <f>+'9.รายได้(แยกกลุ่ม)'!B66</f>
        <v>ศรีธาตุ,รพช.</v>
      </c>
      <c r="B98" s="255">
        <f>+'9.รายได้(แยกกลุ่ม)'!C66</f>
        <v>791.75182310064486</v>
      </c>
      <c r="C98" s="313">
        <f>+'9.รายได้(แยกกลุ่ม)'!D66</f>
        <v>103.78292851135407</v>
      </c>
      <c r="D98" s="255">
        <f>+'9.รายได้(แยกกลุ่ม)'!E66</f>
        <v>422.08727158160059</v>
      </c>
      <c r="E98" s="313">
        <f>+'9.รายได้(แยกกลุ่ม)'!F66</f>
        <v>1475.7901078695759</v>
      </c>
      <c r="F98" s="313">
        <f>+'9.รายได้(แยกกลุ่ม)'!G66</f>
        <v>4.7948997878344697</v>
      </c>
      <c r="G98" s="255">
        <f>+'9.รายได้(แยกกลุ่ม)'!H66</f>
        <v>13.501513996745421</v>
      </c>
      <c r="H98" s="255">
        <f>+'9.รายได้(แยกกลุ่ม)'!I66</f>
        <v>599.38676254555651</v>
      </c>
      <c r="I98" s="16" t="str">
        <f>+'9.รายได้(แยกกลุ่ม)'!R66</f>
        <v>ศรีธาตุ,รพช.</v>
      </c>
      <c r="J98" s="15">
        <f>+'9.รายได้(แยกกลุ่ม)'!S66</f>
        <v>-0.12084982905982479</v>
      </c>
      <c r="K98" s="15">
        <f>+'9.รายได้(แยกกลุ่ม)'!T66</f>
        <v>-0.53386482787664702</v>
      </c>
      <c r="L98" s="15">
        <f>+'9.รายได้(แยกกลุ่ม)'!U66</f>
        <v>-0.34620088590148645</v>
      </c>
      <c r="M98" s="15">
        <f>+'9.รายได้(แยกกลุ่ม)'!V66</f>
        <v>-0.27237571311360148</v>
      </c>
      <c r="N98" s="15">
        <f>+'9.รายได้(แยกกลุ่ม)'!W66</f>
        <v>-0.3020865013681866</v>
      </c>
      <c r="O98" s="15">
        <f>+'9.รายได้(แยกกลุ่ม)'!X66</f>
        <v>-0.67016725730208437</v>
      </c>
      <c r="P98" s="15">
        <f>+'9.รายได้(แยกกลุ่ม)'!Y66</f>
        <v>-0.1190328671797867</v>
      </c>
    </row>
    <row r="99" spans="1:16">
      <c r="A99" s="255" t="str">
        <f>+'9.รายได้(แยกกลุ่ม)'!B79</f>
        <v>โนนสะอาด,รพช.</v>
      </c>
      <c r="B99" s="255">
        <f>+'9.รายได้(แยกกลุ่ม)'!C79</f>
        <v>924.62284517435569</v>
      </c>
      <c r="C99" s="255">
        <f>+'9.รายได้(แยกกลุ่ม)'!D79</f>
        <v>90.936504563486551</v>
      </c>
      <c r="D99" s="255">
        <f>+'9.รายได้(แยกกลุ่ม)'!E79</f>
        <v>579.49635036496352</v>
      </c>
      <c r="E99" s="255">
        <f>+'9.รายได้(แยกกลุ่ม)'!F79</f>
        <v>1331.8125538358006</v>
      </c>
      <c r="F99" s="255">
        <f>+'9.รายได้(แยกกลุ่ม)'!G79</f>
        <v>5.1868929588272117</v>
      </c>
      <c r="G99" s="255">
        <f>+'9.รายได้(แยกกลุ่ม)'!H79</f>
        <v>23.03218605496436</v>
      </c>
      <c r="H99" s="255">
        <f>+'9.รายได้(แยกกลุ่ม)'!I79</f>
        <v>611.08185979415759</v>
      </c>
      <c r="I99" s="16" t="str">
        <f>+'9.รายได้(แยกกลุ่ม)'!R79</f>
        <v>โนนสะอาด,รพช.</v>
      </c>
      <c r="J99" s="15">
        <f>+'9.รายได้(แยกกลุ่ม)'!S79</f>
        <v>-4.233305743682296E-2</v>
      </c>
      <c r="K99" s="15">
        <f>+'9.รายได้(แยกกลุ่ม)'!T79</f>
        <v>-0.41894313949036233</v>
      </c>
      <c r="L99" s="15">
        <f>+'9.รายได้(แยกกลุ่ม)'!U79</f>
        <v>5.9377185910884547E-2</v>
      </c>
      <c r="M99" s="15">
        <f>+'9.รายได้(แยกกลุ่ม)'!V79</f>
        <v>-2.6511211449332991E-2</v>
      </c>
      <c r="N99" s="15">
        <f>+'9.รายได้(แยกกลุ่ม)'!W79</f>
        <v>2.6391695794253753E-2</v>
      </c>
      <c r="O99" s="15">
        <f>+'9.รายได้(แยกกลุ่ม)'!X79</f>
        <v>-0.27621648216181927</v>
      </c>
      <c r="P99" s="15">
        <f>+'9.รายได้(แยกกลุ่ม)'!Y79</f>
        <v>0.17681205754669693</v>
      </c>
    </row>
    <row r="100" spans="1:16">
      <c r="A100" s="255" t="str">
        <f>+'9.รายได้(แยกกลุ่ม)'!B88</f>
        <v>กุดจับ,รพช.</v>
      </c>
      <c r="B100" s="255">
        <f>+'9.รายได้(แยกกลุ่ม)'!C88</f>
        <v>881.00201674532502</v>
      </c>
      <c r="C100" s="255">
        <f>+'9.รายได้(แยกกลุ่ม)'!D88</f>
        <v>259.24461937955408</v>
      </c>
      <c r="D100" s="255">
        <f>+'9.รายได้(แยกกลุ่ม)'!E88</f>
        <v>632.42851488387316</v>
      </c>
      <c r="E100" s="255">
        <f>+'9.รายได้(แยกกลุ่ม)'!F88</f>
        <v>1760.5413339640493</v>
      </c>
      <c r="F100" s="255">
        <f>+'9.รายได้(แยกกลุ่ม)'!G88</f>
        <v>10.029796611725816</v>
      </c>
      <c r="G100" s="255">
        <f>+'9.รายได้(แยกกลุ่ม)'!H88</f>
        <v>21.82302893959567</v>
      </c>
      <c r="H100" s="313">
        <f>+'9.รายได้(แยกกลุ่ม)'!I88</f>
        <v>490.84607926383762</v>
      </c>
      <c r="I100" s="16" t="str">
        <f>+'9.รายได้(แยกกลุ่ม)'!R88</f>
        <v>กุดจับ,รพช.</v>
      </c>
      <c r="J100" s="15">
        <f>+'9.รายได้(แยกกลุ่ม)'!S88</f>
        <v>-0.11450810069037846</v>
      </c>
      <c r="K100" s="15">
        <f>+'9.รายได้(แยกกลุ่ม)'!T88</f>
        <v>5.5114558183715953E-2</v>
      </c>
      <c r="L100" s="15">
        <f>+'9.รายได้(แยกกลุ่ม)'!U88</f>
        <v>-0.19513735295488405</v>
      </c>
      <c r="M100" s="15">
        <f>+'9.รายได้(แยกกลุ่ม)'!V88</f>
        <v>9.2198739575294286E-2</v>
      </c>
      <c r="N100" s="15">
        <f>+'9.รายได้(แยกกลุ่ม)'!W88</f>
        <v>0.5742080051568178</v>
      </c>
      <c r="O100" s="15">
        <f>+'9.รายได้(แยกกลุ่ม)'!X88</f>
        <v>-0.22626337115654899</v>
      </c>
      <c r="P100" s="15">
        <f>+'9.รายได้(แยกกลุ่ม)'!Y88</f>
        <v>-8.6099107175960296E-2</v>
      </c>
    </row>
    <row r="101" spans="1:16">
      <c r="A101" s="255" t="str">
        <f>+'9.รายได้(แยกกลุ่ม)'!B89</f>
        <v>หนองวัวซอ,รพช.</v>
      </c>
      <c r="B101" s="255">
        <f>+'9.รายได้(แยกกลุ่ม)'!C89</f>
        <v>826.04121111111067</v>
      </c>
      <c r="C101" s="313">
        <f>+'9.รายได้(แยกกลุ่ม)'!D89</f>
        <v>133.82707510288066</v>
      </c>
      <c r="D101" s="255">
        <f>+'9.รายได้(แยกกลุ่ม)'!E89</f>
        <v>1002.2732920678587</v>
      </c>
      <c r="E101" s="313">
        <f>+'9.รายได้(แยกกลุ่ม)'!F89</f>
        <v>1025.4428214285715</v>
      </c>
      <c r="F101" s="313">
        <f>+'9.รายได้(แยกกลุ่ม)'!G89</f>
        <v>2.4331803888853236</v>
      </c>
      <c r="G101" s="255">
        <f>+'9.รายได้(แยกกลุ่ม)'!H89</f>
        <v>22.450018930886223</v>
      </c>
      <c r="H101" s="255">
        <f>+'9.รายได้(แยกกลุ่ม)'!I89</f>
        <v>517.78594958847737</v>
      </c>
      <c r="I101" s="16" t="str">
        <f>+'9.รายได้(แยกกลุ่ม)'!R89</f>
        <v>หนองวัวซอ,รพช.</v>
      </c>
      <c r="J101" s="15">
        <f>+'9.รายได้(แยกกลุ่ม)'!S89</f>
        <v>-0.16974900507379703</v>
      </c>
      <c r="K101" s="15">
        <f>+'9.รายได้(แยกกลุ่ม)'!T89</f>
        <v>-0.45532950478149364</v>
      </c>
      <c r="L101" s="15">
        <f>+'9.รายได้(แยกกลุ่ม)'!U89</f>
        <v>0.27554706331431722</v>
      </c>
      <c r="M101" s="15">
        <f>+'9.รายได้(แยกกลุ่ม)'!V89</f>
        <v>-0.36383921498221988</v>
      </c>
      <c r="N101" s="15">
        <f>+'9.รายได้(แยกกลุ่ม)'!W89</f>
        <v>-0.61810471393848399</v>
      </c>
      <c r="O101" s="15">
        <f>+'9.รายได้(แยกกลุ่ม)'!X89</f>
        <v>-0.20403340832588399</v>
      </c>
      <c r="P101" s="15">
        <f>+'9.รายได้(แยกกลุ่ม)'!Y89</f>
        <v>-3.5940060211222764E-2</v>
      </c>
    </row>
    <row r="102" spans="1:16">
      <c r="A102" s="255" t="str">
        <f>+'9.รายได้(แยกกลุ่ม)'!B90</f>
        <v>วังสามหมอ,รพช.</v>
      </c>
      <c r="B102" s="255">
        <f>+'9.รายได้(แยกกลุ่ม)'!C90</f>
        <v>1107.2472138543601</v>
      </c>
      <c r="C102" s="255">
        <f>+'9.รายได้(แยกกลุ่ม)'!D90</f>
        <v>358.48059003219208</v>
      </c>
      <c r="D102" s="255">
        <f>+'9.รายได้(แยกกลุ่ม)'!E90</f>
        <v>610.63478260869567</v>
      </c>
      <c r="E102" s="255">
        <f>+'9.รายได้(แยกกลุ่ม)'!F90</f>
        <v>2371.2088394854586</v>
      </c>
      <c r="F102" s="255">
        <f>+'9.รายได้(แยกกลุ่ม)'!G90</f>
        <v>7.1629911582972037</v>
      </c>
      <c r="G102" s="255">
        <f>+'9.รายได้(แยกกลุ่ม)'!H90</f>
        <v>34.833441436520673</v>
      </c>
      <c r="H102" s="255">
        <f>+'9.รายได้(แยกกลุ่ม)'!I90</f>
        <v>564.06162393965747</v>
      </c>
      <c r="I102" s="16" t="str">
        <f>+'9.รายได้(แยกกลุ่ม)'!R90</f>
        <v>วังสามหมอ,รพช.</v>
      </c>
      <c r="J102" s="15">
        <f>+'9.รายได้(แยกกลุ่ม)'!S90</f>
        <v>0.11289011803092079</v>
      </c>
      <c r="K102" s="15">
        <f>+'9.รายได้(แยกกลุ่ม)'!T90</f>
        <v>0.45900073172004574</v>
      </c>
      <c r="L102" s="15">
        <f>+'9.รายได้(แยกกลุ่ม)'!U90</f>
        <v>-0.22287323240240206</v>
      </c>
      <c r="M102" s="15">
        <f>+'9.รายได้(แยกกลุ่ม)'!V90</f>
        <v>0.47104260251847024</v>
      </c>
      <c r="N102" s="15">
        <f>+'9.รายได้(แยกกลุ่ม)'!W90</f>
        <v>0.12425390651253786</v>
      </c>
      <c r="O102" s="15">
        <f>+'9.รายได้(แยกกลุ่ม)'!X90</f>
        <v>0.23502148224748864</v>
      </c>
      <c r="P102" s="15">
        <f>+'9.รายได้(แยกกลุ่ม)'!Y90</f>
        <v>5.0220106676543523E-2</v>
      </c>
    </row>
    <row r="103" spans="1:16">
      <c r="A103" s="255" t="str">
        <f>+'9.รายได้(แยกกลุ่ม)'!B91</f>
        <v>น้ำโสม,รพช.</v>
      </c>
      <c r="B103" s="255">
        <f>+'9.รายได้(แยกกลุ่ม)'!C91</f>
        <v>873.81250552136737</v>
      </c>
      <c r="C103" s="255">
        <f>+'9.รายได้(แยกกลุ่ม)'!D91</f>
        <v>230.18509702596654</v>
      </c>
      <c r="D103" s="255">
        <f>+'9.รายได้(แยกกลุ่ม)'!E91</f>
        <v>1078.3188046116502</v>
      </c>
      <c r="E103" s="255">
        <f>+'9.รายได้(แยกกลุ่ม)'!F91</f>
        <v>1655.5894268919913</v>
      </c>
      <c r="F103" s="255">
        <f>+'9.รายได้(แยกกลุ่ม)'!G91</f>
        <v>5.8226496819631315</v>
      </c>
      <c r="G103" s="255">
        <f>+'9.รายได้(แยกกลุ่ม)'!H91</f>
        <v>35.213344588257364</v>
      </c>
      <c r="H103" s="255">
        <f>+'9.รายได้(แยกกลุ่ม)'!I91</f>
        <v>549.44318352381151</v>
      </c>
      <c r="I103" s="16" t="str">
        <f>+'9.รายได้(แยกกลุ่ม)'!R91</f>
        <v>น้ำโสม,รพช.</v>
      </c>
      <c r="J103" s="15">
        <f>+'9.รายได้(แยกกลุ่ม)'!S91</f>
        <v>-0.12173425208141488</v>
      </c>
      <c r="K103" s="15">
        <f>+'9.รายได้(แยกกลุ่ม)'!T91</f>
        <v>-6.3156459986366431E-2</v>
      </c>
      <c r="L103" s="15">
        <f>+'9.รายได้(แยกกลุ่ม)'!U91</f>
        <v>0.37232668517108514</v>
      </c>
      <c r="M103" s="15">
        <f>+'9.รายได้(แยกกลุ่ม)'!V91</f>
        <v>2.7089026779158407E-2</v>
      </c>
      <c r="N103" s="15">
        <f>+'9.รายได้(แยกกลุ่ม)'!W91</f>
        <v>-8.6116887968183189E-2</v>
      </c>
      <c r="O103" s="15">
        <f>+'9.รายได้(แยกกลุ่ม)'!X91</f>
        <v>0.24849096829937284</v>
      </c>
      <c r="P103" s="15">
        <f>+'9.รายได้(แยกกลุ่ม)'!Y91</f>
        <v>2.3002193949658859E-2</v>
      </c>
    </row>
    <row r="104" spans="1:16">
      <c r="A104" s="255" t="str">
        <f>+'9.รายได้(แยกกลุ่ม)'!B119</f>
        <v>หนองหาน,รพช.</v>
      </c>
      <c r="B104" s="255">
        <f>+'9.รายได้(แยกกลุ่ม)'!C119</f>
        <v>1115.1344931303793</v>
      </c>
      <c r="C104" s="255">
        <f>+'9.รายได้(แยกกลุ่ม)'!D119</f>
        <v>233.07493495431314</v>
      </c>
      <c r="D104" s="255">
        <f>+'9.รายได้(แยกกลุ่ม)'!E119</f>
        <v>797.23682464454953</v>
      </c>
      <c r="E104" s="255">
        <f>+'9.รายได้(แยกกลุ่ม)'!F119</f>
        <v>3359.7811049026677</v>
      </c>
      <c r="F104" s="255">
        <f>+'9.รายได้(แยกกลุ่ม)'!G119</f>
        <v>21.405637897960414</v>
      </c>
      <c r="G104" s="255">
        <f>+'9.รายได้(แยกกลุ่ม)'!H119</f>
        <v>90.946073858699862</v>
      </c>
      <c r="H104" s="255">
        <f>+'9.รายได้(แยกกลุ่ม)'!I119</f>
        <v>517.46179439810612</v>
      </c>
      <c r="I104" s="16" t="str">
        <f>+'9.รายได้(แยกกลุ่ม)'!R119</f>
        <v>หนองหาน,รพช.</v>
      </c>
      <c r="J104" s="15">
        <f>+'9.รายได้(แยกกลุ่ม)'!S119</f>
        <v>0.18724017253142494</v>
      </c>
      <c r="K104" s="15">
        <f>+'9.รายได้(แยกกลุ่ม)'!T119</f>
        <v>8.9162144165623666E-2</v>
      </c>
      <c r="L104" s="15">
        <f>+'9.รายได้(แยกกลุ่ม)'!U119</f>
        <v>-0.15738996987755802</v>
      </c>
      <c r="M104" s="15">
        <f>+'9.รายได้(แยกกลุ่ม)'!V119</f>
        <v>0.122913795982718</v>
      </c>
      <c r="N104" s="15">
        <f>+'9.รายได้(แยกกลุ่ม)'!W119</f>
        <v>0.30453987524633419</v>
      </c>
      <c r="O104" s="15">
        <f>+'9.รายได้(แยกกลุ่ม)'!X119</f>
        <v>0.19611637512661834</v>
      </c>
      <c r="P104" s="15">
        <f>+'9.รายได้(แยกกลุ่ม)'!Y119</f>
        <v>-9.0087517288765517E-2</v>
      </c>
    </row>
    <row r="105" spans="1:16">
      <c r="A105" s="255" t="str">
        <f>+'9.รายได้(แยกกลุ่ม)'!B120</f>
        <v>บ้านผือ,รพช.</v>
      </c>
      <c r="B105" s="255">
        <f>+'9.รายได้(แยกกลุ่ม)'!C120</f>
        <v>945.89152757785359</v>
      </c>
      <c r="C105" s="255">
        <f>+'9.รายได้(แยกกลุ่ม)'!D120</f>
        <v>154.36086554553009</v>
      </c>
      <c r="D105" s="255">
        <f>+'9.รายได้(แยกกลุ่ม)'!E120</f>
        <v>1938.2174426719839</v>
      </c>
      <c r="E105" s="255">
        <f>+'9.รายได้(แยกกลุ่ม)'!F120</f>
        <v>3121.7891546023234</v>
      </c>
      <c r="F105" s="255">
        <f>+'9.รายได้(แยกกลุ่ม)'!G120</f>
        <v>24.468735170651577</v>
      </c>
      <c r="G105" s="255">
        <f>+'9.รายได้(แยกกลุ่ม)'!H120</f>
        <v>56.979768205876987</v>
      </c>
      <c r="H105" s="255">
        <f>+'9.รายได้(แยกกลุ่ม)'!I120</f>
        <v>537.18905756650167</v>
      </c>
      <c r="I105" s="16" t="str">
        <f>+'9.รายได้(แยกกลุ่ม)'!R120</f>
        <v>บ้านผือ,รพช.</v>
      </c>
      <c r="J105" s="15">
        <f>+'9.รายได้(แยกกลุ่ม)'!S120</f>
        <v>7.0537924489123167E-3</v>
      </c>
      <c r="K105" s="15">
        <f>+'9.รายได้(แยกกลุ่ม)'!T120</f>
        <v>-0.27866970626512705</v>
      </c>
      <c r="L105" s="15">
        <f>+'9.รายได้(แยกกลุ่ม)'!U120</f>
        <v>1.0485273726308777</v>
      </c>
      <c r="M105" s="15">
        <f>+'9.รายได้(แยกกลุ่ม)'!V120</f>
        <v>4.3371577016392784E-2</v>
      </c>
      <c r="N105" s="15">
        <f>+'9.รายได้(แยกกลุ่ม)'!W120</f>
        <v>0.4912165140380545</v>
      </c>
      <c r="O105" s="15">
        <f>+'9.รายได้(แยกกลุ่ม)'!X120</f>
        <v>-0.25060609094727959</v>
      </c>
      <c r="P105" s="15">
        <f>+'9.รายได้(แยกกลุ่ม)'!Y120</f>
        <v>-5.5398805579079585E-2</v>
      </c>
    </row>
    <row r="106" spans="1:16">
      <c r="A106" s="255" t="str">
        <f>+'9.รายได้(แยกกลุ่ม)'!B121</f>
        <v>เพ็ญ,รพช.</v>
      </c>
      <c r="B106" s="255">
        <f>+'9.รายได้(แยกกลุ่ม)'!C121</f>
        <v>854.68323463712613</v>
      </c>
      <c r="C106" s="313">
        <f>+'9.รายได้(แยกกลุ่ม)'!D121</f>
        <v>113.71893656546315</v>
      </c>
      <c r="D106" s="255">
        <f>+'9.รายได้(แยกกลุ่ม)'!E121</f>
        <v>862.1346450709857</v>
      </c>
      <c r="E106" s="255">
        <f>+'9.รายได้(แยกกลุ่ม)'!F121</f>
        <v>2638.9348213216213</v>
      </c>
      <c r="F106" s="313">
        <f>+'9.รายได้(แยกกลุ่ม)'!G121</f>
        <v>7.6393880169096056</v>
      </c>
      <c r="G106" s="313">
        <f>+'9.รายได้(แยกกลุ่ม)'!H121</f>
        <v>45.466559618414593</v>
      </c>
      <c r="H106" s="313">
        <f>+'9.รายได้(แยกกลุ่ม)'!I121</f>
        <v>410.30260325492338</v>
      </c>
      <c r="I106" s="16" t="str">
        <f>+'9.รายได้(แยกกลุ่ม)'!R121</f>
        <v>เพ็ญ,รพช.</v>
      </c>
      <c r="J106" s="15">
        <f>+'9.รายได้(แยกกลุ่ม)'!S121</f>
        <v>-9.0052117299487353E-2</v>
      </c>
      <c r="K106" s="15">
        <f>+'9.รายได้(แยกกลุ่ม)'!T121</f>
        <v>-0.46858995882095661</v>
      </c>
      <c r="L106" s="15">
        <f>+'9.รายได้(แยกกลุ่ม)'!U121</f>
        <v>-8.8798614418305333E-2</v>
      </c>
      <c r="M106" s="15">
        <f>+'9.รายได้(แยกกลุ่ม)'!V121</f>
        <v>-0.1180091127850177</v>
      </c>
      <c r="N106" s="15">
        <f>+'9.รายได้(แยกกลุ่ม)'!W121</f>
        <v>-0.53442703562283589</v>
      </c>
      <c r="O106" s="15">
        <f>+'9.รายได้(แยกกลุ่ม)'!X121</f>
        <v>-0.40202700157513105</v>
      </c>
      <c r="P106" s="15">
        <f>+'9.รายได้(แยกกลุ่ม)'!Y121</f>
        <v>-0.2785178259878574</v>
      </c>
    </row>
    <row r="107" spans="1:16">
      <c r="A107" s="255" t="str">
        <f>+'9.รายได้(แยกกลุ่ม)'!B124</f>
        <v>สมเด็จพระยุพราชบ้านดุง,รพช.</v>
      </c>
      <c r="B107" s="255">
        <f>+'9.รายได้(แยกกลุ่ม)'!C124</f>
        <v>1117.4585948325634</v>
      </c>
      <c r="C107" s="255">
        <f>+'9.รายได้(แยกกลุ่ม)'!D124</f>
        <v>337.73583656384039</v>
      </c>
      <c r="D107" s="255">
        <f>+'9.รายได้(แยกกลุ่ม)'!E124</f>
        <v>994.19737518910733</v>
      </c>
      <c r="E107" s="255">
        <f>+'9.รายได้(แยกกลุ่ม)'!F124</f>
        <v>2995.991867426942</v>
      </c>
      <c r="F107" s="255">
        <f>+'9.รายได้(แยกกลุ่ม)'!G124</f>
        <v>24.925385536285305</v>
      </c>
      <c r="G107" s="255">
        <f>+'9.รายได้(แยกกลุ่ม)'!H124</f>
        <v>72.051637367484204</v>
      </c>
      <c r="H107" s="255">
        <f>+'9.รายได้(แยกกลุ่ม)'!I124</f>
        <v>439.16252278538434</v>
      </c>
      <c r="I107" s="16" t="str">
        <f>+'9.รายได้(แยกกลุ่ม)'!R124</f>
        <v>สมเด็จพระยุพราชบ้านดุง,รพช.</v>
      </c>
      <c r="J107" s="15">
        <f>+'9.รายได้(แยกกลุ่ม)'!S124</f>
        <v>0.18971455290695793</v>
      </c>
      <c r="K107" s="15">
        <f>+'9.รายได้(แยกกลุ่ม)'!T124</f>
        <v>0.5782438724504978</v>
      </c>
      <c r="L107" s="15">
        <f>+'9.รายได้(แยกกลุ่ม)'!U124</f>
        <v>5.0780212804704308E-2</v>
      </c>
      <c r="M107" s="15">
        <f>+'9.รายได้(แยกกลุ่ม)'!V124</f>
        <v>1.3273173292642009E-3</v>
      </c>
      <c r="N107" s="15">
        <f>+'9.รายได้(แยกกลุ่ม)'!W124</f>
        <v>0.51904650041149392</v>
      </c>
      <c r="O107" s="15">
        <f>+'9.รายได้(แยกกลุ่ม)'!X124</f>
        <v>-5.2381926416841564E-2</v>
      </c>
      <c r="P107" s="15">
        <f>+'9.รายได้(แยกกลุ่ม)'!Y124</f>
        <v>-0.22777011607943234</v>
      </c>
    </row>
    <row r="108" spans="1:16">
      <c r="A108" s="255" t="str">
        <f>+'9.รายได้(แยกกลุ่ม)'!B131</f>
        <v>กุมภวาปี,รพท.</v>
      </c>
      <c r="B108" s="255">
        <f>+'9.รายได้(แยกกลุ่ม)'!C131</f>
        <v>1832.3028324370052</v>
      </c>
      <c r="C108" s="255">
        <f>+'9.รายได้(แยกกลุ่ม)'!D131</f>
        <v>588.89720031421837</v>
      </c>
      <c r="D108" s="255">
        <f>+'9.รายได้(แยกกลุ่ม)'!E131</f>
        <v>4468.4704011461326</v>
      </c>
      <c r="E108" s="255">
        <f>+'9.รายได้(แยกกลุ่ม)'!F131</f>
        <v>4526.0280382487372</v>
      </c>
      <c r="F108" s="255">
        <f>+'9.รายได้(แยกกลุ่ม)'!G131</f>
        <v>38.194917041850999</v>
      </c>
      <c r="G108" s="255">
        <f>+'9.รายได้(แยกกลุ่ม)'!H131</f>
        <v>111.53614540187135</v>
      </c>
      <c r="H108" s="255">
        <f>+'9.รายได้(แยกกลุ่ม)'!I131</f>
        <v>970.66792059943202</v>
      </c>
      <c r="I108" s="16" t="str">
        <f>+'9.รายได้(แยกกลุ่ม)'!R131</f>
        <v>กุมภวาปี,รพท.</v>
      </c>
      <c r="J108" s="15">
        <f>+'9.รายได้(แยกกลุ่ม)'!S131</f>
        <v>0.21368086136356407</v>
      </c>
      <c r="K108" s="15">
        <f>+'9.รายได้(แยกกลุ่ม)'!T131</f>
        <v>-9.9983176383455788E-2</v>
      </c>
      <c r="L108" s="15">
        <f>+'9.รายได้(แยกกลุ่ม)'!U131</f>
        <v>0.89111864982080036</v>
      </c>
      <c r="M108" s="15">
        <f>+'9.รายได้(แยกกลุ่ม)'!V131</f>
        <v>-0.25719957825874379</v>
      </c>
      <c r="N108" s="15">
        <f>+'9.รายได้(แยกกลุ่ม)'!W131</f>
        <v>5.7285355723825288E-2</v>
      </c>
      <c r="O108" s="15">
        <f>+'9.รายได้(แยกกลุ่ม)'!X131</f>
        <v>-0.5139179351530615</v>
      </c>
      <c r="P108" s="15">
        <f>+'9.รายได้(แยกกลุ่ม)'!Y131</f>
        <v>1.2479861279702404E-2</v>
      </c>
    </row>
    <row r="109" spans="1:16">
      <c r="A109" s="255" t="str">
        <f>+'9.รายได้(แยกกลุ่ม)'!B150</f>
        <v>อุดรธานี,รพศ.</v>
      </c>
      <c r="B109" s="255">
        <f>+'9.รายได้(แยกกลุ่ม)'!C150</f>
        <v>2225.155246974914</v>
      </c>
      <c r="C109" s="255">
        <f>+'9.รายได้(แยกกลุ่ม)'!D150</f>
        <v>1384.3358502976948</v>
      </c>
      <c r="D109" s="255">
        <f>+'9.รายได้(แยกกลุ่ม)'!E150</f>
        <v>1979.4505647981352</v>
      </c>
      <c r="E109" s="255">
        <f>+'9.รายได้(แยกกลุ่ม)'!F150</f>
        <v>8583.2478651871843</v>
      </c>
      <c r="F109" s="255">
        <f>+'9.รายได้(แยกกลุ่ม)'!G150</f>
        <v>72.409098142837848</v>
      </c>
      <c r="G109" s="255">
        <f>+'9.รายได้(แยกกลุ่ม)'!H150</f>
        <v>376.63146283423663</v>
      </c>
      <c r="H109" s="255">
        <f>+'9.รายได้(แยกกลุ่ม)'!I150</f>
        <v>1668.4289252181682</v>
      </c>
      <c r="I109" s="16" t="str">
        <f>+'9.รายได้(แยกกลุ่ม)'!R150</f>
        <v>อุดรธานี,รพศ.</v>
      </c>
      <c r="J109" s="15">
        <f>+'9.รายได้(แยกกลุ่ม)'!S150</f>
        <v>-7.8776220053312029E-2</v>
      </c>
      <c r="K109" s="15">
        <f>+'9.รายได้(แยกกลุ่ม)'!T150</f>
        <v>-8.4841202912073033E-2</v>
      </c>
      <c r="L109" s="15">
        <f>+'9.รายได้(แยกกลุ่ม)'!U150</f>
        <v>-0.36952819303508577</v>
      </c>
      <c r="M109" s="15">
        <f>+'9.รายได้(แยกกลุ่ม)'!V150</f>
        <v>-0.28238135676829701</v>
      </c>
      <c r="N109" s="15">
        <f>+'9.รายได้(แยกกลุ่ม)'!W150</f>
        <v>-0.24736700692381244</v>
      </c>
      <c r="O109" s="15">
        <f>+'9.รายได้(แยกกลุ่ม)'!X150</f>
        <v>5.5237836496320011E-2</v>
      </c>
      <c r="P109" s="15">
        <f>+'9.รายได้(แยกกลุ่ม)'!Y150</f>
        <v>-8.1067072325004694E-2</v>
      </c>
    </row>
  </sheetData>
  <mergeCells count="28">
    <mergeCell ref="A2:A3"/>
    <mergeCell ref="B2:H2"/>
    <mergeCell ref="I2:I3"/>
    <mergeCell ref="J2:P2"/>
    <mergeCell ref="A17:A18"/>
    <mergeCell ref="B17:H17"/>
    <mergeCell ref="I17:I18"/>
    <mergeCell ref="J17:P17"/>
    <mergeCell ref="A28:A29"/>
    <mergeCell ref="B28:H28"/>
    <mergeCell ref="I28:I29"/>
    <mergeCell ref="J28:P28"/>
    <mergeCell ref="A45:A46"/>
    <mergeCell ref="B45:H45"/>
    <mergeCell ref="I45:I46"/>
    <mergeCell ref="J45:P45"/>
    <mergeCell ref="A87:A88"/>
    <mergeCell ref="B87:H87"/>
    <mergeCell ref="I87:I88"/>
    <mergeCell ref="J87:P87"/>
    <mergeCell ref="A66:A67"/>
    <mergeCell ref="B66:H66"/>
    <mergeCell ref="I66:I67"/>
    <mergeCell ref="J66:P66"/>
    <mergeCell ref="A78:A79"/>
    <mergeCell ref="B78:H78"/>
    <mergeCell ref="I78:I79"/>
    <mergeCell ref="J78:P7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Y109"/>
  <sheetViews>
    <sheetView topLeftCell="A85" zoomScale="90" zoomScaleNormal="90" workbookViewId="0">
      <selection activeCell="J106" sqref="J106"/>
    </sheetView>
  </sheetViews>
  <sheetFormatPr defaultRowHeight="14.4"/>
  <cols>
    <col min="1" max="1" width="20.5546875" style="11" customWidth="1"/>
    <col min="2" max="3" width="16.5546875" style="11" customWidth="1"/>
    <col min="4" max="5" width="13.5546875" style="11" customWidth="1"/>
    <col min="6" max="6" width="14.33203125" style="11" customWidth="1"/>
    <col min="7" max="7" width="13.5546875" style="11" customWidth="1"/>
    <col min="8" max="8" width="14.6640625" style="11" customWidth="1"/>
    <col min="9" max="12" width="13.5546875" style="11" customWidth="1"/>
    <col min="13" max="13" width="20.6640625" style="11" customWidth="1"/>
    <col min="14" max="14" width="16.6640625" style="11" customWidth="1"/>
    <col min="15" max="15" width="16.6640625" style="22" customWidth="1"/>
    <col min="16" max="19" width="13.5546875" style="11" customWidth="1"/>
    <col min="20" max="20" width="13.5546875" style="22" customWidth="1"/>
    <col min="21" max="24" width="13.5546875" style="11" customWidth="1"/>
  </cols>
  <sheetData>
    <row r="1" spans="1:25" ht="15">
      <c r="A1" s="174" t="s">
        <v>1359</v>
      </c>
      <c r="B1" s="174"/>
      <c r="C1" s="174"/>
      <c r="D1" s="174"/>
      <c r="E1" s="174"/>
      <c r="F1" s="174"/>
      <c r="G1" s="174"/>
      <c r="H1" s="174"/>
      <c r="I1" s="175"/>
      <c r="J1" s="176"/>
      <c r="K1" s="174"/>
      <c r="L1" s="177"/>
      <c r="M1" s="174"/>
      <c r="N1" s="174" t="s">
        <v>1360</v>
      </c>
      <c r="O1" s="174"/>
      <c r="P1" s="174"/>
      <c r="Q1" s="177"/>
      <c r="R1" s="176"/>
      <c r="S1" s="176"/>
      <c r="T1" s="176"/>
      <c r="U1" s="175"/>
      <c r="V1" s="176"/>
      <c r="W1" s="174"/>
      <c r="X1" s="177"/>
      <c r="Y1" s="176"/>
    </row>
    <row r="2" spans="1:25">
      <c r="A2" s="348" t="s">
        <v>51</v>
      </c>
      <c r="B2" s="357" t="s">
        <v>248</v>
      </c>
      <c r="C2" s="358"/>
      <c r="D2" s="358"/>
      <c r="E2" s="358"/>
      <c r="F2" s="358"/>
      <c r="G2" s="358"/>
      <c r="H2" s="358"/>
      <c r="I2" s="358"/>
      <c r="J2" s="358"/>
      <c r="K2" s="358"/>
      <c r="L2" s="359"/>
      <c r="M2" s="348" t="s">
        <v>51</v>
      </c>
      <c r="N2" s="357" t="s">
        <v>719</v>
      </c>
      <c r="O2" s="358"/>
      <c r="P2" s="358"/>
      <c r="Q2" s="358"/>
      <c r="R2" s="358"/>
      <c r="S2" s="358"/>
      <c r="T2" s="358"/>
      <c r="U2" s="358"/>
      <c r="V2" s="358"/>
      <c r="W2" s="358"/>
      <c r="X2" s="359"/>
    </row>
    <row r="3" spans="1:25">
      <c r="A3" s="348"/>
      <c r="B3" s="38" t="s">
        <v>5</v>
      </c>
      <c r="C3" s="38" t="s">
        <v>8</v>
      </c>
      <c r="D3" s="38" t="s">
        <v>11</v>
      </c>
      <c r="E3" s="38" t="s">
        <v>17</v>
      </c>
      <c r="F3" s="38" t="s">
        <v>20</v>
      </c>
      <c r="G3" s="38" t="s">
        <v>23</v>
      </c>
      <c r="H3" s="38" t="s">
        <v>26</v>
      </c>
      <c r="I3" s="38" t="s">
        <v>29</v>
      </c>
      <c r="J3" s="38" t="s">
        <v>32</v>
      </c>
      <c r="K3" s="38" t="s">
        <v>35</v>
      </c>
      <c r="L3" s="38" t="s">
        <v>38</v>
      </c>
      <c r="M3" s="348"/>
      <c r="N3" s="38" t="s">
        <v>5</v>
      </c>
      <c r="O3" s="38" t="s">
        <v>8</v>
      </c>
      <c r="P3" s="38" t="s">
        <v>11</v>
      </c>
      <c r="Q3" s="38" t="s">
        <v>17</v>
      </c>
      <c r="R3" s="38" t="s">
        <v>20</v>
      </c>
      <c r="S3" s="38" t="s">
        <v>23</v>
      </c>
      <c r="T3" s="38" t="s">
        <v>26</v>
      </c>
      <c r="U3" s="38" t="s">
        <v>29</v>
      </c>
      <c r="V3" s="38" t="s">
        <v>32</v>
      </c>
      <c r="W3" s="38" t="s">
        <v>35</v>
      </c>
      <c r="X3" s="38" t="s">
        <v>38</v>
      </c>
    </row>
    <row r="4" spans="1:25">
      <c r="A4" s="255" t="str">
        <f>+'10.ค่าใช้จ่าย(แยกกลุ่ม)'!B10</f>
        <v>วังยาง,รพช.</v>
      </c>
      <c r="B4" s="309">
        <f>+'10.ค่าใช้จ่าย(แยกกลุ่ม)'!C10</f>
        <v>7244.4089701354415</v>
      </c>
      <c r="C4" s="309">
        <f>+'10.ค่าใช้จ่าย(แยกกลุ่ม)'!D10</f>
        <v>54.776017253648703</v>
      </c>
      <c r="D4" s="309">
        <f>+'10.ค่าใช้จ่าย(แยกกลุ่ม)'!E10</f>
        <v>996.48335424717777</v>
      </c>
      <c r="E4" s="313">
        <f>+'10.ค่าใช้จ่าย(แยกกลุ่ม)'!F10</f>
        <v>655.60468256084596</v>
      </c>
      <c r="F4" s="309">
        <f>+'10.ค่าใช้จ่าย(แยกกลุ่ม)'!G10</f>
        <v>690.1545137465373</v>
      </c>
      <c r="G4" s="309">
        <f>+'10.ค่าใช้จ่าย(แยกกลุ่ม)'!H10</f>
        <v>284.60036728661669</v>
      </c>
      <c r="H4" s="309">
        <f>+'10.ค่าใช้จ่าย(แยกกลุ่ม)'!I10</f>
        <v>237.6953095479046</v>
      </c>
      <c r="I4" s="309">
        <f>+'10.ค่าใช้จ่าย(แยกกลุ่ม)'!J10</f>
        <v>111.34315422551367</v>
      </c>
      <c r="J4" s="309">
        <f>+'10.ค่าใช้จ่าย(แยกกลุ่ม)'!K10</f>
        <v>173.36672421264564</v>
      </c>
      <c r="K4" s="309">
        <f>+'10.ค่าใช้จ่าย(แยกกลุ่ม)'!L10</f>
        <v>1.1371361108262743</v>
      </c>
      <c r="L4" s="313">
        <f>+'10.ค่าใช้จ่าย(แยกกลุ่ม)'!M10</f>
        <v>1614.7126201497308</v>
      </c>
      <c r="M4" s="16" t="str">
        <f>+'10.ค่าใช้จ่าย(แยกกลุ่ม)'!Z10</f>
        <v>วังยาง,รพช.</v>
      </c>
      <c r="N4" s="15">
        <f>+'10.ค่าใช้จ่าย(แยกกลุ่ม)'!AA10</f>
        <v>-0.27197729208217958</v>
      </c>
      <c r="O4" s="15">
        <f>+'10.ค่าใช้จ่าย(แยกกลุ่ม)'!AB10</f>
        <v>-0.11066296295292685</v>
      </c>
      <c r="P4" s="15">
        <f>+'10.ค่าใช้จ่าย(แยกกลุ่ม)'!AC10</f>
        <v>-0.10764026738402523</v>
      </c>
      <c r="Q4" s="15">
        <f>+'10.ค่าใช้จ่าย(แยกกลุ่ม)'!AD10</f>
        <v>0.45020747655114968</v>
      </c>
      <c r="R4" s="15">
        <f>+'10.ค่าใช้จ่าย(แยกกลุ่ม)'!AE10</f>
        <v>7.9967378473294173E-2</v>
      </c>
      <c r="S4" s="15">
        <f>+'10.ค่าใช้จ่าย(แยกกลุ่ม)'!AF10</f>
        <v>-0.37676408696218161</v>
      </c>
      <c r="T4" s="15">
        <f>+'10.ค่าใช้จ่าย(แยกกลุ่ม)'!AG10</f>
        <v>-0.43564717865703256</v>
      </c>
      <c r="U4" s="15">
        <f>+'10.ค่าใช้จ่าย(แยกกลุ่ม)'!AH10</f>
        <v>-0.21816980459002747</v>
      </c>
      <c r="V4" s="15">
        <f>+'10.ค่าใช้จ่าย(แยกกลุ่ม)'!AI10</f>
        <v>-0.41573800278927436</v>
      </c>
      <c r="W4" s="15">
        <f>+'10.ค่าใช้จ่าย(แยกกลุ่ม)'!AJ10</f>
        <v>-0.9505311235165439</v>
      </c>
      <c r="X4" s="15">
        <f>+'10.ค่าใช้จ่าย(แยกกลุ่ม)'!AK10</f>
        <v>2.813005266508914</v>
      </c>
    </row>
    <row r="5" spans="1:25">
      <c r="A5" s="255" t="str">
        <f>+'10.ค่าใช้จ่าย(แยกกลุ่ม)'!B20</f>
        <v>นาทม,รพช.</v>
      </c>
      <c r="B5" s="313">
        <f>+'10.ค่าใช้จ่าย(แยกกลุ่ม)'!C20</f>
        <v>13480.338181330937</v>
      </c>
      <c r="C5" s="309">
        <f>+'10.ค่าใช้จ่าย(แยกกลุ่ม)'!D20</f>
        <v>33.4972117177321</v>
      </c>
      <c r="D5" s="309">
        <f>+'10.ค่าใช้จ่าย(แยกกลุ่ม)'!E20</f>
        <v>1496.5695549120121</v>
      </c>
      <c r="E5" s="313">
        <f>+'10.ค่าใช้จ่าย(แยกกลุ่ม)'!F20</f>
        <v>646.0544258484839</v>
      </c>
      <c r="F5" s="309">
        <f>+'10.ค่าใช้จ่าย(แยกกลุ่ม)'!G20</f>
        <v>473.77579171520875</v>
      </c>
      <c r="G5" s="309">
        <f>+'10.ค่าใช้จ่าย(แยกกลุ่ม)'!H20</f>
        <v>834.4340464655769</v>
      </c>
      <c r="H5" s="309">
        <f>+'10.ค่าใช้จ่าย(แยกกลุ่ม)'!I20</f>
        <v>549.45441121129295</v>
      </c>
      <c r="I5" s="309">
        <f>+'10.ค่าใช้จ่าย(แยกกลุ่ม)'!J20</f>
        <v>135.87893028944757</v>
      </c>
      <c r="J5" s="309">
        <f>+'10.ค่าใช้จ่าย(แยกกลุ่ม)'!K20</f>
        <v>247.01591611722145</v>
      </c>
      <c r="K5" s="309">
        <f>+'10.ค่าใช้จ่าย(แยกกลุ่ม)'!L20</f>
        <v>98.78238839318216</v>
      </c>
      <c r="L5" s="309">
        <f>+'10.ค่าใช้จ่าย(แยกกลุ่ม)'!M20</f>
        <v>735.43600196094735</v>
      </c>
      <c r="M5" s="16" t="str">
        <f>+'10.ค่าใช้จ่าย(แยกกลุ่ม)'!Z20</f>
        <v>นาทม,รพช.</v>
      </c>
      <c r="N5" s="15">
        <f>+'10.ค่าใช้จ่าย(แยกกลุ่ม)'!AA20</f>
        <v>0.33763438658719802</v>
      </c>
      <c r="O5" s="15">
        <f>+'10.ค่าใช้จ่าย(แยกกลุ่ม)'!AB20</f>
        <v>-0.50508334183935577</v>
      </c>
      <c r="P5" s="15">
        <f>+'10.ค่าใช้จ่าย(แยกกลุ่ม)'!AC20</f>
        <v>0.14969781579246177</v>
      </c>
      <c r="Q5" s="15">
        <f>+'10.ค่าใช้จ่าย(แยกกลุ่ม)'!AD20</f>
        <v>0.28486323970970684</v>
      </c>
      <c r="R5" s="15">
        <f>+'10.ค่าใช้จ่าย(แยกกลุ่ม)'!AE20</f>
        <v>-0.36420695116597224</v>
      </c>
      <c r="S5" s="15">
        <f>+'10.ค่าใช้จ่าย(แยกกลุ่ม)'!AF20</f>
        <v>0.38544548346487018</v>
      </c>
      <c r="T5" s="15">
        <f>+'10.ค่าใช้จ่าย(แยกกลุ่ม)'!AG20</f>
        <v>0.22599207632791352</v>
      </c>
      <c r="U5" s="15">
        <f>+'10.ค่าใช้จ่าย(แยกกลุ่ม)'!AH20</f>
        <v>-0.16195847986186102</v>
      </c>
      <c r="V5" s="15">
        <f>+'10.ค่าใช้จ่าย(แยกกลุ่ม)'!AI20</f>
        <v>-5.6878334433181188E-2</v>
      </c>
      <c r="W5" s="15">
        <f>+'10.ค่าใช้จ่าย(แยกกลุ่ม)'!AJ20</f>
        <v>6.4771026203905374E-2</v>
      </c>
      <c r="X5" s="15">
        <f>+'10.ค่าใช้จ่าย(แยกกลุ่ม)'!AK20</f>
        <v>1.0133291585845503</v>
      </c>
    </row>
    <row r="6" spans="1:25">
      <c r="A6" s="255" t="str">
        <f>+'10.ค่าใช้จ่าย(แยกกลุ่ม)'!B41</f>
        <v>ปลาปาก,รพช.</v>
      </c>
      <c r="B6" s="309">
        <f>+'10.ค่าใช้จ่าย(แยกกลุ่ม)'!C41</f>
        <v>10979.364922373623</v>
      </c>
      <c r="C6" s="313">
        <f>+'10.ค่าใช้จ่าย(แยกกลุ่ม)'!D41</f>
        <v>131.8381525791402</v>
      </c>
      <c r="D6" s="313">
        <f>+'10.ค่าใช้จ่าย(แยกกลุ่ม)'!E41</f>
        <v>1777.7318682180369</v>
      </c>
      <c r="E6" s="313">
        <f>+'10.ค่าใช้จ่าย(แยกกลุ่ม)'!F41</f>
        <v>943.98066117573012</v>
      </c>
      <c r="F6" s="309">
        <f>+'10.ค่าใช้จ่าย(แยกกลุ่ม)'!G41</f>
        <v>826.44683531639225</v>
      </c>
      <c r="G6" s="309">
        <f>+'10.ค่าใช้จ่าย(แยกกลุ่ม)'!H41</f>
        <v>794.53809617042941</v>
      </c>
      <c r="H6" s="313">
        <f>+'10.ค่าใช้จ่าย(แยกกลุ่ม)'!I41</f>
        <v>874.02312629695973</v>
      </c>
      <c r="I6" s="313">
        <f>+'10.ค่าใช้จ่าย(แยกกลุ่ม)'!J41</f>
        <v>361.90176613406476</v>
      </c>
      <c r="J6" s="313">
        <f>+'10.ค่าใช้จ่าย(แยกกลุ่ม)'!K41</f>
        <v>475.76300001837188</v>
      </c>
      <c r="K6" s="309">
        <f>+'10.ค่าใช้จ่าย(แยกกลุ่ม)'!L41</f>
        <v>33.42614978838894</v>
      </c>
      <c r="L6" s="313">
        <f>+'10.ค่าใช้จ่าย(แยกกลุ่ม)'!M41</f>
        <v>1622.4691679134514</v>
      </c>
      <c r="M6" s="16" t="str">
        <f>+'10.ค่าใช้จ่าย(แยกกลุ่ม)'!Z41</f>
        <v>ปลาปาก,รพช.</v>
      </c>
      <c r="N6" s="15">
        <f>+'10.ค่าใช้จ่าย(แยกกลุ่ม)'!AA41</f>
        <v>0.12270776728216813</v>
      </c>
      <c r="O6" s="15">
        <f>+'10.ค่าใช้จ่าย(แยกกลุ่ม)'!AB41</f>
        <v>1.560121520492679</v>
      </c>
      <c r="P6" s="15">
        <f>+'10.ค่าใช้จ่าย(แยกกลุ่ม)'!AC41</f>
        <v>0.35093743461319504</v>
      </c>
      <c r="Q6" s="15">
        <f>+'10.ค่าใช้จ่าย(แยกกลุ่ม)'!AD41</f>
        <v>0.52912764052487815</v>
      </c>
      <c r="R6" s="15">
        <f>+'10.ค่าใช้จ่าย(แยกกลุ่ม)'!AE41</f>
        <v>0.23655364475745863</v>
      </c>
      <c r="S6" s="15">
        <f>+'10.ค่าใช้จ่าย(แยกกลุ่ม)'!AF41</f>
        <v>0.22288781812667302</v>
      </c>
      <c r="T6" s="15">
        <f>+'10.ค่าใช้จ่าย(แยกกลุ่ม)'!AG41</f>
        <v>0.50374836817671798</v>
      </c>
      <c r="U6" s="15">
        <f>+'10.ค่าใช้จ่าย(แยกกลุ่ม)'!AH41</f>
        <v>0.91650819777421699</v>
      </c>
      <c r="V6" s="15">
        <f>+'10.ค่าใช้จ่าย(แยกกลุ่ม)'!AI41</f>
        <v>0.50179822769639482</v>
      </c>
      <c r="W6" s="15">
        <f>+'10.ค่าใช้จ่าย(แยกกลุ่ม)'!AJ41</f>
        <v>-0.33857801167686219</v>
      </c>
      <c r="X6" s="15">
        <f>+'10.ค่าใช้จ่าย(แยกกลุ่ม)'!AK41</f>
        <v>3.1783543231177349</v>
      </c>
    </row>
    <row r="7" spans="1:25">
      <c r="A7" s="255" t="str">
        <f>+'10.ค่าใช้จ่าย(แยกกลุ่ม)'!B42</f>
        <v>ท่าอุเทน,รพช.</v>
      </c>
      <c r="B7" s="309">
        <f>+'10.ค่าใช้จ่าย(แยกกลุ่ม)'!C42</f>
        <v>10735.829769613831</v>
      </c>
      <c r="C7" s="309">
        <f>+'10.ค่าใช้จ่าย(แยกกลุ่ม)'!D42</f>
        <v>48.744513679311694</v>
      </c>
      <c r="D7" s="309">
        <f>+'10.ค่าใช้จ่าย(แยกกลุ่ม)'!E42</f>
        <v>1421.9911133330947</v>
      </c>
      <c r="E7" s="309">
        <f>+'10.ค่าใช้จ่าย(แยกกลุ่ม)'!F42</f>
        <v>541.07294630602041</v>
      </c>
      <c r="F7" s="313">
        <f>+'10.ค่าใช้จ่าย(แยกกลุ่ม)'!G42</f>
        <v>1160.5694493015815</v>
      </c>
      <c r="G7" s="309">
        <f>+'10.ค่าใช้จ่าย(แยกกลุ่ม)'!H42</f>
        <v>765.20905102578183</v>
      </c>
      <c r="H7" s="313">
        <f>+'10.ค่าใช้จ่าย(แยกกลุ่ม)'!I42</f>
        <v>1015.7957552411991</v>
      </c>
      <c r="I7" s="313">
        <f>+'10.ค่าใช้จ่าย(แยกกลุ่ม)'!J42</f>
        <v>517.12392473156626</v>
      </c>
      <c r="J7" s="313">
        <f>+'10.ค่าใช้จ่าย(แยกกลุ่ม)'!K42</f>
        <v>400.23367216121318</v>
      </c>
      <c r="K7" s="309">
        <f>+'10.ค่าใช้จ่าย(แยกกลุ่ม)'!L42</f>
        <v>2.9442994839852705</v>
      </c>
      <c r="L7" s="313">
        <f>+'10.ค่าใช้จ่าย(แยกกลุ่ม)'!M42</f>
        <v>952.20001641441991</v>
      </c>
      <c r="M7" s="16" t="str">
        <f>+'10.ค่าใช้จ่าย(แยกกลุ่ม)'!Z42</f>
        <v>ท่าอุเทน,รพช.</v>
      </c>
      <c r="N7" s="15">
        <f>+'10.ค่าใช้จ่าย(แยกกลุ่ม)'!AA42</f>
        <v>9.7804796159266627E-2</v>
      </c>
      <c r="O7" s="15">
        <f>+'10.ค่าใช้จ่าย(แยกกลุ่ม)'!AB42</f>
        <v>-5.3446395940316221E-2</v>
      </c>
      <c r="P7" s="15">
        <f>+'10.ค่าใช้จ่าย(แยกกลุ่ม)'!AC42</f>
        <v>8.0602233122234246E-2</v>
      </c>
      <c r="Q7" s="15">
        <f>+'10.ค่าใช้จ่าย(แยกกลุ่ม)'!AD42</f>
        <v>-0.12353119956262844</v>
      </c>
      <c r="R7" s="15">
        <f>+'10.ค่าใช้จ่าย(แยกกลุ่ม)'!AE42</f>
        <v>0.73647755814639793</v>
      </c>
      <c r="S7" s="15">
        <f>+'10.ค่าใช้จ่าย(แยกกลุ่ม)'!AF42</f>
        <v>0.17774695930876752</v>
      </c>
      <c r="T7" s="15">
        <f>+'10.ค่าใช้จ่าย(แยกกลุ่ม)'!AG42</f>
        <v>0.74766681039261573</v>
      </c>
      <c r="U7" s="15">
        <f>+'10.ค่าใช้จ่าย(แยกกลุ่ม)'!AH42</f>
        <v>1.7385117558284751</v>
      </c>
      <c r="V7" s="15">
        <f>+'10.ค่าใช้จ่าย(แยกกลุ่ม)'!AI42</f>
        <v>0.26338159859619004</v>
      </c>
      <c r="W7" s="15">
        <f>+'10.ค่าใช้จ่าย(แยกกลุ่ม)'!AJ42</f>
        <v>-0.94173949344316066</v>
      </c>
      <c r="X7" s="15">
        <f>+'10.ค่าใช้จ่าย(แยกกลุ่ม)'!AK42</f>
        <v>1.4522062629853341</v>
      </c>
    </row>
    <row r="8" spans="1:25">
      <c r="A8" s="255" t="str">
        <f>+'10.ค่าใช้จ่าย(แยกกลุ่ม)'!B57</f>
        <v>บ้านแพง,รพช.</v>
      </c>
      <c r="B8" s="309">
        <f>+'10.ค่าใช้จ่าย(แยกกลุ่ม)'!C57</f>
        <v>9787.0502863639686</v>
      </c>
      <c r="C8" s="309">
        <f>+'10.ค่าใช้จ่าย(แยกกลุ่ม)'!D57</f>
        <v>73.393453115740982</v>
      </c>
      <c r="D8" s="309">
        <f>+'10.ค่าใช้จ่าย(แยกกลุ่ม)'!E57</f>
        <v>1410.6578232867421</v>
      </c>
      <c r="E8" s="309">
        <f>+'10.ค่าใช้จ่าย(แยกกลุ่ม)'!F57</f>
        <v>438.29303416615073</v>
      </c>
      <c r="F8" s="309">
        <f>+'10.ค่าใช้จ่าย(แยกกลุ่ม)'!G57</f>
        <v>878.25212707635421</v>
      </c>
      <c r="G8" s="309">
        <f>+'10.ค่าใช้จ่าย(แยกกลุ่ม)'!H57</f>
        <v>668.37522688633669</v>
      </c>
      <c r="H8" s="309">
        <f>+'10.ค่าใช้จ่าย(แยกกลุ่ม)'!I57</f>
        <v>689.89818089612527</v>
      </c>
      <c r="I8" s="309">
        <f>+'10.ค่าใช้จ่าย(แยกกลุ่ม)'!J57</f>
        <v>174.79894625675658</v>
      </c>
      <c r="J8" s="309">
        <f>+'10.ค่าใช้จ่าย(แยกกลุ่ม)'!K57</f>
        <v>293.25290006564501</v>
      </c>
      <c r="K8" s="309">
        <f>+'10.ค่าใช้จ่าย(แยกกลุ่ม)'!L57</f>
        <v>48.975089835600578</v>
      </c>
      <c r="L8" s="309">
        <f>+'10.ค่าใช้จ่าย(แยกกลุ่ม)'!M57</f>
        <v>199.93577813592441</v>
      </c>
      <c r="M8" s="16" t="str">
        <f>+'10.ค่าใช้จ่าย(แยกกลุ่ม)'!Z57</f>
        <v>บ้านแพง,รพช.</v>
      </c>
      <c r="N8" s="15">
        <f>+'10.ค่าใช้จ่าย(แยกกลุ่ม)'!AA57</f>
        <v>1.6828462439509834E-2</v>
      </c>
      <c r="O8" s="15">
        <f>+'10.ค่าใช้จ่าย(แยกกลุ่ม)'!AB57</f>
        <v>0.11378488359317006</v>
      </c>
      <c r="P8" s="15">
        <f>+'10.ค่าใช้จ่าย(แยกกลุ่ม)'!AC57</f>
        <v>2.3254432627824298E-2</v>
      </c>
      <c r="Q8" s="15">
        <f>+'10.ค่าใช้จ่าย(แยกกลุ่ม)'!AD57</f>
        <v>-0.26399902004166198</v>
      </c>
      <c r="R8" s="15">
        <f>+'10.ค่าใช้จ่าย(แยกกลุ่ม)'!AE57</f>
        <v>0.19968034985874095</v>
      </c>
      <c r="S8" s="15">
        <f>+'10.ค่าใช้จ่าย(แยกกลุ่ม)'!AF57</f>
        <v>-0.10009749454336628</v>
      </c>
      <c r="T8" s="15">
        <f>+'10.ค่าใช้จ่าย(แยกกลุ่ม)'!AG57</f>
        <v>0.13868200002407163</v>
      </c>
      <c r="U8" s="15">
        <f>+'10.ค่าใช้จ่าย(แยกกลุ่ม)'!AH57</f>
        <v>-0.29210129089868853</v>
      </c>
      <c r="V8" s="15">
        <f>+'10.ค่าใช้จ่าย(แยกกลุ่ม)'!AI57</f>
        <v>-0.11170152293655558</v>
      </c>
      <c r="W8" s="15">
        <f>+'10.ค่าใช้จ่าย(แยกกลุ่ม)'!AJ57</f>
        <v>-0.18900740791649678</v>
      </c>
      <c r="X8" s="15">
        <f>+'10.ค่าใช้จ่าย(แยกกลุ่ม)'!AK57</f>
        <v>-0.39788824489518082</v>
      </c>
    </row>
    <row r="9" spans="1:25">
      <c r="A9" s="255" t="str">
        <f>+'10.ค่าใช้จ่าย(แยกกลุ่ม)'!B58</f>
        <v>นาหว้า,รพช.</v>
      </c>
      <c r="B9" s="309">
        <f>+'10.ค่าใช้จ่าย(แยกกลุ่ม)'!C58</f>
        <v>9428.2788426765546</v>
      </c>
      <c r="C9" s="309">
        <f>+'10.ค่าใช้จ่าย(แยกกลุ่ม)'!D58</f>
        <v>48.124767241628945</v>
      </c>
      <c r="D9" s="309">
        <f>+'10.ค่าใช้จ่าย(แยกกลุ่ม)'!E58</f>
        <v>1533.4111915275616</v>
      </c>
      <c r="E9" s="309">
        <f>+'10.ค่าใช้จ่าย(แยกกลุ่ม)'!F58</f>
        <v>448.1587093889255</v>
      </c>
      <c r="F9" s="309">
        <f>+'10.ค่าใช้จ่าย(แยกกลุ่ม)'!G58</f>
        <v>781.57738959087726</v>
      </c>
      <c r="G9" s="309">
        <f>+'10.ค่าใช้จ่าย(แยกกลุ่ม)'!H58</f>
        <v>790.42152886136455</v>
      </c>
      <c r="H9" s="309">
        <f>+'10.ค่าใช้จ่าย(แยกกลุ่ม)'!I58</f>
        <v>1656.1433252812126</v>
      </c>
      <c r="I9" s="309">
        <f>+'10.ค่าใช้จ่าย(แยกกลุ่ม)'!J58</f>
        <v>391.63255290391533</v>
      </c>
      <c r="J9" s="309">
        <f>+'10.ค่าใช้จ่าย(แยกกลุ่ม)'!K58</f>
        <v>151.87430913274818</v>
      </c>
      <c r="K9" s="309">
        <f>+'10.ค่าใช้จ่าย(แยกกลุ่ม)'!L58</f>
        <v>47.273672999490202</v>
      </c>
      <c r="L9" s="309">
        <f>+'10.ค่าใช้จ่าย(แยกกลุ่ม)'!M58</f>
        <v>328.73275332023718</v>
      </c>
      <c r="M9" s="16" t="str">
        <f>+'10.ค่าใช้จ่าย(แยกกลุ่ม)'!Z58</f>
        <v>นาหว้า,รพช.</v>
      </c>
      <c r="N9" s="15">
        <f>+'10.ค่าใช้จ่าย(แยกกลุ่ม)'!AA58</f>
        <v>-2.0446202017885957E-2</v>
      </c>
      <c r="O9" s="15">
        <f>+'10.ค่าใช้จ่าย(แยกกลุ่ม)'!AB58</f>
        <v>-0.26968093195399523</v>
      </c>
      <c r="P9" s="15">
        <f>+'10.ค่าใช้จ่าย(แยกกลุ่ม)'!AC58</f>
        <v>0.11229652781130105</v>
      </c>
      <c r="Q9" s="15">
        <f>+'10.ค่าใช้จ่าย(แยกกลุ่ม)'!AD58</f>
        <v>-0.24743214339547667</v>
      </c>
      <c r="R9" s="15">
        <f>+'10.ค่าใช้จ่าย(แยกกลุ่ม)'!AE58</f>
        <v>6.7623985503365069E-2</v>
      </c>
      <c r="S9" s="15">
        <f>+'10.ค่าใช้จ่าย(แยกกลุ่ม)'!AF58</f>
        <v>6.4226029894684206E-2</v>
      </c>
      <c r="T9" s="15">
        <f>+'10.ค่าใช้จ่าย(แยกกลุ่ม)'!AG58</f>
        <v>1.7334766871079299</v>
      </c>
      <c r="U9" s="15">
        <f>+'10.ค่าใช้จ่าย(แยกกลุ่ม)'!AH58</f>
        <v>0.58602888964507482</v>
      </c>
      <c r="V9" s="15">
        <f>+'10.ค่าใช้จ่าย(แยกกลุ่ม)'!AI58</f>
        <v>-0.53995436199443114</v>
      </c>
      <c r="W9" s="15">
        <f>+'10.ค่าใช้จ่าย(แยกกลุ่ม)'!AJ58</f>
        <v>-0.21718165843371884</v>
      </c>
      <c r="X9" s="15">
        <f>+'10.ค่าใช้จ่าย(แยกกลุ่ม)'!AK58</f>
        <v>-1.001283058240761E-2</v>
      </c>
    </row>
    <row r="10" spans="1:25">
      <c r="A10" s="255" t="str">
        <f>+'10.ค่าใช้จ่าย(แยกกลุ่ม)'!B70</f>
        <v>เรณูนคร,รพช.</v>
      </c>
      <c r="B10" s="309">
        <f>+'10.ค่าใช้จ่าย(แยกกลุ่ม)'!C70</f>
        <v>8368.8040743468373</v>
      </c>
      <c r="C10" s="309">
        <f>+'10.ค่าใช้จ่าย(แยกกลุ่ม)'!D70</f>
        <v>42.952438673805503</v>
      </c>
      <c r="D10" s="309">
        <f>+'10.ค่าใช้จ่าย(แยกกลุ่ม)'!E70</f>
        <v>1824.1235324456361</v>
      </c>
      <c r="E10" s="313">
        <f>+'10.ค่าใช้จ่าย(แยกกลุ่ม)'!F70</f>
        <v>1207.147394379705</v>
      </c>
      <c r="F10" s="309">
        <f>+'10.ค่าใช้จ่าย(แยกกลุ่ม)'!G70</f>
        <v>675.37902820566865</v>
      </c>
      <c r="G10" s="309">
        <f>+'10.ค่าใช้จ่าย(แยกกลุ่ม)'!H70</f>
        <v>449.71939577210981</v>
      </c>
      <c r="H10" s="309">
        <f>+'10.ค่าใช้จ่าย(แยกกลุ่ม)'!I70</f>
        <v>347.6072949695826</v>
      </c>
      <c r="I10" s="309">
        <f>+'10.ค่าใช้จ่าย(แยกกลุ่ม)'!J70</f>
        <v>85.869402852535345</v>
      </c>
      <c r="J10" s="309">
        <f>+'10.ค่าใช้จ่าย(แยกกลุ่ม)'!K70</f>
        <v>246.88977307117611</v>
      </c>
      <c r="K10" s="309">
        <f>+'10.ค่าใช้จ่าย(แยกกลุ่ม)'!L70</f>
        <v>7.6035544210035271</v>
      </c>
      <c r="L10" s="313">
        <f>+'10.ค่าใช้จ่าย(แยกกลุ่ม)'!M70</f>
        <v>628.94639715267442</v>
      </c>
      <c r="M10" s="16" t="str">
        <f>+'10.ค่าใช้จ่าย(แยกกลุ่ม)'!Z70</f>
        <v>เรณูนคร,รพช.</v>
      </c>
      <c r="N10" s="15">
        <f>+'10.ค่าใช้จ่าย(แยกกลุ่ม)'!AA70</f>
        <v>-7.3176463094214134E-2</v>
      </c>
      <c r="O10" s="15">
        <f>+'10.ค่าใช้จ่าย(แยกกลุ่ม)'!AB70</f>
        <v>-8.6475053971030641E-2</v>
      </c>
      <c r="P10" s="15">
        <f>+'10.ค่าใช้จ่าย(แยกกลุ่ม)'!AC70</f>
        <v>0.22056656917152054</v>
      </c>
      <c r="Q10" s="15">
        <f>+'10.ค่าใช้จ่าย(แยกกลุ่ม)'!AD70</f>
        <v>0.8715489338117024</v>
      </c>
      <c r="R10" s="15">
        <f>+'10.ค่าใช้จ่าย(แยกกลุ่ม)'!AE70</f>
        <v>-0.11758881615472451</v>
      </c>
      <c r="S10" s="15">
        <f>+'10.ค่าใช้จ่าย(แยกกลุ่ม)'!AF70</f>
        <v>-0.26487481104835253</v>
      </c>
      <c r="T10" s="15">
        <f>+'10.ค่าใช้จ่าย(แยกกลุ่ม)'!AG70</f>
        <v>-0.53933247192020717</v>
      </c>
      <c r="U10" s="15">
        <f>+'10.ค่าใช้จ่าย(แยกกลุ่ม)'!AH70</f>
        <v>-0.62781278123076545</v>
      </c>
      <c r="V10" s="15">
        <f>+'10.ค่าใช้จ่าย(แยกกลุ่ม)'!AI70</f>
        <v>-7.976642355930591E-2</v>
      </c>
      <c r="W10" s="15">
        <f>+'10.ค่าใช้จ่าย(แยกกลุ่ม)'!AJ70</f>
        <v>-0.79113250790472933</v>
      </c>
      <c r="X10" s="15">
        <f>+'10.ค่าใช้จ่าย(แยกกลุ่ม)'!AK70</f>
        <v>1.4819289031135716</v>
      </c>
    </row>
    <row r="11" spans="1:25">
      <c r="A11" s="255" t="str">
        <f>+'10.ค่าใช้จ่าย(แยกกลุ่ม)'!B71</f>
        <v>โพนสวรรค์,รพช.</v>
      </c>
      <c r="B11" s="309">
        <f>+'10.ค่าใช้จ่าย(แยกกลุ่ม)'!C71</f>
        <v>8169.7835200561967</v>
      </c>
      <c r="C11" s="313">
        <f>+'10.ค่าใช้จ่าย(แยกกลุ่ม)'!D71</f>
        <v>93.173815312335989</v>
      </c>
      <c r="D11" s="309">
        <f>+'10.ค่าใช้จ่าย(แยกกลุ่ม)'!E71</f>
        <v>1124.3964769865083</v>
      </c>
      <c r="E11" s="309">
        <f>+'10.ค่าใช้จ่าย(แยกกลุ่ม)'!F71</f>
        <v>272.01030403586958</v>
      </c>
      <c r="F11" s="313">
        <f>+'10.ค่าใช้จ่าย(แยกกลุ่ม)'!G71</f>
        <v>1027.2991116177702</v>
      </c>
      <c r="G11" s="309">
        <f>+'10.ค่าใช้จ่าย(แยกกลุ่ม)'!H71</f>
        <v>700.75050527433109</v>
      </c>
      <c r="H11" s="309">
        <f>+'10.ค่าใช้จ่าย(แยกกลุ่ม)'!I71</f>
        <v>506.35134054254212</v>
      </c>
      <c r="I11" s="309">
        <f>+'10.ค่าใช้จ่าย(แยกกลุ่ม)'!J71</f>
        <v>132.03959717121774</v>
      </c>
      <c r="J11" s="309">
        <f>+'10.ค่าใช้จ่าย(แยกกลุ่ม)'!K71</f>
        <v>273.41431437467247</v>
      </c>
      <c r="K11" s="309">
        <f>+'10.ค่าใช้จ่าย(แยกกลุ่ม)'!L71</f>
        <v>38.990015988660069</v>
      </c>
      <c r="L11" s="309">
        <f>+'10.ค่าใช้จ่าย(แยกกลุ่ม)'!M71</f>
        <v>325.17527312041096</v>
      </c>
      <c r="M11" s="16" t="str">
        <f>+'10.ค่าใช้จ่าย(แยกกลุ่ม)'!Z71</f>
        <v>โพนสวรรค์,รพช.</v>
      </c>
      <c r="N11" s="15">
        <f>+'10.ค่าใช้จ่าย(แยกกลุ่ม)'!AA71</f>
        <v>-9.5217477844460593E-2</v>
      </c>
      <c r="O11" s="15">
        <f>+'10.ค่าใช้จ่าย(แยกกลุ่ม)'!AB71</f>
        <v>0.98164777676344517</v>
      </c>
      <c r="P11" s="15">
        <f>+'10.ค่าใช้จ่าย(แยกกลุ่ม)'!AC71</f>
        <v>-0.24763826248984133</v>
      </c>
      <c r="Q11" s="15">
        <f>+'10.ค่าใช้จ่าย(แยกกลุ่ม)'!AD71</f>
        <v>-0.57827801569689785</v>
      </c>
      <c r="R11" s="15">
        <f>+'10.ค่าใช้จ่าย(แยกกลุ่ม)'!AE71</f>
        <v>0.34220961473175321</v>
      </c>
      <c r="S11" s="15">
        <f>+'10.ค่าใช้จ่าย(แยกกลุ่ม)'!AF71</f>
        <v>0.14546837970670073</v>
      </c>
      <c r="T11" s="15">
        <f>+'10.ค่าใช้จ่าย(แยกกลุ่ม)'!AG71</f>
        <v>-0.32895648692288326</v>
      </c>
      <c r="U11" s="15">
        <f>+'10.ค่าใช้จ่าย(แยกกลุ่ม)'!AH71</f>
        <v>-0.42769544440689394</v>
      </c>
      <c r="V11" s="15">
        <f>+'10.ค่าใช้จ่าย(แยกกลุ่ม)'!AI71</f>
        <v>1.9098641621537113E-2</v>
      </c>
      <c r="W11" s="15">
        <f>+'10.ค่าใช้จ่าย(แยกกลุ่ม)'!AJ71</f>
        <v>7.1044725320860161E-2</v>
      </c>
      <c r="X11" s="15">
        <f>+'10.ค่าใช้จ่าย(แยกกลุ่ม)'!AK71</f>
        <v>0.28319664853646703</v>
      </c>
    </row>
    <row r="12" spans="1:25">
      <c r="A12" s="255" t="str">
        <f>+'10.ค่าใช้จ่าย(แยกกลุ่ม)'!B82</f>
        <v>นาแก,รพช.</v>
      </c>
      <c r="B12" s="309">
        <f>+'10.ค่าใช้จ่าย(แยกกลุ่ม)'!C82</f>
        <v>10758.891950301604</v>
      </c>
      <c r="C12" s="309">
        <f>+'10.ค่าใช้จ่าย(แยกกลุ่ม)'!D82</f>
        <v>57.009765775445885</v>
      </c>
      <c r="D12" s="309">
        <f>+'10.ค่าใช้จ่าย(แยกกลุ่ม)'!E82</f>
        <v>1509.1428525500964</v>
      </c>
      <c r="E12" s="309">
        <f>+'10.ค่าใช้จ่าย(แยกกลุ่ม)'!F82</f>
        <v>525.42692583977794</v>
      </c>
      <c r="F12" s="309">
        <f>+'10.ค่าใช้จ่าย(แยกกลุ่ม)'!G82</f>
        <v>796.94219876663669</v>
      </c>
      <c r="G12" s="309">
        <f>+'10.ค่าใช้จ่าย(แยกกลุ่ม)'!H82</f>
        <v>685.25474242026257</v>
      </c>
      <c r="H12" s="309">
        <f>+'10.ค่าใช้จ่าย(แยกกลุ่ม)'!I82</f>
        <v>679.71496817727905</v>
      </c>
      <c r="I12" s="309">
        <f>+'10.ค่าใช้จ่าย(แยกกลุ่ม)'!J82</f>
        <v>282.8963554094816</v>
      </c>
      <c r="J12" s="309">
        <f>+'10.ค่าใช้จ่าย(แยกกลุ่ม)'!K82</f>
        <v>247.29307212719536</v>
      </c>
      <c r="K12" s="309">
        <f>+'10.ค่าใช้จ่าย(แยกกลุ่ม)'!L82</f>
        <v>46.841547222479548</v>
      </c>
      <c r="L12" s="313">
        <f>+'10.ค่าใช้จ่าย(แยกกลุ่ม)'!M82</f>
        <v>2102.9696219546063</v>
      </c>
      <c r="M12" s="16" t="str">
        <f>+'10.ค่าใช้จ่าย(แยกกลุ่ม)'!Z82</f>
        <v>นาแก,รพช.</v>
      </c>
      <c r="N12" s="15">
        <f>+'10.ค่าใช้จ่าย(แยกกลุ่ม)'!AA82</f>
        <v>7.3217682330638675E-2</v>
      </c>
      <c r="O12" s="15">
        <f>+'10.ค่าใช้จ่าย(แยกกลุ่ม)'!AB82</f>
        <v>-2.1388803575870051E-2</v>
      </c>
      <c r="P12" s="15">
        <f>+'10.ค่าใช้จ่าย(แยกกลุ่ม)'!AC82</f>
        <v>-6.9491686875407147E-2</v>
      </c>
      <c r="Q12" s="15">
        <f>+'10.ค่าใช้จ่าย(แยกกลุ่ม)'!AD82</f>
        <v>-0.2311488886869025</v>
      </c>
      <c r="R12" s="15">
        <f>+'10.ค่าใช้จ่าย(แยกกลุ่ม)'!AE82</f>
        <v>7.2045008292056109E-2</v>
      </c>
      <c r="S12" s="15">
        <f>+'10.ค่าใช้จ่าย(แยกกลุ่ม)'!AF82</f>
        <v>-9.8199951346897643E-2</v>
      </c>
      <c r="T12" s="15">
        <f>+'10.ค่าใช้จ่าย(แยกกลุ่ม)'!AG82</f>
        <v>-1.8311472681248782E-2</v>
      </c>
      <c r="U12" s="15">
        <f>+'10.ค่าใช้จ่าย(แยกกลุ่ม)'!AH82</f>
        <v>-7.897199640832199E-2</v>
      </c>
      <c r="V12" s="15">
        <f>+'10.ค่าใช้จ่าย(แยกกลุ่ม)'!AI82</f>
        <v>-0.27392763426645861</v>
      </c>
      <c r="W12" s="15">
        <f>+'10.ค่าใช้จ่าย(แยกกลุ่ม)'!AJ82</f>
        <v>-0.29135901797181385</v>
      </c>
      <c r="X12" s="15">
        <f>+'10.ค่าใช้จ่าย(แยกกลุ่ม)'!AK82</f>
        <v>2.9852510396683249</v>
      </c>
    </row>
    <row r="13" spans="1:25">
      <c r="A13" s="255" t="str">
        <f>+'10.ค่าใช้จ่าย(แยกกลุ่ม)'!B113</f>
        <v>ศรีสงคราม,รพช.</v>
      </c>
      <c r="B13" s="309">
        <f>+'10.ค่าใช้จ่าย(แยกกลุ่ม)'!C113</f>
        <v>9254.9730093239486</v>
      </c>
      <c r="C13" s="313">
        <f>+'10.ค่าใช้จ่าย(แยกกลุ่ม)'!D113</f>
        <v>99.132247280515031</v>
      </c>
      <c r="D13" s="309">
        <f>+'10.ค่าใช้จ่าย(แยกกลุ่ม)'!E113</f>
        <v>2102.0981818300534</v>
      </c>
      <c r="E13" s="309">
        <f>+'10.ค่าใช้จ่าย(แยกกลุ่ม)'!F113</f>
        <v>621.83118593050131</v>
      </c>
      <c r="F13" s="309">
        <f>+'10.ค่าใช้จ่าย(แยกกลุ่ม)'!G113</f>
        <v>745.22216690390064</v>
      </c>
      <c r="G13" s="309">
        <f>+'10.ค่าใช้จ่าย(แยกกลุ่ม)'!H113</f>
        <v>679.16167132428802</v>
      </c>
      <c r="H13" s="313">
        <f>+'10.ค่าใช้จ่าย(แยกกลุ่ม)'!I113</f>
        <v>2283.3910718623083</v>
      </c>
      <c r="I13" s="309">
        <f>+'10.ค่าใช้จ่าย(แยกกลุ่ม)'!J113</f>
        <v>584.91256643639736</v>
      </c>
      <c r="J13" s="313">
        <f>+'10.ค่าใช้จ่าย(แยกกลุ่ม)'!K113</f>
        <v>488.19924344124223</v>
      </c>
      <c r="K13" s="309">
        <f>+'10.ค่าใช้จ่าย(แยกกลุ่ม)'!L113</f>
        <v>12.271894367760554</v>
      </c>
      <c r="L13" s="309">
        <f>+'10.ค่าใช้จ่าย(แยกกลุ่ม)'!M113</f>
        <v>346.09790609451926</v>
      </c>
      <c r="M13" s="16" t="str">
        <f>+'10.ค่าใช้จ่าย(แยกกลุ่ม)'!Z113</f>
        <v>ศรีสงคราม,รพช.</v>
      </c>
      <c r="N13" s="15">
        <f>+'10.ค่าใช้จ่าย(แยกกลุ่ม)'!AA113</f>
        <v>8.9438579830472542E-3</v>
      </c>
      <c r="O13" s="15">
        <f>+'10.ค่าใช้จ่าย(แยกกลุ่ม)'!AB113</f>
        <v>1.3595436246863215</v>
      </c>
      <c r="P13" s="15">
        <f>+'10.ค่าใช้จ่าย(แยกกลุ่ม)'!AC113</f>
        <v>7.1339811289407404E-2</v>
      </c>
      <c r="Q13" s="15">
        <f>+'10.ค่าใช้จ่าย(แยกกลุ่ม)'!AD113</f>
        <v>-0.16635817583107287</v>
      </c>
      <c r="R13" s="15">
        <f>+'10.ค่าใช้จ่าย(แยกกลุ่ม)'!AE113</f>
        <v>0.2032574674098665</v>
      </c>
      <c r="S13" s="15">
        <f>+'10.ค่าใช้จ่าย(แยกกลุ่ม)'!AF113</f>
        <v>6.6303985013788452E-2</v>
      </c>
      <c r="T13" s="15">
        <f>+'10.ค่าใช้จ่าย(แยกกลุ่ม)'!AG113</f>
        <v>1.3208316634369133</v>
      </c>
      <c r="U13" s="15">
        <f>+'10.ค่าใช้จ่าย(แยกกลุ่ม)'!AH113</f>
        <v>9.1292690505784008E-2</v>
      </c>
      <c r="V13" s="15">
        <f>+'10.ค่าใช้จ่าย(แยกกลุ่ม)'!AI113</f>
        <v>0.38548666562717798</v>
      </c>
      <c r="W13" s="15">
        <f>+'10.ค่าใช้จ่าย(แยกกลุ่ม)'!AJ113</f>
        <v>-0.59838651050704483</v>
      </c>
      <c r="X13" s="15">
        <f>+'10.ค่าใช้จ่าย(แยกกลุ่ม)'!AK113</f>
        <v>-0.18172204375866133</v>
      </c>
    </row>
    <row r="14" spans="1:25">
      <c r="A14" s="255" t="str">
        <f>+'10.ค่าใช้จ่าย(แยกกลุ่ม)'!B125</f>
        <v>สมเด็จพระยุพราชธาตุพนม,รพช.</v>
      </c>
      <c r="B14" s="309">
        <f>+'10.ค่าใช้จ่าย(แยกกลุ่ม)'!C125</f>
        <v>7378.588471632831</v>
      </c>
      <c r="C14" s="313">
        <f>+'10.ค่าใช้จ่าย(แยกกลุ่ม)'!D125</f>
        <v>90.682896472637111</v>
      </c>
      <c r="D14" s="309">
        <f>+'10.ค่าใช้จ่าย(แยกกลุ่ม)'!E125</f>
        <v>1604.2389367401308</v>
      </c>
      <c r="E14" s="309">
        <f>+'10.ค่าใช้จ่าย(แยกกลุ่ม)'!F125</f>
        <v>907.77677553538081</v>
      </c>
      <c r="F14" s="309">
        <f>+'10.ค่าใช้จ่าย(แยกกลุ่ม)'!G125</f>
        <v>680.8928298597142</v>
      </c>
      <c r="G14" s="309">
        <f>+'10.ค่าใช้จ่าย(แยกกลุ่ม)'!H125</f>
        <v>555.3190509441929</v>
      </c>
      <c r="H14" s="309">
        <f>+'10.ค่าใช้จ่าย(แยกกลุ่ม)'!I125</f>
        <v>317.17013911013697</v>
      </c>
      <c r="I14" s="309">
        <f>+'10.ค่าใช้จ่าย(แยกกลุ่ม)'!J125</f>
        <v>436.85771795119825</v>
      </c>
      <c r="J14" s="309">
        <f>+'10.ค่าใช้จ่าย(แยกกลุ่ม)'!K125</f>
        <v>241.4113770393574</v>
      </c>
      <c r="K14" s="309">
        <f>+'10.ค่าใช้จ่าย(แยกกลุ่ม)'!L125</f>
        <v>35.824795123162637</v>
      </c>
      <c r="L14" s="309">
        <f>+'10.ค่าใช้จ่าย(แยกกลุ่ม)'!M125</f>
        <v>63.541334006862797</v>
      </c>
      <c r="M14" s="16" t="str">
        <f>+'10.ค่าใช้จ่าย(แยกกลุ่ม)'!Z125</f>
        <v>สมเด็จพระยุพราชธาตุพนม,รพช.</v>
      </c>
      <c r="N14" s="15">
        <f>+'10.ค่าใช้จ่าย(แยกกลุ่ม)'!AA125</f>
        <v>-6.572755401378555E-2</v>
      </c>
      <c r="O14" s="15">
        <f>+'10.ค่าใช้จ่าย(แยกกลุ่ม)'!AB125</f>
        <v>0.99241191433076426</v>
      </c>
      <c r="P14" s="15">
        <f>+'10.ค่าใช้จ่าย(แยกกลุ่ม)'!AC125</f>
        <v>-9.1137824391514272E-2</v>
      </c>
      <c r="Q14" s="15">
        <f>+'10.ค่าใช้จ่าย(แยกกลุ่ม)'!AD125</f>
        <v>0.17038852331221588</v>
      </c>
      <c r="R14" s="15">
        <f>+'10.ค่าใช้จ่าย(แยกกลุ่ม)'!AE125</f>
        <v>2.5848634961180793E-2</v>
      </c>
      <c r="S14" s="15">
        <f>+'10.ค่าใช้จ่าย(แยกกลุ่ม)'!AF125</f>
        <v>0.12560842312298678</v>
      </c>
      <c r="T14" s="15">
        <f>+'10.ค่าใช้จ่าย(แยกกลุ่ม)'!AG125</f>
        <v>-0.58715564753684835</v>
      </c>
      <c r="U14" s="15">
        <f>+'10.ค่าใช้จ่าย(แยกกลุ่ม)'!AH125</f>
        <v>-0.14347143831255599</v>
      </c>
      <c r="V14" s="15">
        <f>+'10.ค่าใช้จ่าย(แยกกลุ่ม)'!AI125</f>
        <v>-0.19964405270442026</v>
      </c>
      <c r="W14" s="15">
        <f>+'10.ค่าใช้จ่าย(แยกกลุ่ม)'!AJ125</f>
        <v>8.3235520511087277E-2</v>
      </c>
      <c r="X14" s="15">
        <f>+'10.ค่าใช้จ่าย(แยกกลุ่ม)'!AK125</f>
        <v>-0.38754546437108739</v>
      </c>
    </row>
    <row r="15" spans="1:25">
      <c r="A15" s="255" t="str">
        <f>+'10.ค่าใช้จ่าย(แยกกลุ่ม)'!B144</f>
        <v>นครพนม,รพท.</v>
      </c>
      <c r="B15" s="309">
        <f>+'10.ค่าใช้จ่าย(แยกกลุ่ม)'!C144</f>
        <v>8594.1230658534132</v>
      </c>
      <c r="C15" s="309">
        <f>+'10.ค่าใช้จ่าย(แยกกลุ่ม)'!D144</f>
        <v>43.172618097342557</v>
      </c>
      <c r="D15" s="309">
        <f>+'10.ค่าใช้จ่าย(แยกกลุ่ม)'!E144</f>
        <v>2915.5328914806987</v>
      </c>
      <c r="E15" s="309">
        <f>+'10.ค่าใช้จ่าย(แยกกลุ่ม)'!F144</f>
        <v>901.81508359058307</v>
      </c>
      <c r="F15" s="309">
        <f>+'10.ค่าใช้จ่าย(แยกกลุ่ม)'!G144</f>
        <v>322.82706929401957</v>
      </c>
      <c r="G15" s="309">
        <f>+'10.ค่าใช้จ่าย(แยกกลุ่ม)'!H144</f>
        <v>485.66283350068858</v>
      </c>
      <c r="H15" s="309">
        <f>+'10.ค่าใช้จ่าย(แยกกลุ่ม)'!I144</f>
        <v>270.99812988357741</v>
      </c>
      <c r="I15" s="309">
        <f>+'10.ค่าใช้จ่าย(แยกกลุ่ม)'!J144</f>
        <v>667.95851728732328</v>
      </c>
      <c r="J15" s="313">
        <f>+'10.ค่าใช้จ่าย(แยกกลุ่ม)'!K144</f>
        <v>453.55745613079665</v>
      </c>
      <c r="K15" s="309">
        <f>+'10.ค่าใช้จ่าย(แยกกลุ่ม)'!L144</f>
        <v>297.79884272735819</v>
      </c>
      <c r="L15" s="309">
        <f>+'10.ค่าใช้จ่าย(แยกกลุ่ม)'!M144</f>
        <v>151.28409512541199</v>
      </c>
      <c r="M15" s="16" t="str">
        <f>+'10.ค่าใช้จ่าย(แยกกลุ่ม)'!Z144</f>
        <v>นครพนม,รพท.</v>
      </c>
      <c r="N15" s="15">
        <f>+'10.ค่าใช้จ่าย(แยกกลุ่ม)'!AA144</f>
        <v>5.4481775737384448E-2</v>
      </c>
      <c r="O15" s="15">
        <f>+'10.ค่าใช้จ่าย(แยกกลุ่ม)'!AB144</f>
        <v>-0.19075800088745684</v>
      </c>
      <c r="P15" s="15">
        <f>+'10.ค่าใช้จ่าย(แยกกลุ่ม)'!AC144</f>
        <v>8.5882653630616396E-2</v>
      </c>
      <c r="Q15" s="15">
        <f>+'10.ค่าใช้จ่าย(แยกกลุ่ม)'!AD144</f>
        <v>-0.44523626873000693</v>
      </c>
      <c r="R15" s="15">
        <f>+'10.ค่าใช้จ่าย(แยกกลุ่ม)'!AE144</f>
        <v>0.66732909934434415</v>
      </c>
      <c r="S15" s="15">
        <f>+'10.ค่าใช้จ่าย(แยกกลุ่ม)'!AF144</f>
        <v>6.3424360363135049E-2</v>
      </c>
      <c r="T15" s="15">
        <f>+'10.ค่าใช้จ่าย(แยกกลุ่ม)'!AG144</f>
        <v>-0.39588255020135699</v>
      </c>
      <c r="U15" s="15">
        <f>+'10.ค่าใช้จ่าย(แยกกลุ่ม)'!AH144</f>
        <v>-3.881228055788228E-2</v>
      </c>
      <c r="V15" s="15">
        <f>+'10.ค่าใช้จ่าย(แยกกลุ่ม)'!AI144</f>
        <v>0.38487797626367959</v>
      </c>
      <c r="W15" s="15">
        <f>+'10.ค่าใช้จ่าย(แยกกลุ่ม)'!AJ144</f>
        <v>2.3492779315946309E-2</v>
      </c>
      <c r="X15" s="15">
        <f>+'10.ค่าใช้จ่าย(แยกกลุ่ม)'!AK144</f>
        <v>0.10163280312705689</v>
      </c>
    </row>
    <row r="17" spans="1:24">
      <c r="A17" s="348" t="s">
        <v>55</v>
      </c>
      <c r="B17" s="357" t="s">
        <v>248</v>
      </c>
      <c r="C17" s="358"/>
      <c r="D17" s="358"/>
      <c r="E17" s="358"/>
      <c r="F17" s="358"/>
      <c r="G17" s="358"/>
      <c r="H17" s="358"/>
      <c r="I17" s="358"/>
      <c r="J17" s="358"/>
      <c r="K17" s="358"/>
      <c r="L17" s="359"/>
      <c r="M17" s="348" t="s">
        <v>55</v>
      </c>
      <c r="N17" s="357" t="s">
        <v>719</v>
      </c>
      <c r="O17" s="358"/>
      <c r="P17" s="358"/>
      <c r="Q17" s="358"/>
      <c r="R17" s="358"/>
      <c r="S17" s="358"/>
      <c r="T17" s="358"/>
      <c r="U17" s="358"/>
      <c r="V17" s="358"/>
      <c r="W17" s="358"/>
      <c r="X17" s="359"/>
    </row>
    <row r="18" spans="1:24">
      <c r="A18" s="348"/>
      <c r="B18" s="38" t="s">
        <v>5</v>
      </c>
      <c r="C18" s="38" t="s">
        <v>8</v>
      </c>
      <c r="D18" s="38" t="s">
        <v>11</v>
      </c>
      <c r="E18" s="38" t="s">
        <v>17</v>
      </c>
      <c r="F18" s="38" t="s">
        <v>20</v>
      </c>
      <c r="G18" s="38" t="s">
        <v>23</v>
      </c>
      <c r="H18" s="38" t="s">
        <v>26</v>
      </c>
      <c r="I18" s="38" t="s">
        <v>29</v>
      </c>
      <c r="J18" s="38" t="s">
        <v>32</v>
      </c>
      <c r="K18" s="38" t="s">
        <v>35</v>
      </c>
      <c r="L18" s="38" t="s">
        <v>38</v>
      </c>
      <c r="M18" s="348"/>
      <c r="N18" s="38" t="s">
        <v>5</v>
      </c>
      <c r="O18" s="38" t="s">
        <v>8</v>
      </c>
      <c r="P18" s="38" t="s">
        <v>11</v>
      </c>
      <c r="Q18" s="38" t="s">
        <v>17</v>
      </c>
      <c r="R18" s="38" t="s">
        <v>20</v>
      </c>
      <c r="S18" s="38" t="s">
        <v>23</v>
      </c>
      <c r="T18" s="38" t="s">
        <v>26</v>
      </c>
      <c r="U18" s="38" t="s">
        <v>29</v>
      </c>
      <c r="V18" s="38" t="s">
        <v>32</v>
      </c>
      <c r="W18" s="38" t="s">
        <v>35</v>
      </c>
      <c r="X18" s="38" t="s">
        <v>38</v>
      </c>
    </row>
    <row r="19" spans="1:24">
      <c r="A19" s="255" t="str">
        <f>+'10.ค่าใช้จ่าย(แยกกลุ่ม)'!B6</f>
        <v>บุ่งคล้า,รพช.</v>
      </c>
      <c r="B19" s="313">
        <f>+'10.ค่าใช้จ่าย(แยกกลุ่ม)'!C6</f>
        <v>14370.247277481616</v>
      </c>
      <c r="C19" s="313">
        <f>+'10.ค่าใช้จ่าย(แยกกลุ่ม)'!D6</f>
        <v>112.16865208457128</v>
      </c>
      <c r="D19" s="309">
        <f>+'10.ค่าใช้จ่าย(แยกกลุ่ม)'!E6</f>
        <v>1257.6109261229701</v>
      </c>
      <c r="E19" s="309">
        <f>+'10.ค่าใช้จ่าย(แยกกลุ่ม)'!F6</f>
        <v>490.13732353431783</v>
      </c>
      <c r="F19" s="309">
        <f>+'10.ค่าใช้จ่าย(แยกกลุ่ม)'!G6</f>
        <v>836.68267305292682</v>
      </c>
      <c r="G19" s="309">
        <f>+'10.ค่าใช้จ่าย(แยกกลุ่ม)'!H6</f>
        <v>468.58438723303641</v>
      </c>
      <c r="H19" s="309">
        <f>+'10.ค่าใช้จ่าย(แยกกลุ่ม)'!I6</f>
        <v>260.7885470133499</v>
      </c>
      <c r="I19" s="313">
        <f>+'10.ค่าใช้จ่าย(แยกกลุ่ม)'!J6</f>
        <v>174.94722885281598</v>
      </c>
      <c r="J19" s="309">
        <f>+'10.ค่าใช้จ่าย(แยกกลุ่ม)'!K6</f>
        <v>394.76770128301422</v>
      </c>
      <c r="K19" s="309">
        <f>+'10.ค่าใช้จ่าย(แยกกลุ่ม)'!L6</f>
        <v>27.979055946659905</v>
      </c>
      <c r="L19" s="309">
        <f>+'10.ค่าใช้จ่าย(แยกกลุ่ม)'!M6</f>
        <v>544.12533697128447</v>
      </c>
      <c r="M19" s="16" t="str">
        <f>+'10.ค่าใช้จ่าย(แยกกลุ่ม)'!Z6</f>
        <v>บุ่งคล้า,รพช.</v>
      </c>
      <c r="N19" s="15">
        <f>+'10.ค่าใช้จ่าย(แยกกลุ่ม)'!AA6</f>
        <v>0.44412972535498052</v>
      </c>
      <c r="O19" s="15">
        <f>+'10.ค่าใช้จ่าย(แยกกลุ่ม)'!AB6</f>
        <v>0.82115717235377783</v>
      </c>
      <c r="P19" s="15">
        <f>+'10.ค่าใช้จ่าย(แยกกลุ่ม)'!AC6</f>
        <v>0.1262018025558006</v>
      </c>
      <c r="Q19" s="15">
        <f>+'10.ค่าใช้จ่าย(แยกกลุ่ม)'!AD6</f>
        <v>8.4191175007766711E-2</v>
      </c>
      <c r="R19" s="15">
        <f>+'10.ค่าใช้จ่าย(แยกกลุ่ม)'!AE6</f>
        <v>0.30925752861604211</v>
      </c>
      <c r="S19" s="15">
        <f>+'10.ค่าใช้จ่าย(แยกกลุ่ม)'!AF6</f>
        <v>2.613577486476136E-2</v>
      </c>
      <c r="T19" s="15">
        <f>+'10.ค่าใช้จ่าย(แยกกลุ่ม)'!AG6</f>
        <v>-0.38081759980520175</v>
      </c>
      <c r="U19" s="15">
        <f>+'10.ค่าใช้จ่าย(แยกกลุ่ม)'!AH6</f>
        <v>0.22844576365601241</v>
      </c>
      <c r="V19" s="15">
        <f>+'10.ค่าใช้จ่าย(แยกกลุ่ม)'!AI6</f>
        <v>0.33040389748032878</v>
      </c>
      <c r="W19" s="15">
        <f>+'10.ค่าใช้จ่าย(แยกกลุ่ม)'!AJ6</f>
        <v>0.21717395971473166</v>
      </c>
      <c r="X19" s="15">
        <f>+'10.ค่าใช้จ่าย(แยกกลุ่ม)'!AK6</f>
        <v>0.28490528260072395</v>
      </c>
    </row>
    <row r="20" spans="1:24">
      <c r="A20" s="255" t="str">
        <f>+'10.ค่าใช้จ่าย(แยกกลุ่ม)'!B53</f>
        <v>ศรีวิไล,รพช.</v>
      </c>
      <c r="B20" s="313">
        <f>+'10.ค่าใช้จ่าย(แยกกลุ่ม)'!C53</f>
        <v>10889.602039460395</v>
      </c>
      <c r="C20" s="309">
        <f>+'10.ค่าใช้จ่าย(แยกกลุ่ม)'!D53</f>
        <v>78.568524268830743</v>
      </c>
      <c r="D20" s="309">
        <f>+'10.ค่าใช้จ่าย(แยกกลุ่ม)'!E53</f>
        <v>1512.9848693951926</v>
      </c>
      <c r="E20" s="309">
        <f>+'10.ค่าใช้จ่าย(แยกกลุ่ม)'!F53</f>
        <v>538.38337915696331</v>
      </c>
      <c r="F20" s="309">
        <f>+'10.ค่าใช้จ่าย(แยกกลุ่ม)'!G53</f>
        <v>676.82356578011968</v>
      </c>
      <c r="G20" s="309">
        <f>+'10.ค่าใช้จ่าย(แยกกลุ่ม)'!H53</f>
        <v>653.8161791868605</v>
      </c>
      <c r="H20" s="309">
        <f>+'10.ค่าใช้จ่าย(แยกกลุ่ม)'!I53</f>
        <v>324.47643713589332</v>
      </c>
      <c r="I20" s="309">
        <f>+'10.ค่าใช้จ่าย(แยกกลุ่ม)'!J53</f>
        <v>340.95892943392647</v>
      </c>
      <c r="J20" s="309">
        <f>+'10.ค่าใช้จ่าย(แยกกลุ่ม)'!K53</f>
        <v>341.93862155366941</v>
      </c>
      <c r="K20" s="309">
        <f>+'10.ค่าใช้จ่าย(แยกกลุ่ม)'!L53</f>
        <v>15.433751202259865</v>
      </c>
      <c r="L20" s="309">
        <f>+'10.ค่าใช้จ่าย(แยกกลุ่ม)'!M53</f>
        <v>69.718523043432626</v>
      </c>
      <c r="M20" s="16" t="str">
        <f>+'10.ค่าใช้จ่าย(แยกกลุ่ม)'!Z53</f>
        <v>ศรีวิไล,รพช.</v>
      </c>
      <c r="N20" s="15">
        <f>+'10.ค่าใช้จ่าย(แยกกลุ่ม)'!AA53</f>
        <v>0.1313784004757976</v>
      </c>
      <c r="O20" s="15">
        <f>+'10.ค่าใช้จ่าย(แยกกลุ่ม)'!AB53</f>
        <v>0.19231935468203942</v>
      </c>
      <c r="P20" s="15">
        <f>+'10.ค่าใช้จ่าย(แยกกลุ่ม)'!AC53</f>
        <v>9.7479805910924325E-2</v>
      </c>
      <c r="Q20" s="15">
        <f>+'10.ค่าใช้จ่าย(แยกกลุ่ม)'!AD53</f>
        <v>-9.5922901429016619E-2</v>
      </c>
      <c r="R20" s="15">
        <f>+'10.ค่าใช้จ่าย(แยกกลุ่ม)'!AE53</f>
        <v>-7.5468299871088537E-2</v>
      </c>
      <c r="S20" s="15">
        <f>+'10.ค่าใช้จ่าย(แยกกลุ่ม)'!AF53</f>
        <v>-0.11969984210920347</v>
      </c>
      <c r="T20" s="15">
        <f>+'10.ค่าใช้จ่าย(แยกกลุ่ม)'!AG53</f>
        <v>-0.46444926421075144</v>
      </c>
      <c r="U20" s="15">
        <f>+'10.ค่าใช้จ่าย(แยกกลุ่ม)'!AH53</f>
        <v>0.38081144750328916</v>
      </c>
      <c r="V20" s="15">
        <f>+'10.ค่าใช้จ่าย(แยกกลุ่ม)'!AI53</f>
        <v>3.5773411643344882E-2</v>
      </c>
      <c r="W20" s="15">
        <f>+'10.ค่าใช้จ่าย(แยกกลุ่ม)'!AJ53</f>
        <v>-0.74442807690382007</v>
      </c>
      <c r="X20" s="15">
        <f>+'10.ค่าใช้จ่าย(แยกกลุ่ม)'!AK53</f>
        <v>-0.79004086880108848</v>
      </c>
    </row>
    <row r="21" spans="1:24">
      <c r="A21" s="255" t="str">
        <f>+'10.ค่าใช้จ่าย(แยกกลุ่ม)'!B67</f>
        <v>ปากคาด,รพช.</v>
      </c>
      <c r="B21" s="309">
        <f>+'10.ค่าใช้จ่าย(แยกกลุ่ม)'!C67</f>
        <v>7416.5965034588271</v>
      </c>
      <c r="C21" s="309">
        <f>+'10.ค่าใช้จ่าย(แยกกลุ่ม)'!D67</f>
        <v>8.2974370681110727</v>
      </c>
      <c r="D21" s="309">
        <f>+'10.ค่าใช้จ่าย(แยกกลุ่ม)'!E67</f>
        <v>1080.1610604902273</v>
      </c>
      <c r="E21" s="309">
        <f>+'10.ค่าใช้จ่าย(แยกกลุ่ม)'!F67</f>
        <v>377.852833107761</v>
      </c>
      <c r="F21" s="309">
        <f>+'10.ค่าใช้จ่าย(แยกกลุ่ม)'!G67</f>
        <v>597.78150658463699</v>
      </c>
      <c r="G21" s="309">
        <f>+'10.ค่าใช้จ่าย(แยกกลุ่ม)'!H67</f>
        <v>521.8095859254023</v>
      </c>
      <c r="H21" s="309">
        <f>+'10.ค่าใช้จ่าย(แยกกลุ่ม)'!I67</f>
        <v>625.01450749683477</v>
      </c>
      <c r="I21" s="309">
        <f>+'10.ค่าใช้จ่าย(แยกกลุ่ม)'!J67</f>
        <v>274.28023350217973</v>
      </c>
      <c r="J21" s="309">
        <f>+'10.ค่าใช้จ่าย(แยกกลุ่ม)'!K67</f>
        <v>283.15681208262544</v>
      </c>
      <c r="K21" s="313">
        <f>+'10.ค่าใช้จ่าย(แยกกลุ่ม)'!L67</f>
        <v>61.339357406868984</v>
      </c>
      <c r="L21" s="309">
        <f>+'10.ค่าใช้จ่าย(แยกกลุ่ม)'!M67</f>
        <v>21.191908587942084</v>
      </c>
      <c r="M21" s="16" t="str">
        <f>+'10.ค่าใช้จ่าย(แยกกลุ่ม)'!Z67</f>
        <v>ปากคาด,รพช.</v>
      </c>
      <c r="N21" s="15">
        <f>+'10.ค่าใช้จ่าย(แยกกลุ่ม)'!AA67</f>
        <v>-0.17863100365684181</v>
      </c>
      <c r="O21" s="15">
        <f>+'10.ค่าใช้จ่าย(แยกกลุ่ม)'!AB67</f>
        <v>-0.82352769752168842</v>
      </c>
      <c r="P21" s="15">
        <f>+'10.ค่าใช้จ่าย(แยกกลุ่ม)'!AC67</f>
        <v>-0.27723728338309772</v>
      </c>
      <c r="Q21" s="15">
        <f>+'10.ค่าใช้จ่าย(แยกกลุ่ม)'!AD67</f>
        <v>-0.4141808446648374</v>
      </c>
      <c r="R21" s="15">
        <f>+'10.ค่าใช้จ่าย(แยกกลุ่ม)'!AE67</f>
        <v>-0.21897325075730786</v>
      </c>
      <c r="S21" s="15">
        <f>+'10.ค่าใช้จ่าย(แยกกลุ่ม)'!AF67</f>
        <v>-0.14703396371951255</v>
      </c>
      <c r="T21" s="15">
        <f>+'10.ค่าใช้จ่าย(แยกกลุ่ม)'!AG67</f>
        <v>-0.17169779705638566</v>
      </c>
      <c r="U21" s="15">
        <f>+'10.ค่าใช้จ่าย(แยกกลุ่ม)'!AH67</f>
        <v>0.18882388696544272</v>
      </c>
      <c r="V21" s="15">
        <f>+'10.ค่าใช้จ่าย(แยกกลุ่ม)'!AI67</f>
        <v>5.5411905624862944E-2</v>
      </c>
      <c r="W21" s="15">
        <f>+'10.ค่าใช้จ่าย(แยกกลุ่ม)'!AJ67</f>
        <v>0.68497482084402206</v>
      </c>
      <c r="X21" s="15">
        <f>+'10.ค่าใช้จ่าย(แยกกลุ่ม)'!AK67</f>
        <v>-0.91637314296628913</v>
      </c>
    </row>
    <row r="22" spans="1:24">
      <c r="A22" s="255" t="str">
        <f>+'10.ค่าใช้จ่าย(แยกกลุ่ม)'!B68</f>
        <v>บึงโขงหลง,รพช.</v>
      </c>
      <c r="B22" s="313">
        <f>+'10.ค่าใช้จ่าย(แยกกลุ่ม)'!C68</f>
        <v>10830.282302996115</v>
      </c>
      <c r="C22" s="309">
        <f>+'10.ค่าใช้จ่าย(แยกกลุ่ม)'!D68</f>
        <v>45.426735810809667</v>
      </c>
      <c r="D22" s="313">
        <f>+'10.ค่าใช้จ่าย(แยกกลุ่ม)'!E68</f>
        <v>2021.9524818658044</v>
      </c>
      <c r="E22" s="309">
        <f>+'10.ค่าใช้จ่าย(แยกกลุ่ม)'!F68</f>
        <v>871.51103751896676</v>
      </c>
      <c r="F22" s="309">
        <f>+'10.ค่าใช้จ่าย(แยกกลุ่ม)'!G68</f>
        <v>683.87066737577925</v>
      </c>
      <c r="G22" s="313">
        <f>+'10.ค่าใช้จ่าย(แยกกลุ่ม)'!H68</f>
        <v>750.0070681308822</v>
      </c>
      <c r="H22" s="309">
        <f>+'10.ค่าใช้จ่าย(แยกกลุ่ม)'!I68</f>
        <v>1086.7506178964843</v>
      </c>
      <c r="I22" s="313">
        <f>+'10.ค่าใช้จ่าย(แยกกลุ่ม)'!J68</f>
        <v>538.67991211987851</v>
      </c>
      <c r="J22" s="309">
        <f>+'10.ค่าใช้จ่าย(แยกกลุ่ม)'!K68</f>
        <v>206.58800908706286</v>
      </c>
      <c r="K22" s="309">
        <f>+'10.ค่าใช้จ่าย(แยกกลุ่ม)'!L68</f>
        <v>26.034192537665941</v>
      </c>
      <c r="L22" s="309">
        <f>+'10.ค่าใช้จ่าย(แยกกลุ่ม)'!M68</f>
        <v>331.07442301059081</v>
      </c>
      <c r="M22" s="16" t="str">
        <f>+'10.ค่าใช้จ่าย(แยกกลุ่ม)'!Z68</f>
        <v>บึงโขงหลง,รพช.</v>
      </c>
      <c r="N22" s="15">
        <f>+'10.ค่าใช้จ่าย(แยกกลุ่ม)'!AA68</f>
        <v>0.19942592281734345</v>
      </c>
      <c r="O22" s="15">
        <f>+'10.ค่าใช้จ่าย(แยกกลุ่ม)'!AB68</f>
        <v>-3.385098352634542E-2</v>
      </c>
      <c r="P22" s="15">
        <f>+'10.ค่าใช้จ่าย(แยกกลุ่ม)'!AC68</f>
        <v>0.35293885524846552</v>
      </c>
      <c r="Q22" s="15">
        <f>+'10.ค่าใช้จ่าย(แยกกลุ่ม)'!AD68</f>
        <v>0.35118177007032692</v>
      </c>
      <c r="R22" s="15">
        <f>+'10.ค่าใช้จ่าย(แยกกลุ่ม)'!AE68</f>
        <v>-0.10649413145183739</v>
      </c>
      <c r="S22" s="15">
        <f>+'10.ค่าใช้จ่าย(แยกกลุ่ม)'!AF68</f>
        <v>0.22598467590705343</v>
      </c>
      <c r="T22" s="15">
        <f>+'10.ค่าใช้จ่าย(แยกกลุ่ม)'!AG68</f>
        <v>0.44021925900424108</v>
      </c>
      <c r="U22" s="15">
        <f>+'10.ค่าใช้จ่าย(แยกกลุ่ม)'!AH68</f>
        <v>1.3348220860817801</v>
      </c>
      <c r="V22" s="15">
        <f>+'10.ค่าใช้จ่าย(แยกกลุ่ม)'!AI68</f>
        <v>-0.22998340479196894</v>
      </c>
      <c r="W22" s="15">
        <f>+'10.ค่าใช้จ่าย(แยกกลุ่ม)'!AJ68</f>
        <v>-0.28484808512095561</v>
      </c>
      <c r="X22" s="15">
        <f>+'10.ค่าใช้จ่าย(แยกกลุ่ม)'!AK68</f>
        <v>0.30647569216008841</v>
      </c>
    </row>
    <row r="23" spans="1:24">
      <c r="A23" s="255" t="str">
        <f>+'10.ค่าใช้จ่าย(แยกกลุ่ม)'!B81</f>
        <v>พรเจริญ,รพช.</v>
      </c>
      <c r="B23" s="309">
        <f>+'10.ค่าใช้จ่าย(แยกกลุ่ม)'!C81</f>
        <v>9073.2030624783692</v>
      </c>
      <c r="C23" s="309">
        <f>+'10.ค่าใช้จ่าย(แยกกลุ่ม)'!D81</f>
        <v>49.724085544516406</v>
      </c>
      <c r="D23" s="309">
        <f>+'10.ค่าใช้จ่าย(แยกกลุ่ม)'!E81</f>
        <v>1676.1727041953829</v>
      </c>
      <c r="E23" s="309">
        <f>+'10.ค่าใช้จ่าย(แยกกลุ่ม)'!F81</f>
        <v>773.66468156097255</v>
      </c>
      <c r="F23" s="309">
        <f>+'10.ค่าใช้จ่าย(แยกกลุ่ม)'!G81</f>
        <v>478.27218123199691</v>
      </c>
      <c r="G23" s="309">
        <f>+'10.ค่าใช้จ่าย(แยกกลุ่ม)'!H81</f>
        <v>630.60756817764525</v>
      </c>
      <c r="H23" s="309">
        <f>+'10.ค่าใช้จ่าย(แยกกลุ่ม)'!I81</f>
        <v>528.62349712908565</v>
      </c>
      <c r="I23" s="309">
        <f>+'10.ค่าใช้จ่าย(แยกกลุ่ม)'!J81</f>
        <v>367.39099229793004</v>
      </c>
      <c r="J23" s="309">
        <f>+'10.ค่าใช้จ่าย(แยกกลุ่ม)'!K81</f>
        <v>273.87263567769475</v>
      </c>
      <c r="K23" s="309">
        <f>+'10.ค่าใช้จ่าย(แยกกลุ่ม)'!L81</f>
        <v>31.934981461709942</v>
      </c>
      <c r="L23" s="309">
        <f>+'10.ค่าใช้จ่าย(แยกกลุ่ม)'!M81</f>
        <v>542.12886172873743</v>
      </c>
      <c r="M23" s="16" t="str">
        <f>+'10.ค่าใช้จ่าย(แยกกลุ่ม)'!Z81</f>
        <v>พรเจริญ,รพช.</v>
      </c>
      <c r="N23" s="15">
        <f>+'10.ค่าใช้จ่าย(แยกกลุ่ม)'!AA81</f>
        <v>-9.4932637393452368E-2</v>
      </c>
      <c r="O23" s="15">
        <f>+'10.ค่าใช้จ่าย(แยกกลุ่ม)'!AB81</f>
        <v>-0.14645243347459794</v>
      </c>
      <c r="P23" s="15">
        <f>+'10.ค่าใช้จ่าย(แยกกลุ่ม)'!AC81</f>
        <v>3.3495691180473249E-2</v>
      </c>
      <c r="Q23" s="15">
        <f>+'10.ค่าใช้จ่าย(แยกกลุ่ม)'!AD81</f>
        <v>0.13209453293840898</v>
      </c>
      <c r="R23" s="15">
        <f>+'10.ค่าใช้จ่าย(แยกกลุ่ม)'!AE81</f>
        <v>-0.35662924451958278</v>
      </c>
      <c r="S23" s="15">
        <f>+'10.ค่าใช้จ่าย(แยกกลุ่ม)'!AF81</f>
        <v>-0.17011601604524779</v>
      </c>
      <c r="T23" s="15">
        <f>+'10.ค่าใช้จ่าย(แยกกลุ่ม)'!AG81</f>
        <v>-0.23652759362599099</v>
      </c>
      <c r="U23" s="15">
        <f>+'10.ค่าใช้จ่าย(แยกกลุ่ม)'!AH81</f>
        <v>0.19611789160005183</v>
      </c>
      <c r="V23" s="15">
        <f>+'10.ค่าใช้จ่าย(แยกกลุ่ม)'!AI81</f>
        <v>-0.19588789614815902</v>
      </c>
      <c r="W23" s="15">
        <f>+'10.ค่าใช้จ่าย(แยกกลุ่ม)'!AJ81</f>
        <v>-0.51687256365396994</v>
      </c>
      <c r="X23" s="15">
        <f>+'10.ค่าใช้จ่าย(แยกกลุ่ม)'!AK81</f>
        <v>2.7366057637370989E-2</v>
      </c>
    </row>
    <row r="24" spans="1:24">
      <c r="A24" s="255" t="str">
        <f>+'10.ค่าใช้จ่าย(แยกกลุ่ม)'!B100</f>
        <v>โซ่พิสัย,รพช.</v>
      </c>
      <c r="B24" s="309">
        <f>+'10.ค่าใช้จ่าย(แยกกลุ่ม)'!C100</f>
        <v>7050.7781354230156</v>
      </c>
      <c r="C24" s="313">
        <f>+'10.ค่าใช้จ่าย(แยกกลุ่ม)'!D100</f>
        <v>107.55203097521139</v>
      </c>
      <c r="D24" s="309">
        <f>+'10.ค่าใช้จ่าย(แยกกลุ่ม)'!E100</f>
        <v>1230.6897553414663</v>
      </c>
      <c r="E24" s="309">
        <f>+'10.ค่าใช้จ่าย(แยกกลุ่ม)'!F100</f>
        <v>523.45038426077724</v>
      </c>
      <c r="F24" s="309">
        <f>+'10.ค่าใช้จ่าย(แยกกลุ่ม)'!G100</f>
        <v>411.17800570866484</v>
      </c>
      <c r="G24" s="309">
        <f>+'10.ค่าใช้จ่าย(แยกกลุ่ม)'!H100</f>
        <v>485.22141520206958</v>
      </c>
      <c r="H24" s="309">
        <f>+'10.ค่าใช้จ่าย(แยกกลุ่ม)'!I100</f>
        <v>1128.5305275838286</v>
      </c>
      <c r="I24" s="309">
        <f>+'10.ค่าใช้จ่าย(แยกกลุ่ม)'!J100</f>
        <v>388.36172419357655</v>
      </c>
      <c r="J24" s="309">
        <f>+'10.ค่าใช้จ่าย(แยกกลุ่ม)'!K100</f>
        <v>282.61499382777589</v>
      </c>
      <c r="K24" s="309">
        <f>+'10.ค่าใช้จ่าย(แยกกลุ่ม)'!L100</f>
        <v>14.195280535549646</v>
      </c>
      <c r="L24" s="309">
        <f>+'10.ค่าใช้จ่าย(แยกกลุ่ม)'!M100</f>
        <v>801.14250755724845</v>
      </c>
      <c r="M24" s="16" t="str">
        <f>+'10.ค่าใช้จ่าย(แยกกลุ่ม)'!Z100</f>
        <v>โซ่พิสัย,รพช.</v>
      </c>
      <c r="N24" s="15">
        <f>+'10.ค่าใช้จ่าย(แยกกลุ่ม)'!AA100</f>
        <v>-0.17077192744588887</v>
      </c>
      <c r="O24" s="15">
        <f>+'10.ค่าใช้จ่าย(แยกกลุ่ม)'!AB100</f>
        <v>0.45100242205544094</v>
      </c>
      <c r="P24" s="15">
        <f>+'10.ค่าใช้จ่าย(แยกกลุ่ม)'!AC100</f>
        <v>-0.29389624811304549</v>
      </c>
      <c r="Q24" s="15">
        <f>+'10.ค่าใช้จ่าย(แยกกลุ่ม)'!AD100</f>
        <v>-0.31055275991130021</v>
      </c>
      <c r="R24" s="15">
        <f>+'10.ค่าใช้จ่าย(แยกกลุ่ม)'!AE100</f>
        <v>-0.16997667362462957</v>
      </c>
      <c r="S24" s="15">
        <f>+'10.ค่าใช้จ่าย(แยกกลุ่ม)'!AF100</f>
        <v>-0.30290347000800855</v>
      </c>
      <c r="T24" s="15">
        <f>+'10.ค่าใช้จ่าย(แยกกลุ่ม)'!AG100</f>
        <v>0.17921837191825735</v>
      </c>
      <c r="U24" s="15">
        <f>+'10.ค่าใช้จ่าย(แยกกลุ่ม)'!AH100</f>
        <v>-0.11490431570538143</v>
      </c>
      <c r="V24" s="15">
        <f>+'10.ค่าใช้จ่าย(แยกกลุ่ม)'!AI100</f>
        <v>-0.14455876436940895</v>
      </c>
      <c r="W24" s="15">
        <f>+'10.ค่าใช้จ่าย(แยกกลุ่ม)'!AJ100</f>
        <v>-0.78931644738195761</v>
      </c>
      <c r="X24" s="15">
        <f>+'10.ค่าใช้จ่าย(แยกกลุ่ม)'!AK100</f>
        <v>0.68193527703827239</v>
      </c>
    </row>
    <row r="25" spans="1:24">
      <c r="A25" s="255" t="str">
        <f>+'10.ค่าใช้จ่าย(แยกกลุ่ม)'!B110</f>
        <v>เซกา,รพช.</v>
      </c>
      <c r="B25" s="313">
        <f>+'10.ค่าใช้จ่าย(แยกกลุ่ม)'!C110</f>
        <v>10767.09694789988</v>
      </c>
      <c r="C25" s="309">
        <f>+'10.ค่าใช้จ่าย(แยกกลุ่ม)'!D110</f>
        <v>37.131021273601796</v>
      </c>
      <c r="D25" s="313">
        <f>+'10.ค่าใช้จ่าย(แยกกลุ่ม)'!E110</f>
        <v>2787.387183198708</v>
      </c>
      <c r="E25" s="309">
        <f>+'10.ค่าใช้จ่าย(แยกกลุ่ม)'!F110</f>
        <v>773.59784003802986</v>
      </c>
      <c r="F25" s="309">
        <f>+'10.ค่าใช้จ่าย(แยกกลุ่ม)'!G110</f>
        <v>130.71858138795773</v>
      </c>
      <c r="G25" s="313">
        <f>+'10.ค่าใช้จ่าย(แยกกลุ่ม)'!H110</f>
        <v>746.07846034914292</v>
      </c>
      <c r="H25" s="309">
        <f>+'10.ค่าใช้จ่าย(แยกกลุ่ม)'!I110</f>
        <v>860.82155296831877</v>
      </c>
      <c r="I25" s="309">
        <f>+'10.ค่าใช้จ่าย(แยกกลุ่ม)'!J110</f>
        <v>546.83003045884334</v>
      </c>
      <c r="J25" s="309">
        <f>+'10.ค่าใช้จ่าย(แยกกลุ่ม)'!K110</f>
        <v>354.96751805929074</v>
      </c>
      <c r="K25" s="309">
        <f>+'10.ค่าใช้จ่าย(แยกกลุ่ม)'!L110</f>
        <v>15.657625044852173</v>
      </c>
      <c r="L25" s="313">
        <f>+'10.ค่าใช้จ่าย(แยกกลุ่ม)'!M110</f>
        <v>1620.3426858179428</v>
      </c>
      <c r="M25" s="16" t="str">
        <f>+'10.ค่าใช้จ่าย(แยกกลุ่ม)'!Z110</f>
        <v>เซกา,รพช.</v>
      </c>
      <c r="N25" s="15">
        <f>+'10.ค่าใช้จ่าย(แยกกลุ่ม)'!AA110</f>
        <v>0.17379016912823389</v>
      </c>
      <c r="O25" s="15">
        <f>+'10.ค่าใช้จ่าย(แยกกลุ่ม)'!AB110</f>
        <v>-0.11620822761838115</v>
      </c>
      <c r="P25" s="15">
        <f>+'10.ค่าใช้จ่าย(แยกกลุ่ม)'!AC110</f>
        <v>0.4205991350217736</v>
      </c>
      <c r="Q25" s="15">
        <f>+'10.ค่าใช้จ่าย(แยกกลุ่ม)'!AD110</f>
        <v>3.710384608230706E-2</v>
      </c>
      <c r="R25" s="15">
        <f>+'10.ค่าใช้จ่าย(แยกกลุ่ม)'!AE110</f>
        <v>-0.78893796216804235</v>
      </c>
      <c r="S25" s="15">
        <f>+'10.ค่าใช้จ่าย(แยกกลุ่ม)'!AF110</f>
        <v>0.17136533021955991</v>
      </c>
      <c r="T25" s="15">
        <f>+'10.ค่าใช้จ่าย(แยกกลุ่ม)'!AG110</f>
        <v>-0.12506362080657127</v>
      </c>
      <c r="U25" s="15">
        <f>+'10.ค่าใช้จ่าย(แยกกลุ่ม)'!AH110</f>
        <v>2.0240715333786512E-2</v>
      </c>
      <c r="V25" s="15">
        <f>+'10.ค่าใช้จ่าย(แยกกลุ่ม)'!AI110</f>
        <v>7.3812477366390801E-3</v>
      </c>
      <c r="W25" s="15">
        <f>+'10.ค่าใช้จ่าย(แยกกลุ่ม)'!AJ110</f>
        <v>-0.48758412980188498</v>
      </c>
      <c r="X25" s="15">
        <f>+'10.ค่าใช้จ่าย(แยกกลุ่ม)'!AK110</f>
        <v>2.8309700174828776</v>
      </c>
    </row>
    <row r="26" spans="1:24">
      <c r="A26" s="255" t="str">
        <f>+'10.ค่าใช้จ่าย(แยกกลุ่ม)'!B132</f>
        <v>บึงกาฬ,รพท.</v>
      </c>
      <c r="B26" s="313">
        <f>+'10.ค่าใช้จ่าย(แยกกลุ่ม)'!C132</f>
        <v>8572.1131033373003</v>
      </c>
      <c r="C26" s="309">
        <f>+'10.ค่าใช้จ่าย(แยกกลุ่ม)'!D132</f>
        <v>78.206898905787369</v>
      </c>
      <c r="D26" s="309">
        <f>+'10.ค่าใช้จ่าย(แยกกลุ่ม)'!E132</f>
        <v>2493.8539716669911</v>
      </c>
      <c r="E26" s="309">
        <f>+'10.ค่าใช้จ่าย(แยกกลุ่ม)'!F132</f>
        <v>1841.1860919381957</v>
      </c>
      <c r="F26" s="313">
        <f>+'10.ค่าใช้จ่าย(แยกกลุ่ม)'!G132</f>
        <v>770.21874346782477</v>
      </c>
      <c r="G26" s="313">
        <f>+'10.ค่าใช้จ่าย(แยกกลุ่ม)'!H132</f>
        <v>726.35576597322176</v>
      </c>
      <c r="H26" s="309">
        <f>+'10.ค่าใช้จ่าย(แยกกลุ่ม)'!I132</f>
        <v>1317.2387019637683</v>
      </c>
      <c r="I26" s="313">
        <f>+'10.ค่าใช้จ่าย(แยกกลุ่ม)'!J132</f>
        <v>786.88330983820754</v>
      </c>
      <c r="J26" s="309">
        <f>+'10.ค่าใช้จ่าย(แยกกลุ่ม)'!K132</f>
        <v>346.91414486295002</v>
      </c>
      <c r="K26" s="313">
        <f>+'10.ค่าใช้จ่าย(แยกกลุ่ม)'!L132</f>
        <v>111.89339717691607</v>
      </c>
      <c r="L26" s="313">
        <f>+'10.ค่าใช้จ่าย(แยกกลุ่ม)'!M132</f>
        <v>419.85116539461706</v>
      </c>
      <c r="M26" s="16" t="str">
        <f>+'10.ค่าใช้จ่าย(แยกกลุ่ม)'!Z132</f>
        <v>บึงกาฬ,รพท.</v>
      </c>
      <c r="N26" s="15">
        <f>+'10.ค่าใช้จ่าย(แยกกลุ่ม)'!AA132</f>
        <v>0.16655820249318004</v>
      </c>
      <c r="O26" s="15">
        <f>+'10.ค่าใช้จ่าย(แยกกลุ่ม)'!AB132</f>
        <v>0.1950661912689976</v>
      </c>
      <c r="P26" s="15">
        <f>+'10.ค่าใช้จ่าย(แยกกลุ่ม)'!AC132</f>
        <v>7.9782261677768279E-2</v>
      </c>
      <c r="Q26" s="15">
        <f>+'10.ค่าใช้จ่าย(แยกกลุ่ม)'!AD132</f>
        <v>0.38271274077338441</v>
      </c>
      <c r="R26" s="15">
        <f>+'10.ค่าใช้จ่าย(แยกกลุ่ม)'!AE132</f>
        <v>0.71572701126749361</v>
      </c>
      <c r="S26" s="15">
        <f>+'10.ค่าใช้จ่าย(แยกกลุ่ม)'!AF132</f>
        <v>0.45944778904439337</v>
      </c>
      <c r="T26" s="15">
        <f>+'10.ค่าใช้จ่าย(แยกกลุ่ม)'!AG132</f>
        <v>0.17973355672858132</v>
      </c>
      <c r="U26" s="15">
        <f>+'10.ค่าใช้จ่าย(แยกกลุ่ม)'!AH132</f>
        <v>0.3615447758080601</v>
      </c>
      <c r="V26" s="15">
        <f>+'10.ค่าใช้จ่าย(แยกกลุ่ม)'!AI132</f>
        <v>6.7756707324086993E-2</v>
      </c>
      <c r="W26" s="15">
        <f>+'10.ค่าใช้จ่าย(แยกกลุ่ม)'!AJ132</f>
        <v>1.9459104723116281</v>
      </c>
      <c r="X26" s="15">
        <f>+'10.ค่าใช้จ่าย(แยกกลุ่ม)'!AK132</f>
        <v>2.4814475590618446</v>
      </c>
    </row>
    <row r="28" spans="1:24">
      <c r="A28" s="348" t="s">
        <v>53</v>
      </c>
      <c r="B28" s="357" t="s">
        <v>248</v>
      </c>
      <c r="C28" s="358"/>
      <c r="D28" s="358"/>
      <c r="E28" s="358"/>
      <c r="F28" s="358"/>
      <c r="G28" s="358"/>
      <c r="H28" s="358"/>
      <c r="I28" s="358"/>
      <c r="J28" s="358"/>
      <c r="K28" s="358"/>
      <c r="L28" s="359"/>
      <c r="M28" s="348" t="s">
        <v>53</v>
      </c>
      <c r="N28" s="357" t="s">
        <v>719</v>
      </c>
      <c r="O28" s="358"/>
      <c r="P28" s="358"/>
      <c r="Q28" s="358"/>
      <c r="R28" s="358"/>
      <c r="S28" s="358"/>
      <c r="T28" s="358"/>
      <c r="U28" s="358"/>
      <c r="V28" s="358"/>
      <c r="W28" s="358"/>
      <c r="X28" s="359"/>
    </row>
    <row r="29" spans="1:24">
      <c r="A29" s="348"/>
      <c r="B29" s="38" t="s">
        <v>5</v>
      </c>
      <c r="C29" s="38" t="s">
        <v>8</v>
      </c>
      <c r="D29" s="38" t="s">
        <v>11</v>
      </c>
      <c r="E29" s="38" t="s">
        <v>17</v>
      </c>
      <c r="F29" s="38" t="s">
        <v>20</v>
      </c>
      <c r="G29" s="38" t="s">
        <v>23</v>
      </c>
      <c r="H29" s="38" t="s">
        <v>26</v>
      </c>
      <c r="I29" s="38" t="s">
        <v>29</v>
      </c>
      <c r="J29" s="38" t="s">
        <v>32</v>
      </c>
      <c r="K29" s="38" t="s">
        <v>35</v>
      </c>
      <c r="L29" s="38" t="s">
        <v>38</v>
      </c>
      <c r="M29" s="348"/>
      <c r="N29" s="38" t="s">
        <v>5</v>
      </c>
      <c r="O29" s="38" t="s">
        <v>8</v>
      </c>
      <c r="P29" s="38" t="s">
        <v>11</v>
      </c>
      <c r="Q29" s="38" t="s">
        <v>17</v>
      </c>
      <c r="R29" s="38" t="s">
        <v>20</v>
      </c>
      <c r="S29" s="38" t="s">
        <v>23</v>
      </c>
      <c r="T29" s="38" t="s">
        <v>26</v>
      </c>
      <c r="U29" s="38" t="s">
        <v>29</v>
      </c>
      <c r="V29" s="38" t="s">
        <v>32</v>
      </c>
      <c r="W29" s="38" t="s">
        <v>35</v>
      </c>
      <c r="X29" s="38" t="s">
        <v>38</v>
      </c>
    </row>
    <row r="30" spans="1:24">
      <c r="A30" s="255" t="str">
        <f>+'10.ค่าใช้จ่าย(แยกกลุ่ม)'!B5</f>
        <v>นาแห้ว,รพช.</v>
      </c>
      <c r="B30" s="255">
        <f>+'10.ค่าใช้จ่าย(แยกกลุ่ม)'!C5</f>
        <v>11432.66240559214</v>
      </c>
      <c r="C30" s="313">
        <f>+'10.ค่าใช้จ่าย(แยกกลุ่ม)'!D5</f>
        <v>97.333928614417616</v>
      </c>
      <c r="D30" s="255">
        <f>+'10.ค่าใช้จ่าย(แยกกลุ่ม)'!E5</f>
        <v>1164.9816587222904</v>
      </c>
      <c r="E30" s="255">
        <f>+'10.ค่าใช้จ่าย(แยกกลุ่ม)'!F5</f>
        <v>360.22146521763869</v>
      </c>
      <c r="F30" s="313">
        <f>+'10.ค่าใช้จ่าย(แยกกลุ่ม)'!G5</f>
        <v>1041.8334807857709</v>
      </c>
      <c r="G30" s="255">
        <f>+'10.ค่าใช้จ่าย(แยกกลุ่ม)'!H5</f>
        <v>528.59080197712103</v>
      </c>
      <c r="H30" s="255">
        <f>+'10.ค่าใช้จ่าย(แยกกลุ่ม)'!I5</f>
        <v>239.74063485523945</v>
      </c>
      <c r="I30" s="255">
        <f>+'10.ค่าใช้จ่าย(แยกกลุ่ม)'!J5</f>
        <v>139.51753370888565</v>
      </c>
      <c r="J30" s="255">
        <f>+'10.ค่าใช้จ่าย(แยกกลุ่ม)'!K5</f>
        <v>286.51832650510914</v>
      </c>
      <c r="K30" s="313">
        <f>+'10.ค่าใช้จ่าย(แยกกลุ่ม)'!L5</f>
        <v>60.790264363891822</v>
      </c>
      <c r="L30" s="255">
        <f>+'10.ค่าใช้จ่าย(แยกกลุ่ม)'!M5</f>
        <v>295.32215621970249</v>
      </c>
      <c r="M30" s="16" t="str">
        <f>+'10.ค่าใช้จ่าย(แยกกลุ่ม)'!Z5</f>
        <v>นาแห้ว,รพช.</v>
      </c>
      <c r="N30" s="15">
        <f>+'10.ค่าใช้จ่าย(แยกกลุ่ม)'!AA5</f>
        <v>0.14891882519904745</v>
      </c>
      <c r="O30" s="15">
        <f>+'10.ค่าใช้จ่าย(แยกกลุ่ม)'!AB5</f>
        <v>0.58030232970856299</v>
      </c>
      <c r="P30" s="15">
        <f>+'10.ค่าใช้จ่าย(แยกกลุ่ม)'!AC5</f>
        <v>4.3251467321619941E-2</v>
      </c>
      <c r="Q30" s="15">
        <f>+'10.ค่าใช้จ่าย(แยกกลุ่ม)'!AD5</f>
        <v>-0.20318466910225805</v>
      </c>
      <c r="R30" s="15">
        <f>+'10.ค่าใช้จ่าย(แยกกลุ่ม)'!AE5</f>
        <v>0.63028155382481732</v>
      </c>
      <c r="S30" s="15">
        <f>+'10.ค่าใช้จ่าย(แยกกลุ่ม)'!AF5</f>
        <v>0.15754162313442463</v>
      </c>
      <c r="T30" s="15">
        <f>+'10.ค่าใช้จ่าย(แยกกลุ่ม)'!AG5</f>
        <v>-0.43079102432250216</v>
      </c>
      <c r="U30" s="15">
        <f>+'10.ค่าใช้จ่าย(แยกกลุ่ม)'!AH5</f>
        <v>-2.0334735426952331E-2</v>
      </c>
      <c r="V30" s="15">
        <f>+'10.ค่าใช้จ่าย(แยกกลุ่ม)'!AI5</f>
        <v>-3.4406571147871289E-2</v>
      </c>
      <c r="W30" s="15">
        <f>+'10.ค่าใช้จ่าย(แยกกลุ่ม)'!AJ5</f>
        <v>1.6445612364107174</v>
      </c>
      <c r="X30" s="15">
        <f>+'10.ค่าใช้จ่าย(แยกกลุ่ม)'!AK5</f>
        <v>-0.30262207470820729</v>
      </c>
    </row>
    <row r="31" spans="1:24">
      <c r="A31" s="255" t="str">
        <f>+'10.ค่าใช้จ่าย(แยกกลุ่ม)'!B25</f>
        <v>หนองหิน,รพช.</v>
      </c>
      <c r="B31" s="255">
        <f>+'10.ค่าใช้จ่าย(แยกกลุ่ม)'!C25</f>
        <v>8674.4182715490697</v>
      </c>
      <c r="C31" s="255">
        <f>+'10.ค่าใช้จ่าย(แยกกลุ่ม)'!D25</f>
        <v>85.94071919256362</v>
      </c>
      <c r="D31" s="255">
        <f>+'10.ค่าใช้จ่าย(แยกกลุ่ม)'!E25</f>
        <v>1137.6559618352039</v>
      </c>
      <c r="E31" s="255">
        <f>+'10.ค่าใช้จ่าย(แยกกลุ่ม)'!F25</f>
        <v>586.05796957647431</v>
      </c>
      <c r="F31" s="313">
        <f>+'10.ค่าใช้จ่าย(แยกกลุ่ม)'!G25</f>
        <v>1118.654365453237</v>
      </c>
      <c r="G31" s="313">
        <f>+'10.ค่าใช้จ่าย(แยกกลุ่ม)'!H25</f>
        <v>936.66948031113441</v>
      </c>
      <c r="H31" s="255">
        <f>+'10.ค่าใช้จ่าย(แยกกลุ่ม)'!I25</f>
        <v>579.31157917090138</v>
      </c>
      <c r="I31" s="255">
        <f>+'10.ค่าใช้จ่าย(แยกกลุ่ม)'!J25</f>
        <v>49.207073877756919</v>
      </c>
      <c r="J31" s="255">
        <f>+'10.ค่าใช้จ่าย(แยกกลุ่ม)'!K25</f>
        <v>249.50372458214943</v>
      </c>
      <c r="K31" s="313">
        <f>+'10.ค่าใช้จ่าย(แยกกลุ่ม)'!L25</f>
        <v>215.68970377679028</v>
      </c>
      <c r="L31" s="255">
        <f>+'10.ค่าใช้จ่าย(แยกกลุ่ม)'!M25</f>
        <v>352.93802393599265</v>
      </c>
      <c r="M31" s="16" t="str">
        <f>+'10.ค่าใช้จ่าย(แยกกลุ่ม)'!Z25</f>
        <v>หนองหิน,รพช.</v>
      </c>
      <c r="N31" s="15">
        <f>+'10.ค่าใช้จ่าย(แยกกลุ่ม)'!AA25</f>
        <v>-0.13925006868642834</v>
      </c>
      <c r="O31" s="15">
        <f>+'10.ค่าใช้จ่าย(แยกกลุ่ม)'!AB25</f>
        <v>0.26976220890022257</v>
      </c>
      <c r="P31" s="15">
        <f>+'10.ค่าใช้จ่าย(แยกกลุ่ม)'!AC25</f>
        <v>-0.12602754068312902</v>
      </c>
      <c r="Q31" s="15">
        <f>+'10.ค่าใช้จ่าย(แยกกลุ่ม)'!AD25</f>
        <v>0.16554319778674526</v>
      </c>
      <c r="R31" s="15">
        <f>+'10.ค่าใช้จ่าย(แยกกลุ่ม)'!AE25</f>
        <v>0.50120095209621252</v>
      </c>
      <c r="S31" s="15">
        <f>+'10.ค่าใช้จ่าย(แยกกลุ่ม)'!AF25</f>
        <v>0.55519121791968107</v>
      </c>
      <c r="T31" s="15">
        <f>+'10.ค่าใช้จ่าย(แยกกลุ่ม)'!AG25</f>
        <v>0.2926120735345521</v>
      </c>
      <c r="U31" s="15">
        <f>+'10.ค่าใช้จ่าย(แยกกลุ่ม)'!AH25</f>
        <v>-0.69651239595262215</v>
      </c>
      <c r="V31" s="15">
        <f>+'10.ค่าใช้จ่าย(แยกกลุ่ม)'!AI25</f>
        <v>-4.7379731671322443E-2</v>
      </c>
      <c r="W31" s="15">
        <f>+'10.ค่าใช้จ่าย(แยกกลุ่ม)'!AJ25</f>
        <v>1.3249098444341747</v>
      </c>
      <c r="X31" s="15">
        <f>+'10.ค่าใช้จ่าย(แยกกลุ่ม)'!AK25</f>
        <v>-3.3797077014352174E-2</v>
      </c>
    </row>
    <row r="32" spans="1:24">
      <c r="A32" s="255" t="str">
        <f>+'10.ค่าใช้จ่าย(แยกกลุ่ม)'!B35</f>
        <v>นาด้วง,รพช.</v>
      </c>
      <c r="B32" s="255">
        <f>+'10.ค่าใช้จ่าย(แยกกลุ่ม)'!C35</f>
        <v>7303.580356373006</v>
      </c>
      <c r="C32" s="255">
        <f>+'10.ค่าใช้จ่าย(แยกกลุ่ม)'!D35</f>
        <v>75.320291425984522</v>
      </c>
      <c r="D32" s="255">
        <f>+'10.ค่าใช้จ่าย(แยกกลุ่ม)'!E35</f>
        <v>1063.2430268914745</v>
      </c>
      <c r="E32" s="255">
        <f>+'10.ค่าใช้จ่าย(แยกกลุ่ม)'!F35</f>
        <v>385.07546375358999</v>
      </c>
      <c r="F32" s="255">
        <f>+'10.ค่าใช้จ่าย(แยกกลุ่ม)'!G35</f>
        <v>488.9900556251406</v>
      </c>
      <c r="G32" s="255">
        <f>+'10.ค่าใช้จ่าย(แยกกลุ่ม)'!H35</f>
        <v>436.18438023690265</v>
      </c>
      <c r="H32" s="255">
        <f>+'10.ค่าใช้จ่าย(แยกกลุ่ม)'!I35</f>
        <v>318.25307168767455</v>
      </c>
      <c r="I32" s="255">
        <f>+'10.ค่าใช้จ่าย(แยกกลุ่ม)'!J35</f>
        <v>135.80304017844531</v>
      </c>
      <c r="J32" s="255">
        <f>+'10.ค่าใช้จ่าย(แยกกลุ่ม)'!K35</f>
        <v>212.73468711357566</v>
      </c>
      <c r="K32" s="255">
        <f>+'10.ค่าใช้จ่าย(แยกกลุ่ม)'!L35</f>
        <v>90.165188224939655</v>
      </c>
      <c r="L32" s="255">
        <f>+'10.ค่าใช้จ่าย(แยกกลุ่ม)'!M35</f>
        <v>301.02763065829521</v>
      </c>
      <c r="M32" s="16" t="str">
        <f>+'10.ค่าใช้จ่าย(แยกกลุ่ม)'!Z35</f>
        <v>นาด้วง,รพช.</v>
      </c>
      <c r="N32" s="15">
        <f>+'10.ค่าใช้จ่าย(แยกกลุ่ม)'!AA35</f>
        <v>-0.25316387122173079</v>
      </c>
      <c r="O32" s="15">
        <f>+'10.ค่าใช้จ่าย(แยกกลุ่ม)'!AB35</f>
        <v>0.46261985045407222</v>
      </c>
      <c r="P32" s="15">
        <f>+'10.ค่าใช้จ่าย(แยกกลุ่ม)'!AC35</f>
        <v>-0.19201830557330868</v>
      </c>
      <c r="Q32" s="15">
        <f>+'10.ค่าใช้จ่าย(แยกกลุ่ม)'!AD35</f>
        <v>-0.37622712039443507</v>
      </c>
      <c r="R32" s="15">
        <f>+'10.ค่าใช้จ่าย(แยกกลุ่ม)'!AE35</f>
        <v>-0.26835894374024138</v>
      </c>
      <c r="S32" s="15">
        <f>+'10.ค่าใช้จ่าย(แยกกลุ่ม)'!AF35</f>
        <v>-0.3286608060459506</v>
      </c>
      <c r="T32" s="15">
        <f>+'10.ค่าใช้จ่าย(แยกกลุ่ม)'!AG35</f>
        <v>-0.45244865631282172</v>
      </c>
      <c r="U32" s="15">
        <f>+'10.ค่าใช้จ่าย(แยกกลุ่ม)'!AH35</f>
        <v>-0.28083346327678066</v>
      </c>
      <c r="V32" s="15">
        <f>+'10.ค่าใช้จ่าย(แยกกลุ่ม)'!AI35</f>
        <v>-0.32847956637153808</v>
      </c>
      <c r="W32" s="15">
        <f>+'10.ค่าใช้จ่าย(แยกกลุ่ม)'!AJ35</f>
        <v>0.78414919010461148</v>
      </c>
      <c r="X32" s="15">
        <f>+'10.ค่าใช้จ่าย(แยกกลุ่ม)'!AK35</f>
        <v>-0.2247617848069503</v>
      </c>
    </row>
    <row r="33" spans="1:24">
      <c r="A33" s="255" t="str">
        <f>+'10.ค่าใช้จ่าย(แยกกลุ่ม)'!B36</f>
        <v>ภูเรือ,รพช.</v>
      </c>
      <c r="B33" s="255">
        <f>+'10.ค่าใช้จ่าย(แยกกลุ่ม)'!C36</f>
        <v>10403.871844090183</v>
      </c>
      <c r="C33" s="255">
        <f>+'10.ค่าใช้จ่าย(แยกกลุ่ม)'!D36</f>
        <v>41.890803223021017</v>
      </c>
      <c r="D33" s="255">
        <f>+'10.ค่าใช้จ่าย(แยกกลุ่ม)'!E36</f>
        <v>1264.5307345440822</v>
      </c>
      <c r="E33" s="255">
        <f>+'10.ค่าใช้จ่าย(แยกกลุ่ม)'!F36</f>
        <v>503.27704456800876</v>
      </c>
      <c r="F33" s="255">
        <f>+'10.ค่าใช้จ่าย(แยกกลุ่ม)'!G36</f>
        <v>567.17433479772649</v>
      </c>
      <c r="G33" s="255">
        <f>+'10.ค่าใช้จ่าย(แยกกลุ่ม)'!H36</f>
        <v>670.71238984609499</v>
      </c>
      <c r="H33" s="255">
        <f>+'10.ค่าใช้จ่าย(แยกกลุ่ม)'!I36</f>
        <v>306.98277572759622</v>
      </c>
      <c r="I33" s="255">
        <f>+'10.ค่าใช้จ่าย(แยกกลุ่ม)'!J36</f>
        <v>161.57455112480966</v>
      </c>
      <c r="J33" s="255">
        <f>+'10.ค่าใช้จ่าย(แยกกลุ่ม)'!K36</f>
        <v>304.36681469593208</v>
      </c>
      <c r="K33" s="255">
        <f>+'10.ค่าใช้จ่าย(แยกกลุ่ม)'!L36</f>
        <v>2.6235950839600202</v>
      </c>
      <c r="L33" s="255">
        <f>+'10.ค่าใช้จ่าย(แยกกลุ่ม)'!M36</f>
        <v>755.5199900885159</v>
      </c>
      <c r="M33" s="16" t="str">
        <f>+'10.ค่าใช้จ่าย(แยกกลุ่ม)'!Z36</f>
        <v>ภูเรือ,รพช.</v>
      </c>
      <c r="N33" s="15">
        <f>+'10.ค่าใช้จ่าย(แยกกลุ่ม)'!AA36</f>
        <v>6.3860051264522502E-2</v>
      </c>
      <c r="O33" s="15">
        <f>+'10.ค่าใช้จ่าย(แยกกลุ่ม)'!AB36</f>
        <v>-0.18653633455912913</v>
      </c>
      <c r="P33" s="15">
        <f>+'10.ค่าใช้จ่าย(แยกกลุ่ม)'!AC36</f>
        <v>-3.9055362028870284E-2</v>
      </c>
      <c r="Q33" s="15">
        <f>+'10.ค่าใช้จ่าย(แยกกลุ่ม)'!AD36</f>
        <v>-0.18475571445276653</v>
      </c>
      <c r="R33" s="15">
        <f>+'10.ค่าใช้จ่าย(แยกกลุ่ม)'!AE36</f>
        <v>-0.15137736520157627</v>
      </c>
      <c r="S33" s="15">
        <f>+'10.ค่าใช้จ่าย(แยกกลุ่ม)'!AF36</f>
        <v>3.2305455160305391E-2</v>
      </c>
      <c r="T33" s="15">
        <f>+'10.ค่าใช้จ่าย(แยกกลุ่ม)'!AG36</f>
        <v>-0.47183909193051526</v>
      </c>
      <c r="U33" s="15">
        <f>+'10.ค่าใช้จ่าย(แยกกลุ่ม)'!AH36</f>
        <v>-0.14435633987020835</v>
      </c>
      <c r="V33" s="15">
        <f>+'10.ค่าใช้จ่าย(แยกกลุ่ม)'!AI36</f>
        <v>-3.9232679165263573E-2</v>
      </c>
      <c r="W33" s="15">
        <f>+'10.ค่าใช้จ่าย(แยกกลุ่ม)'!AJ36</f>
        <v>-0.94808545142131717</v>
      </c>
      <c r="X33" s="15">
        <f>+'10.ค่าใช้จ่าย(แยกกลุ่ม)'!AK36</f>
        <v>0.94569504260472681</v>
      </c>
    </row>
    <row r="34" spans="1:24">
      <c r="A34" s="255" t="str">
        <f>+'10.ค่าใช้จ่าย(แยกกลุ่ม)'!B49</f>
        <v>ท่าลี่,รพช.</v>
      </c>
      <c r="B34" s="255">
        <f>+'10.ค่าใช้จ่าย(แยกกลุ่ม)'!C49</f>
        <v>10467.471245266717</v>
      </c>
      <c r="C34" s="255">
        <f>+'10.ค่าใช้จ่าย(แยกกลุ่ม)'!D49</f>
        <v>91.029038898976054</v>
      </c>
      <c r="D34" s="255">
        <f>+'10.ค่าใช้จ่าย(แยกกลุ่ม)'!E49</f>
        <v>1565.2444765433934</v>
      </c>
      <c r="E34" s="255">
        <f>+'10.ค่าใช้จ่าย(แยกกลุ่ม)'!F49</f>
        <v>655.74674334415556</v>
      </c>
      <c r="F34" s="255">
        <f>+'10.ค่าใช้จ่าย(แยกกลุ่ม)'!G49</f>
        <v>748.57544745409587</v>
      </c>
      <c r="G34" s="255">
        <f>+'10.ค่าใช้จ่าย(แยกกลุ่ม)'!H49</f>
        <v>742.68732953995766</v>
      </c>
      <c r="H34" s="255">
        <f>+'10.ค่าใช้จ่าย(แยกกลุ่ม)'!I49</f>
        <v>294.46079840885216</v>
      </c>
      <c r="I34" s="255">
        <f>+'10.ค่าใช้จ่าย(แยกกลุ่ม)'!J49</f>
        <v>74.581682449899773</v>
      </c>
      <c r="J34" s="313">
        <f>+'10.ค่าใช้จ่าย(แยกกลุ่ม)'!K49</f>
        <v>463.91112116078193</v>
      </c>
      <c r="K34" s="255">
        <f>+'10.ค่าใช้จ่าย(แยกกลุ่ม)'!L49</f>
        <v>41.443362829867318</v>
      </c>
      <c r="L34" s="255">
        <f>+'10.ค่าใช้จ่าย(แยกกลุ่ม)'!M49</f>
        <v>891.76007820743871</v>
      </c>
      <c r="M34" s="16" t="str">
        <f>+'10.ค่าใช้จ่าย(แยกกลุ่ม)'!Z49</f>
        <v>ท่าลี่,รพช.</v>
      </c>
      <c r="N34" s="15">
        <f>+'10.ค่าใช้จ่าย(แยกกลุ่ม)'!AA49</f>
        <v>8.7520997698745634E-2</v>
      </c>
      <c r="O34" s="15">
        <f>+'10.ค่าใช้จ่าย(แยกกลุ่ม)'!AB49</f>
        <v>0.38141432497811417</v>
      </c>
      <c r="P34" s="15">
        <f>+'10.ค่าใช้จ่าย(แยกกลุ่ม)'!AC49</f>
        <v>0.13538756339756422</v>
      </c>
      <c r="Q34" s="15">
        <f>+'10.ค่าใช้จ่าย(แยกกลุ่ม)'!AD49</f>
        <v>0.10115883229581261</v>
      </c>
      <c r="R34" s="15">
        <f>+'10.ค่าใช้จ่าย(แยกกลุ่ม)'!AE49</f>
        <v>2.254378556070126E-2</v>
      </c>
      <c r="S34" s="15">
        <f>+'10.ค่าใช้จ่าย(แยกกลุ่ม)'!AF49</f>
        <v>-4.3446048363418146E-5</v>
      </c>
      <c r="T34" s="15">
        <f>+'10.ค่าใช้จ่าย(แยกกลุ่ม)'!AG49</f>
        <v>-0.51399029574864052</v>
      </c>
      <c r="U34" s="15">
        <f>+'10.ค่าใช้จ่าย(แยกกลุ่ม)'!AH49</f>
        <v>-0.69795998282885974</v>
      </c>
      <c r="V34" s="15">
        <f>+'10.ค่าใช้จ่าย(แยกกลุ่ม)'!AI49</f>
        <v>0.4052428546407229</v>
      </c>
      <c r="W34" s="15">
        <f>+'10.ค่าใช้จ่าย(แยกกลุ่ม)'!AJ49</f>
        <v>-0.3137274406463772</v>
      </c>
      <c r="X34" s="15">
        <f>+'10.ค่าใช้จ่าย(แยกกลุ่ม)'!AK49</f>
        <v>1.6855584869700444</v>
      </c>
    </row>
    <row r="35" spans="1:24">
      <c r="A35" s="255" t="str">
        <f>+'10.ค่าใช้จ่าย(แยกกลุ่ม)'!B50</f>
        <v>ภูกระดึง,รพช.</v>
      </c>
      <c r="B35" s="255">
        <f>+'10.ค่าใช้จ่าย(แยกกลุ่ม)'!C50</f>
        <v>10185.600072697687</v>
      </c>
      <c r="C35" s="255">
        <f>+'10.ค่าใช้จ่าย(แยกกลุ่ม)'!D50</f>
        <v>16.531192153936985</v>
      </c>
      <c r="D35" s="255">
        <f>+'10.ค่าใช้จ่าย(แยกกลุ่ม)'!E50</f>
        <v>974.02795967701672</v>
      </c>
      <c r="E35" s="255">
        <f>+'10.ค่าใช้จ่าย(แยกกลุ่ม)'!F50</f>
        <v>571.42105912451427</v>
      </c>
      <c r="F35" s="255">
        <f>+'10.ค่าใช้จ่าย(แยกกลุ่ม)'!G50</f>
        <v>531.25310250226903</v>
      </c>
      <c r="G35" s="255">
        <f>+'10.ค่าใช้จ่าย(แยกกลุ่ม)'!H50</f>
        <v>725.72405059758967</v>
      </c>
      <c r="H35" s="255">
        <f>+'10.ค่าใช้จ่าย(แยกกลุ่ม)'!I50</f>
        <v>376.73656179597066</v>
      </c>
      <c r="I35" s="255">
        <f>+'10.ค่าใช้จ่าย(แยกกลุ่ม)'!J50</f>
        <v>340.65190732293343</v>
      </c>
      <c r="J35" s="313">
        <f>+'10.ค่าใช้จ่าย(แยกกลุ่ม)'!K50</f>
        <v>417.78782350470408</v>
      </c>
      <c r="K35" s="255">
        <f>+'10.ค่าใช้จ่าย(แยกกลุ่ม)'!L50</f>
        <v>4.1288888856252441</v>
      </c>
      <c r="L35" s="255">
        <f>+'10.ค่าใช้จ่าย(แยกกลุ่ม)'!M50</f>
        <v>392.1020584460025</v>
      </c>
      <c r="M35" s="16" t="str">
        <f>+'10.ค่าใช้จ่าย(แยกกลุ่ม)'!Z50</f>
        <v>ภูกระดึง,รพช.</v>
      </c>
      <c r="N35" s="15">
        <f>+'10.ค่าใช้จ่าย(แยกกลุ่ม)'!AA50</f>
        <v>5.8235909482869115E-2</v>
      </c>
      <c r="O35" s="15">
        <f>+'10.ค่าใช้จ่าย(แยกกลุ่ม)'!AB50</f>
        <v>-0.74913032229464493</v>
      </c>
      <c r="P35" s="15">
        <f>+'10.ค่าใช้จ่าย(แยกกลุ่ม)'!AC50</f>
        <v>-0.29346549475708694</v>
      </c>
      <c r="Q35" s="15">
        <f>+'10.ค่าใช้จ่าย(แยกกลุ่ม)'!AD50</f>
        <v>-4.0444573150475713E-2</v>
      </c>
      <c r="R35" s="15">
        <f>+'10.ค่าใช้จ่าย(แยกกลุ่ม)'!AE50</f>
        <v>-0.27431555446941192</v>
      </c>
      <c r="S35" s="15">
        <f>+'10.ค่าใช้จ่าย(แยกกลุ่ม)'!AF50</f>
        <v>-2.2882858113515731E-2</v>
      </c>
      <c r="T35" s="15">
        <f>+'10.ค่าใช้จ่าย(แยกกลุ่ม)'!AG50</f>
        <v>-0.37819354573335495</v>
      </c>
      <c r="U35" s="15">
        <f>+'10.ค่าใช้จ่าย(แยกกลุ่ม)'!AH50</f>
        <v>0.37956807298249373</v>
      </c>
      <c r="V35" s="15">
        <f>+'10.ค่าใช้จ่าย(แยกกลุ่ม)'!AI50</f>
        <v>0.26552981154424737</v>
      </c>
      <c r="W35" s="15">
        <f>+'10.ค่าใช้จ่าย(แยกกลุ่ม)'!AJ50</f>
        <v>-0.9316285419584075</v>
      </c>
      <c r="X35" s="15">
        <f>+'10.ค่าใช้จ่าย(แยกกลุ่ม)'!AK50</f>
        <v>0.18082546701887406</v>
      </c>
    </row>
    <row r="36" spans="1:24">
      <c r="A36" s="255" t="str">
        <f>+'10.ค่าใช้จ่าย(แยกกลุ่ม)'!B51</f>
        <v>ภูหลวง,รพช.</v>
      </c>
      <c r="B36" s="255">
        <f>+'10.ค่าใช้จ่าย(แยกกลุ่ม)'!C51</f>
        <v>9373.0004837382676</v>
      </c>
      <c r="C36" s="255">
        <f>+'10.ค่าใช้จ่าย(แยกกลุ่ม)'!D51</f>
        <v>59.471470090589008</v>
      </c>
      <c r="D36" s="255">
        <f>+'10.ค่าใช้จ่าย(แยกกลุ่ม)'!E51</f>
        <v>1209.4400657849274</v>
      </c>
      <c r="E36" s="255">
        <f>+'10.ค่าใช้จ่าย(แยกกลุ่ม)'!F51</f>
        <v>536.14776965366002</v>
      </c>
      <c r="F36" s="255">
        <f>+'10.ค่าใช้จ่าย(แยกกลุ่ม)'!G51</f>
        <v>649.93867520039498</v>
      </c>
      <c r="G36" s="255">
        <f>+'10.ค่าใช้จ่าย(แยกกลุ่ม)'!H51</f>
        <v>662.14826556144283</v>
      </c>
      <c r="H36" s="255">
        <f>+'10.ค่าใช้จ่าย(แยกกลุ่ม)'!I51</f>
        <v>342.99858529374825</v>
      </c>
      <c r="I36" s="255">
        <f>+'10.ค่าใช้จ่าย(แยกกลุ่ม)'!J51</f>
        <v>170.2486101760625</v>
      </c>
      <c r="J36" s="255">
        <f>+'10.ค่าใช้จ่าย(แยกกลุ่ม)'!K51</f>
        <v>305.39775281191885</v>
      </c>
      <c r="K36" s="255">
        <f>+'10.ค่าใช้จ่าย(แยกกลุ่ม)'!L51</f>
        <v>59.648226227828125</v>
      </c>
      <c r="L36" s="255">
        <f>+'10.ค่าใช้จ่าย(แยกกลุ่ม)'!M51</f>
        <v>252.17326957086374</v>
      </c>
      <c r="M36" s="16" t="str">
        <f>+'10.ค่าใช้จ่าย(แยกกลุ่ม)'!Z51</f>
        <v>ภูหลวง,รพช.</v>
      </c>
      <c r="N36" s="15">
        <f>+'10.ค่าใช้จ่าย(แยกกลุ่ม)'!AA51</f>
        <v>-2.6189363346454143E-2</v>
      </c>
      <c r="O36" s="15">
        <f>+'10.ค่าใช้จ่าย(แยกกลุ่ม)'!AB51</f>
        <v>-9.7488650826882017E-2</v>
      </c>
      <c r="P36" s="15">
        <f>+'10.ค่าใช้จ่าย(แยกกลุ่ม)'!AC51</f>
        <v>-0.12270368626413766</v>
      </c>
      <c r="Q36" s="15">
        <f>+'10.ค่าใช้จ่าย(แยกกลุ่ม)'!AD51</f>
        <v>-9.9677035437479203E-2</v>
      </c>
      <c r="R36" s="15">
        <f>+'10.ค่าใช้จ่าย(แยกกลุ่ม)'!AE51</f>
        <v>-0.11219269135530525</v>
      </c>
      <c r="S36" s="15">
        <f>+'10.ค่าใช้จ่าย(แยกกลุ่ม)'!AF51</f>
        <v>-0.10848149483577464</v>
      </c>
      <c r="T36" s="15">
        <f>+'10.ค่าใช้จ่าย(แยกกลุ่ม)'!AG51</f>
        <v>-0.43387832302964413</v>
      </c>
      <c r="U36" s="15">
        <f>+'10.ค่าใช้จ่าย(แยกกลุ่ม)'!AH51</f>
        <v>-0.31052918824292636</v>
      </c>
      <c r="V36" s="15">
        <f>+'10.ค่าใช้จ่าย(แยกกลุ่ม)'!AI51</f>
        <v>-7.491329613211517E-2</v>
      </c>
      <c r="W36" s="15">
        <f>+'10.ค่าใช้จ่าย(แยกกลุ่ม)'!AJ51</f>
        <v>-1.2267874054501509E-2</v>
      </c>
      <c r="X36" s="15">
        <f>+'10.ค่าใช้จ่าย(แยกกลุ่ม)'!AK51</f>
        <v>-0.24057369147502519</v>
      </c>
    </row>
    <row r="37" spans="1:24">
      <c r="A37" s="255" t="str">
        <f>+'10.ค่าใช้จ่าย(แยกกลุ่ม)'!B59</f>
        <v>เอราวัณ,รพช.</v>
      </c>
      <c r="B37" s="255">
        <f>+'10.ค่าใช้จ่าย(แยกกลุ่ม)'!C59</f>
        <v>8340.5291412901261</v>
      </c>
      <c r="C37" s="255">
        <f>+'10.ค่าใช้จ่าย(แยกกลุ่ม)'!D59</f>
        <v>57.747953816981045</v>
      </c>
      <c r="D37" s="255">
        <f>+'10.ค่าใช้จ่าย(แยกกลุ่ม)'!E59</f>
        <v>1355.0018945777163</v>
      </c>
      <c r="E37" s="255">
        <f>+'10.ค่าใช้จ่าย(แยกกลุ่ม)'!F59</f>
        <v>643.18651916931401</v>
      </c>
      <c r="F37" s="255">
        <f>+'10.ค่าใช้จ่าย(แยกกลุ่ม)'!G59</f>
        <v>660.0272919609954</v>
      </c>
      <c r="G37" s="255">
        <f>+'10.ค่าใช้จ่าย(แยกกลุ่ม)'!H59</f>
        <v>499.60380701434218</v>
      </c>
      <c r="H37" s="255">
        <f>+'10.ค่าใช้จ่าย(แยกกลุ่ม)'!I59</f>
        <v>639.61567281636496</v>
      </c>
      <c r="I37" s="313">
        <f>+'10.ค่าใช้จ่าย(แยกกลุ่ม)'!J59</f>
        <v>380.00526747625048</v>
      </c>
      <c r="J37" s="255">
        <f>+'10.ค่าใช้จ่าย(แยกกลุ่ม)'!K59</f>
        <v>292.5916486749681</v>
      </c>
      <c r="K37" s="255">
        <f>+'10.ค่าใช้จ่าย(แยกกลุ่ม)'!L59</f>
        <v>107.47312670114377</v>
      </c>
      <c r="L37" s="255">
        <f>+'10.ค่าใช้จ่าย(แยกกลุ่ม)'!M59</f>
        <v>514.97247052152522</v>
      </c>
      <c r="M37" s="16" t="str">
        <f>+'10.ค่าใช้จ่าย(แยกกลุ่ม)'!Z59</f>
        <v>เอราวัณ,รพช.</v>
      </c>
      <c r="N37" s="15">
        <f>+'10.ค่าใช้จ่าย(แยกกลุ่ม)'!AA59</f>
        <v>-0.1334582765466982</v>
      </c>
      <c r="O37" s="15">
        <f>+'10.ค่าใช้จ่าย(แยกกลุ่ม)'!AB59</f>
        <v>-0.12364393158665417</v>
      </c>
      <c r="P37" s="15">
        <f>+'10.ค่าใช้จ่าย(แยกกลุ่ม)'!AC59</f>
        <v>-1.7116928033429905E-2</v>
      </c>
      <c r="Q37" s="15">
        <f>+'10.ค่าใช้จ่าย(แยกกลุ่ม)'!AD59</f>
        <v>8.0067150291860456E-2</v>
      </c>
      <c r="R37" s="15">
        <f>+'10.ค่าใช้จ่าย(แยกกลุ่ม)'!AE59</f>
        <v>-9.8411779346314898E-2</v>
      </c>
      <c r="S37" s="15">
        <f>+'10.ค่าใช้จ่าย(แยกกลุ่ม)'!AF59</f>
        <v>-0.32733186452415192</v>
      </c>
      <c r="T37" s="15">
        <f>+'10.ค่าใช้จ่าย(แยกกลุ่ม)'!AG59</f>
        <v>5.5690352195522361E-2</v>
      </c>
      <c r="U37" s="15">
        <f>+'10.ค่าใช้จ่าย(แยกกลุ่ม)'!AH59</f>
        <v>0.538940846376746</v>
      </c>
      <c r="V37" s="15">
        <f>+'10.ค่าใช้จ่าย(แยกกลุ่ม)'!AI59</f>
        <v>-0.11370453331825306</v>
      </c>
      <c r="W37" s="15">
        <f>+'10.ค่าใช้จ่าย(แยกกลุ่ม)'!AJ59</f>
        <v>0.77967840171927083</v>
      </c>
      <c r="X37" s="15">
        <f>+'10.ค่าใช้จ่าย(แยกกลุ่ม)'!AK59</f>
        <v>0.55085288359735951</v>
      </c>
    </row>
    <row r="38" spans="1:24">
      <c r="A38" s="255" t="str">
        <f>+'10.ค่าใช้จ่าย(แยกกลุ่ม)'!B80</f>
        <v>ปากชม,รพช.</v>
      </c>
      <c r="B38" s="255">
        <f>+'10.ค่าใช้จ่าย(แยกกลุ่ม)'!C80</f>
        <v>8331.9012480886049</v>
      </c>
      <c r="C38" s="313">
        <f>+'10.ค่าใช้จ่าย(แยกกลุ่ม)'!D80</f>
        <v>107.83104002394703</v>
      </c>
      <c r="D38" s="255">
        <f>+'10.ค่าใช้จ่าย(แยกกลุ่ม)'!E80</f>
        <v>1147.2634949174951</v>
      </c>
      <c r="E38" s="255">
        <f>+'10.ค่าใช้จ่าย(แยกกลุ่ม)'!F80</f>
        <v>632.08591182009809</v>
      </c>
      <c r="F38" s="255">
        <f>+'10.ค่าใช้จ่าย(แยกกลุ่ม)'!G80</f>
        <v>638.10524514511644</v>
      </c>
      <c r="G38" s="255">
        <f>+'10.ค่าใช้จ่าย(แยกกลุ่ม)'!H80</f>
        <v>756.38742442346313</v>
      </c>
      <c r="H38" s="313">
        <f>+'10.ค่าใช้จ่าย(แยกกลุ่ม)'!I80</f>
        <v>987.40744353118725</v>
      </c>
      <c r="I38" s="255">
        <f>+'10.ค่าใช้จ่าย(แยกกลุ่ม)'!J80</f>
        <v>194.72416777878942</v>
      </c>
      <c r="J38" s="255">
        <f>+'10.ค่าใช้จ่าย(แยกกลุ่ม)'!K80</f>
        <v>331.29237921099565</v>
      </c>
      <c r="K38" s="255">
        <f>+'10.ค่าใช้จ่าย(แยกกลุ่ม)'!L80</f>
        <v>32.266388814747373</v>
      </c>
      <c r="L38" s="255">
        <f>+'10.ค่าใช้จ่าย(แยกกลุ่ม)'!M80</f>
        <v>220.77524806365915</v>
      </c>
      <c r="M38" s="16" t="str">
        <f>+'10.ค่าใช้จ่าย(แยกกลุ่ม)'!Z80</f>
        <v>ปากชม,รพช.</v>
      </c>
      <c r="N38" s="15">
        <f>+'10.ค่าใช้จ่าย(แยกกลุ่ม)'!AA80</f>
        <v>-0.16887874809164352</v>
      </c>
      <c r="O38" s="15">
        <f>+'10.ค่าใช้จ่าย(แยกกลุ่ม)'!AB80</f>
        <v>0.85099274929739366</v>
      </c>
      <c r="P38" s="15">
        <f>+'10.ค่าใช้จ่าย(แยกกลุ่ม)'!AC80</f>
        <v>-0.29261950413692461</v>
      </c>
      <c r="Q38" s="15">
        <f>+'10.ค่าใช้จ่าย(แยกกลุ่ม)'!AD80</f>
        <v>-7.5076034652194062E-2</v>
      </c>
      <c r="R38" s="15">
        <f>+'10.ค่าใช้จ่าย(แยกกลุ่ม)'!AE80</f>
        <v>-0.14162213535499485</v>
      </c>
      <c r="S38" s="15">
        <f>+'10.ค่าใช้จ่าย(แยกกลุ่ม)'!AF80</f>
        <v>-4.5888427761660308E-3</v>
      </c>
      <c r="T38" s="15">
        <f>+'10.ค่าใช้จ่าย(แยกกลุ่ม)'!AG80</f>
        <v>0.42607799516766043</v>
      </c>
      <c r="U38" s="15">
        <f>+'10.ค่าใช้จ่าย(แยกกลุ่ม)'!AH80</f>
        <v>-0.3660349167780817</v>
      </c>
      <c r="V38" s="15">
        <f>+'10.ค่าใช้จ่าย(แยกกลุ่ม)'!AI80</f>
        <v>-2.7298907106067038E-2</v>
      </c>
      <c r="W38" s="15">
        <f>+'10.ค่าใช้จ่าย(แยกกลุ่ม)'!AJ80</f>
        <v>-0.51185887717191658</v>
      </c>
      <c r="X38" s="15">
        <f>+'10.ค่าใช้จ่าย(แยกกลุ่ม)'!AK80</f>
        <v>-0.58161792843162541</v>
      </c>
    </row>
    <row r="39" spans="1:24">
      <c r="A39" s="255" t="str">
        <f>+'10.ค่าใช้จ่าย(แยกกลุ่ม)'!B92</f>
        <v>ผาขาว,รพช.</v>
      </c>
      <c r="B39" s="255">
        <f>+'10.ค่าใช้จ่าย(แยกกลุ่ม)'!C92</f>
        <v>8545.8936295420226</v>
      </c>
      <c r="C39" s="313">
        <f>+'10.ค่าใช้จ่าย(แยกกลุ่ม)'!D92</f>
        <v>65.822462811245899</v>
      </c>
      <c r="D39" s="255">
        <f>+'10.ค่าใช้จ่าย(แยกกลุ่ม)'!E92</f>
        <v>1163.764965925858</v>
      </c>
      <c r="E39" s="255">
        <f>+'10.ค่าใช้จ่าย(แยกกลุ่ม)'!F92</f>
        <v>545.97378558838898</v>
      </c>
      <c r="F39" s="313">
        <f>+'10.ค่าใช้จ่าย(แยกกลุ่ม)'!G92</f>
        <v>1062.992237870237</v>
      </c>
      <c r="G39" s="255">
        <f>+'10.ค่าใช้จ่าย(แยกกลุ่ม)'!H92</f>
        <v>883.78057558603507</v>
      </c>
      <c r="H39" s="255">
        <f>+'10.ค่าใช้จ่าย(แยกกลุ่ม)'!I92</f>
        <v>234.47373894097453</v>
      </c>
      <c r="I39" s="255">
        <f>+'10.ค่าใช้จ่าย(แยกกลุ่ม)'!J92</f>
        <v>63.478038397280947</v>
      </c>
      <c r="J39" s="255">
        <f>+'10.ค่าใช้จ่าย(แยกกลุ่ม)'!K92</f>
        <v>355.10643289374718</v>
      </c>
      <c r="K39" s="313">
        <f>+'10.ค่าใช้จ่าย(แยกกลุ่ม)'!L92</f>
        <v>105.29702202906205</v>
      </c>
      <c r="L39" s="255">
        <f>+'10.ค่าใช้จ่าย(แยกกลุ่ม)'!M92</f>
        <v>85.022663466893249</v>
      </c>
      <c r="M39" s="16" t="str">
        <f>+'10.ค่าใช้จ่าย(แยกกลุ่ม)'!Z92</f>
        <v>ผาขาว,รพช.</v>
      </c>
      <c r="N39" s="15">
        <f>+'10.ค่าใช้จ่าย(แยกกลุ่ม)'!AA92</f>
        <v>6.6173548735602846E-3</v>
      </c>
      <c r="O39" s="15">
        <f>+'10.ค่าใช้จ่าย(แยกกลุ่ม)'!AB92</f>
        <v>1.0547063983516847</v>
      </c>
      <c r="P39" s="15">
        <f>+'10.ค่าใช้จ่าย(แยกกลุ่ม)'!AC92</f>
        <v>-7.6847531634403263E-2</v>
      </c>
      <c r="Q39" s="15">
        <f>+'10.ค่าใช้จ่าย(แยกกลุ่ม)'!AD92</f>
        <v>0.17627644928567346</v>
      </c>
      <c r="R39" s="15">
        <f>+'10.ค่าใช้จ่าย(แยกกลุ่ม)'!AE92</f>
        <v>0.53419304291232794</v>
      </c>
      <c r="S39" s="15">
        <f>+'10.ค่าใช้จ่าย(แยกกลุ่ม)'!AF92</f>
        <v>0.14181842358583677</v>
      </c>
      <c r="T39" s="15">
        <f>+'10.ค่าใช้จ่าย(แยกกลุ่ม)'!AG92</f>
        <v>-0.68182190969530521</v>
      </c>
      <c r="U39" s="15">
        <f>+'10.ค่าใช้จ่าย(แยกกลุ่ม)'!AH92</f>
        <v>-0.50762000536582652</v>
      </c>
      <c r="V39" s="15">
        <f>+'10.ค่าใช้จ่าย(แยกกลุ่ม)'!AI92</f>
        <v>6.204729675564942E-2</v>
      </c>
      <c r="W39" s="15">
        <f>+'10.ค่าใช้จ่าย(แยกกลุ่ม)'!AJ92</f>
        <v>2.5397418626637958</v>
      </c>
      <c r="X39" s="15">
        <f>+'10.ค่าใช้จ่าย(แยกกลุ่ม)'!AK92</f>
        <v>-0.64847226468636421</v>
      </c>
    </row>
    <row r="40" spans="1:24">
      <c r="A40" s="255" t="str">
        <f>+'10.ค่าใช้จ่าย(แยกกลุ่ม)'!B99</f>
        <v>เชียงคาน,รพช.</v>
      </c>
      <c r="B40" s="255">
        <f>+'10.ค่าใช้จ่าย(แยกกลุ่ม)'!C99</f>
        <v>8082.850783044878</v>
      </c>
      <c r="C40" s="255">
        <f>+'10.ค่าใช้จ่าย(แยกกลุ่ม)'!D99</f>
        <v>83.198447895907307</v>
      </c>
      <c r="D40" s="255">
        <f>+'10.ค่าใช้จ่าย(แยกกลุ่ม)'!E99</f>
        <v>1373.6174857806566</v>
      </c>
      <c r="E40" s="255">
        <f>+'10.ค่าใช้จ่าย(แยกกลุ่ม)'!F99</f>
        <v>656.28272053716194</v>
      </c>
      <c r="F40" s="255">
        <f>+'10.ค่าใช้จ่าย(แยกกลุ่ม)'!G99</f>
        <v>536.99017278736608</v>
      </c>
      <c r="G40" s="255">
        <f>+'10.ค่าใช้จ่าย(แยกกลุ่ม)'!H99</f>
        <v>675.25641109135734</v>
      </c>
      <c r="H40" s="255">
        <f>+'10.ค่าใช้จ่าย(แยกกลุ่ม)'!I99</f>
        <v>402.73200001780424</v>
      </c>
      <c r="I40" s="255">
        <f>+'10.ค่าใช้จ่าย(แยกกลุ่ม)'!J99</f>
        <v>289.10843855573313</v>
      </c>
      <c r="J40" s="255">
        <f>+'10.ค่าใช้จ่าย(แยกกลุ่ม)'!K99</f>
        <v>277.88616958448523</v>
      </c>
      <c r="K40" s="255">
        <f>+'10.ค่าใช้จ่าย(แยกกลุ่ม)'!L99</f>
        <v>4.3669767798162278</v>
      </c>
      <c r="L40" s="255">
        <f>+'10.ค่าใช้จ่าย(แยกกลุ่ม)'!M99</f>
        <v>515.63515948927261</v>
      </c>
      <c r="M40" s="16" t="str">
        <f>+'10.ค่าใช้จ่าย(แยกกลุ่ม)'!Z99</f>
        <v>เชียงคาน,รพช.</v>
      </c>
      <c r="N40" s="15">
        <f>+'10.ค่าใช้จ่าย(แยกกลุ่ม)'!AA99</f>
        <v>-4.9391904434861376E-2</v>
      </c>
      <c r="O40" s="15">
        <f>+'10.ค่าใช้จ่าย(แยกกลุ่ม)'!AB99</f>
        <v>0.12244416319798487</v>
      </c>
      <c r="P40" s="15">
        <f>+'10.ค่าใช้จ่าย(แยกกลุ่ม)'!AC99</f>
        <v>-0.21189198483403751</v>
      </c>
      <c r="Q40" s="15">
        <f>+'10.ค่าใช้จ่าย(แยกกลุ่ม)'!AD99</f>
        <v>-0.1355965646462626</v>
      </c>
      <c r="R40" s="15">
        <f>+'10.ค่าใช้จ่าย(แยกกลุ่ม)'!AE99</f>
        <v>8.399370408849155E-2</v>
      </c>
      <c r="S40" s="15">
        <f>+'10.ค่าใช้จ่าย(แยกกลุ่ม)'!AF99</f>
        <v>-2.9888446224903657E-2</v>
      </c>
      <c r="T40" s="15">
        <f>+'10.ค่าใช้จ่าย(แยกกลุ่ม)'!AG99</f>
        <v>-0.57917932942660078</v>
      </c>
      <c r="U40" s="15">
        <f>+'10.ค่าใช้จ่าย(แยกกลุ่ม)'!AH99</f>
        <v>-0.34110748995622148</v>
      </c>
      <c r="V40" s="15">
        <f>+'10.ค่าใช้จ่าย(แยกกลุ่ม)'!AI99</f>
        <v>-0.15887234058477989</v>
      </c>
      <c r="W40" s="15">
        <f>+'10.ค่าใช้จ่าย(แยกกลุ่ม)'!AJ99</f>
        <v>-0.93518619234976907</v>
      </c>
      <c r="X40" s="15">
        <f>+'10.ค่าใช้จ่าย(แยกกลุ่ม)'!AK99</f>
        <v>8.2535200223775487E-2</v>
      </c>
    </row>
    <row r="41" spans="1:24">
      <c r="A41" s="255" t="str">
        <f>+'10.ค่าใช้จ่าย(แยกกลุ่ม)'!B103</f>
        <v>สมเด็จพระยุพราชด่านซ้าย,รพช.</v>
      </c>
      <c r="B41" s="255">
        <f>+'10.ค่าใช้จ่าย(แยกกลุ่ม)'!C103</f>
        <v>8351.3512777818869</v>
      </c>
      <c r="C41" s="255">
        <f>+'10.ค่าใช้จ่าย(แยกกลุ่ม)'!D103</f>
        <v>52.661302985969741</v>
      </c>
      <c r="D41" s="255">
        <f>+'10.ค่าใช้จ่าย(แยกกลุ่ม)'!E103</f>
        <v>1825.4357971287179</v>
      </c>
      <c r="E41" s="255">
        <f>+'10.ค่าใช้จ่าย(แยกกลุ่ม)'!F103</f>
        <v>642.02292408472806</v>
      </c>
      <c r="F41" s="255">
        <f>+'10.ค่าใช้จ่าย(แยกกลุ่ม)'!G103</f>
        <v>293.37795982974666</v>
      </c>
      <c r="G41" s="255">
        <f>+'10.ค่าใช้จ่าย(แยกกลุ่ม)'!H103</f>
        <v>461.57815854710321</v>
      </c>
      <c r="H41" s="255">
        <f>+'10.ค่าใช้จ่าย(แยกกลุ่ม)'!I103</f>
        <v>863.06232902630757</v>
      </c>
      <c r="I41" s="255">
        <f>+'10.ค่าใช้จ่าย(แยกกลุ่ม)'!J103</f>
        <v>282.79168441554725</v>
      </c>
      <c r="J41" s="255">
        <f>+'10.ค่าใช้จ่าย(แยกกลุ่ม)'!K103</f>
        <v>242.48624744201763</v>
      </c>
      <c r="K41" s="313">
        <f>+'10.ค่าใช้จ่าย(แยกกลุ่ม)'!L103</f>
        <v>298.0185693062171</v>
      </c>
      <c r="L41" s="255">
        <f>+'10.ค่าใช้จ่าย(แยกกลุ่ม)'!M103</f>
        <v>365.27759551189661</v>
      </c>
      <c r="M41" s="16" t="str">
        <f>+'10.ค่าใช้จ่าย(แยกกลุ่ม)'!Z103</f>
        <v>สมเด็จพระยุพราชด่านซ้าย,รพช.</v>
      </c>
      <c r="N41" s="15">
        <f>+'10.ค่าใช้จ่าย(แยกกลุ่ม)'!AA103</f>
        <v>-1.7814092248144873E-2</v>
      </c>
      <c r="O41" s="15">
        <f>+'10.ค่าใช้จ่าย(แยกกลุ่ม)'!AB103</f>
        <v>-0.28953756160263594</v>
      </c>
      <c r="P41" s="15">
        <f>+'10.ค่าใช้จ่าย(แยกกลุ่ม)'!AC103</f>
        <v>4.733712098197404E-2</v>
      </c>
      <c r="Q41" s="15">
        <f>+'10.ค่าใช้จ่าย(แยกกลุ่ม)'!AD103</f>
        <v>-0.15437843510422616</v>
      </c>
      <c r="R41" s="15">
        <f>+'10.ค่าใช้จ่าย(แยกกลุ่ม)'!AE103</f>
        <v>-0.4077734053809226</v>
      </c>
      <c r="S41" s="15">
        <f>+'10.ค่าใช้จ่าย(แยกกลุ่ม)'!AF103</f>
        <v>-0.33687070981959721</v>
      </c>
      <c r="T41" s="15">
        <f>+'10.ค่าใช้จ่าย(แยกกลุ่ม)'!AG103</f>
        <v>-9.8173306239797004E-2</v>
      </c>
      <c r="U41" s="15">
        <f>+'10.ค่าใช้จ่าย(แยกกลุ่ม)'!AH103</f>
        <v>-0.35550368680038291</v>
      </c>
      <c r="V41" s="15">
        <f>+'10.ค่าใช้จ่าย(แยกกลุ่ม)'!AI103</f>
        <v>-0.26602360219559601</v>
      </c>
      <c r="W41" s="15">
        <f>+'10.ค่าใช้จ่าย(แยกกลุ่ม)'!AJ103</f>
        <v>3.4231327989847991</v>
      </c>
      <c r="X41" s="15">
        <f>+'10.ค่าใช้จ่าย(แยกกลุ่ม)'!AK103</f>
        <v>-0.23312860320387677</v>
      </c>
    </row>
    <row r="42" spans="1:24">
      <c r="A42" s="255" t="str">
        <f>+'10.ค่าใช้จ่าย(แยกกลุ่ม)'!B122</f>
        <v>วังสะพุง,รพช.</v>
      </c>
      <c r="B42" s="255">
        <f>+'10.ค่าใช้จ่าย(แยกกลุ่ม)'!C122</f>
        <v>8354.0537001797456</v>
      </c>
      <c r="C42" s="255">
        <f>+'10.ค่าใช้จ่าย(แยกกลุ่ม)'!D122</f>
        <v>21.389359197369391</v>
      </c>
      <c r="D42" s="255">
        <f>+'10.ค่าใช้จ่าย(แยกกลุ่ม)'!E122</f>
        <v>1742.8191646664468</v>
      </c>
      <c r="E42" s="255">
        <f>+'10.ค่าใช้จ่าย(แยกกลุ่ม)'!F122</f>
        <v>689.90537245243672</v>
      </c>
      <c r="F42" s="313">
        <f>+'10.ค่าใช้จ่าย(แยกกลุ่ม)'!G122</f>
        <v>940.33999931603205</v>
      </c>
      <c r="G42" s="313">
        <f>+'10.ค่าใช้จ่าย(แยกกลุ่ม)'!H122</f>
        <v>735.93016889951286</v>
      </c>
      <c r="H42" s="255">
        <f>+'10.ค่าใช้จ่าย(แยกกลุ่ม)'!I122</f>
        <v>611.50374878204434</v>
      </c>
      <c r="I42" s="255">
        <f>+'10.ค่าใช้จ่าย(แยกกลุ่ม)'!J122</f>
        <v>446.83323411933623</v>
      </c>
      <c r="J42" s="255">
        <f>+'10.ค่าใช้จ่าย(แยกกลุ่ม)'!K122</f>
        <v>271.68675890187211</v>
      </c>
      <c r="K42" s="255">
        <f>+'10.ค่าใช้จ่าย(แยกกลุ่ม)'!L122</f>
        <v>3.1453573935487915</v>
      </c>
      <c r="L42" s="313">
        <f>+'10.ค่าใช้จ่าย(แยกกลุ่ม)'!M122</f>
        <v>199.87839803109969</v>
      </c>
      <c r="M42" s="16" t="str">
        <f>+'10.ค่าใช้จ่าย(แยกกลุ่ม)'!Z122</f>
        <v>วังสะพุง,รพช.</v>
      </c>
      <c r="N42" s="15">
        <f>+'10.ค่าใช้จ่าย(แยกกลุ่ม)'!AA122</f>
        <v>5.778526805953333E-2</v>
      </c>
      <c r="O42" s="15">
        <f>+'10.ค่าใช้จ่าย(แยกกลุ่ม)'!AB122</f>
        <v>-0.53005014437757547</v>
      </c>
      <c r="P42" s="15">
        <f>+'10.ค่าใช้จ่าย(แยกกลุ่ม)'!AC122</f>
        <v>-1.2626871587085529E-2</v>
      </c>
      <c r="Q42" s="15">
        <f>+'10.ค่าใช้จ่าย(แยกกลุ่ม)'!AD122</f>
        <v>-0.11051113902582886</v>
      </c>
      <c r="R42" s="15">
        <f>+'10.ค่าใช้จ่าย(แยกกลุ่ม)'!AE122</f>
        <v>0.41673764562405119</v>
      </c>
      <c r="S42" s="15">
        <f>+'10.ค่าใช้จ่าย(แยกกลุ่ม)'!AF122</f>
        <v>0.49169958339293751</v>
      </c>
      <c r="T42" s="15">
        <f>+'10.ค่าใช้จ่าย(แยกกลุ่ม)'!AG122</f>
        <v>-0.2040364521609398</v>
      </c>
      <c r="U42" s="15">
        <f>+'10.ค่าใช้จ่าย(แยกกลุ่ม)'!AH122</f>
        <v>-0.12391286314154445</v>
      </c>
      <c r="V42" s="15">
        <f>+'10.ค่าใช้จ่าย(แยกกลุ่ม)'!AI122</f>
        <v>-9.927147611968884E-2</v>
      </c>
      <c r="W42" s="15">
        <f>+'10.ค่าใช้จ่าย(แยกกลุ่ม)'!AJ122</f>
        <v>-0.90489372397858292</v>
      </c>
      <c r="X42" s="15">
        <f>+'10.ค่าใช้จ่าย(แยกกลุ่ม)'!AK122</f>
        <v>0.92656376139610985</v>
      </c>
    </row>
    <row r="43" spans="1:24">
      <c r="A43" s="255" t="str">
        <f>+'10.ค่าใช้จ่าย(แยกกลุ่ม)'!B142</f>
        <v>เลย,รพท.</v>
      </c>
      <c r="B43" s="255">
        <f>+'10.ค่าใช้จ่าย(แยกกลุ่ม)'!C142</f>
        <v>7203.1607738218618</v>
      </c>
      <c r="C43" s="313">
        <f>+'10.ค่าใช้จ่าย(แยกกลุ่ม)'!D142</f>
        <v>63.290859540631203</v>
      </c>
      <c r="D43" s="255">
        <f>+'10.ค่าใช้จ่าย(แยกกลุ่ม)'!E142</f>
        <v>1963.8650659421216</v>
      </c>
      <c r="E43" s="255">
        <f>+'10.ค่าใช้จ่าย(แยกกลุ่ม)'!F142</f>
        <v>1849.3290892022935</v>
      </c>
      <c r="F43" s="255">
        <f>+'10.ค่าใช้จ่าย(แยกกลุ่ม)'!G142</f>
        <v>42.684225923355164</v>
      </c>
      <c r="G43" s="255">
        <f>+'10.ค่าใช้จ่าย(แยกกลุ่ม)'!H142</f>
        <v>534.07558591477982</v>
      </c>
      <c r="H43" s="255">
        <f>+'10.ค่าใช้จ่าย(แยกกลุ่ม)'!I142</f>
        <v>532.97461962714783</v>
      </c>
      <c r="I43" s="255">
        <f>+'10.ค่าใช้จ่าย(แยกกลุ่ม)'!J142</f>
        <v>780.55502502253967</v>
      </c>
      <c r="J43" s="255">
        <f>+'10.ค่าใช้จ่าย(แยกกลุ่ม)'!K142</f>
        <v>234.14775622396465</v>
      </c>
      <c r="K43" s="313">
        <f>+'10.ค่าใช้จ่าย(แยกกลุ่ม)'!L142</f>
        <v>479.01781297054924</v>
      </c>
      <c r="L43" s="313">
        <f>+'10.ค่าใช้จ่าย(แยกกลุ่ม)'!M142</f>
        <v>284.78683198873512</v>
      </c>
      <c r="M43" s="16" t="str">
        <f>+'10.ค่าใช้จ่าย(แยกกลุ่ม)'!Z142</f>
        <v>เลย,รพท.</v>
      </c>
      <c r="N43" s="15">
        <f>+'10.ค่าใช้จ่าย(แยกกลุ่ม)'!AA142</f>
        <v>-0.11618652589689311</v>
      </c>
      <c r="O43" s="15">
        <f>+'10.ค่าใช้จ่าย(แยกกลุ่ม)'!AB142</f>
        <v>0.18634504826021228</v>
      </c>
      <c r="P43" s="15">
        <f>+'10.ค่าใช้จ่าย(แยกกลุ่ม)'!AC142</f>
        <v>-0.2685635564568577</v>
      </c>
      <c r="Q43" s="15">
        <f>+'10.ค่าใช้จ่าย(แยกกลุ่ม)'!AD142</f>
        <v>0.13763977176697034</v>
      </c>
      <c r="R43" s="15">
        <f>+'10.ค่าใช้จ่าย(แยกกลุ่ม)'!AE142</f>
        <v>-0.77954558729961887</v>
      </c>
      <c r="S43" s="15">
        <f>+'10.ค่าใช้จ่าย(แยกกลุ่ม)'!AF142</f>
        <v>0.16943061968151629</v>
      </c>
      <c r="T43" s="15">
        <f>+'10.ค่าใช้จ่าย(แยกกลุ่ม)'!AG142</f>
        <v>0.18812357913642708</v>
      </c>
      <c r="U43" s="15">
        <f>+'10.ค่าใช้จ่าย(แยกกลุ่ม)'!AH142</f>
        <v>0.1232133208622216</v>
      </c>
      <c r="V43" s="15">
        <f>+'10.ค่าใช้จ่าย(แยกกลุ่ม)'!AI142</f>
        <v>-0.2850606546029002</v>
      </c>
      <c r="W43" s="15">
        <f>+'10.ค่าใช้จ่าย(แยกกลุ่ม)'!AJ142</f>
        <v>0.64631691731565399</v>
      </c>
      <c r="X43" s="15">
        <f>+'10.ค่าใช้จ่าย(แยกกลุ่ม)'!AK142</f>
        <v>1.0737838684056451</v>
      </c>
    </row>
    <row r="45" spans="1:24">
      <c r="A45" s="348" t="s">
        <v>49</v>
      </c>
      <c r="B45" s="357" t="s">
        <v>248</v>
      </c>
      <c r="C45" s="358"/>
      <c r="D45" s="358"/>
      <c r="E45" s="358"/>
      <c r="F45" s="358"/>
      <c r="G45" s="358"/>
      <c r="H45" s="358"/>
      <c r="I45" s="358"/>
      <c r="J45" s="358"/>
      <c r="K45" s="358"/>
      <c r="L45" s="359"/>
      <c r="M45" s="348" t="s">
        <v>49</v>
      </c>
      <c r="N45" s="357" t="s">
        <v>719</v>
      </c>
      <c r="O45" s="358"/>
      <c r="P45" s="358"/>
      <c r="Q45" s="358"/>
      <c r="R45" s="358"/>
      <c r="S45" s="358"/>
      <c r="T45" s="358"/>
      <c r="U45" s="358"/>
      <c r="V45" s="358"/>
      <c r="W45" s="358"/>
      <c r="X45" s="359"/>
    </row>
    <row r="46" spans="1:24">
      <c r="A46" s="348"/>
      <c r="B46" s="38" t="s">
        <v>5</v>
      </c>
      <c r="C46" s="38" t="s">
        <v>8</v>
      </c>
      <c r="D46" s="38" t="s">
        <v>11</v>
      </c>
      <c r="E46" s="38" t="s">
        <v>17</v>
      </c>
      <c r="F46" s="38" t="s">
        <v>20</v>
      </c>
      <c r="G46" s="38" t="s">
        <v>23</v>
      </c>
      <c r="H46" s="38" t="s">
        <v>26</v>
      </c>
      <c r="I46" s="38" t="s">
        <v>29</v>
      </c>
      <c r="J46" s="38" t="s">
        <v>32</v>
      </c>
      <c r="K46" s="38" t="s">
        <v>35</v>
      </c>
      <c r="L46" s="38" t="s">
        <v>38</v>
      </c>
      <c r="M46" s="348"/>
      <c r="N46" s="38" t="s">
        <v>5</v>
      </c>
      <c r="O46" s="38" t="s">
        <v>8</v>
      </c>
      <c r="P46" s="38" t="s">
        <v>11</v>
      </c>
      <c r="Q46" s="38" t="s">
        <v>17</v>
      </c>
      <c r="R46" s="38" t="s">
        <v>20</v>
      </c>
      <c r="S46" s="38" t="s">
        <v>23</v>
      </c>
      <c r="T46" s="38" t="s">
        <v>26</v>
      </c>
      <c r="U46" s="38" t="s">
        <v>29</v>
      </c>
      <c r="V46" s="38" t="s">
        <v>32</v>
      </c>
      <c r="W46" s="38" t="s">
        <v>35</v>
      </c>
      <c r="X46" s="38" t="s">
        <v>38</v>
      </c>
    </row>
    <row r="47" spans="1:24">
      <c r="A47" s="255" t="str">
        <f>+'10.ค่าใช้จ่าย(แยกกลุ่ม)'!B7</f>
        <v>นิคมน้ำอูน,รพช.</v>
      </c>
      <c r="B47" s="255">
        <f>+'10.ค่าใช้จ่าย(แยกกลุ่ม)'!C7</f>
        <v>10110.664079080663</v>
      </c>
      <c r="C47" s="255">
        <f>+'10.ค่าใช้จ่าย(แยกกลุ่ม)'!D7</f>
        <v>56.439290984933685</v>
      </c>
      <c r="D47" s="255">
        <f>+'10.ค่าใช้จ่าย(แยกกลุ่ม)'!E7</f>
        <v>839.02820640591983</v>
      </c>
      <c r="E47" s="255">
        <f>+'10.ค่าใช้จ่าย(แยกกลุ่ม)'!F7</f>
        <v>404.43642707736205</v>
      </c>
      <c r="F47" s="255">
        <f>+'10.ค่าใช้จ่าย(แยกกลุ่ม)'!G7</f>
        <v>527.6168864840738</v>
      </c>
      <c r="G47" s="255">
        <f>+'10.ค่าใช้จ่าย(แยกกลุ่ม)'!H7</f>
        <v>551.55901430052995</v>
      </c>
      <c r="H47" s="255">
        <f>+'10.ค่าใช้จ่าย(แยกกลุ่ม)'!I7</f>
        <v>504.32431855874472</v>
      </c>
      <c r="I47" s="255">
        <f>+'10.ค่าใช้จ่าย(แยกกลุ่ม)'!J7</f>
        <v>164.37369679419578</v>
      </c>
      <c r="J47" s="255">
        <f>+'10.ค่าใช้จ่าย(แยกกลุ่ม)'!K7</f>
        <v>234.85138052296708</v>
      </c>
      <c r="K47" s="255">
        <f>+'10.ค่าใช้จ่าย(แยกกลุ่ม)'!L7</f>
        <v>19.003154222988499</v>
      </c>
      <c r="L47" s="255">
        <f>+'10.ค่าใช้จ่าย(แยกกลุ่ม)'!M7</f>
        <v>136.07560836327198</v>
      </c>
      <c r="M47" s="16" t="str">
        <f>+'10.ค่าใช้จ่าย(แยกกลุ่ม)'!Z7</f>
        <v>นิคมน้ำอูน,รพช.</v>
      </c>
      <c r="N47" s="15">
        <f>+'10.ค่าใช้จ่าย(แยกกลุ่ม)'!AA7</f>
        <v>1.6065364620369147E-2</v>
      </c>
      <c r="O47" s="15">
        <f>+'10.ค่าใช้จ่าย(แยกกลุ่ม)'!AB7</f>
        <v>-8.3658244352640465E-2</v>
      </c>
      <c r="P47" s="15">
        <f>+'10.ค่าใช้จ่าย(แยกกลุ่ม)'!AC7</f>
        <v>-0.24864275681625816</v>
      </c>
      <c r="Q47" s="15">
        <f>+'10.ค่าใช้จ่าย(แยกกลุ่ม)'!AD7</f>
        <v>-0.10538050453477306</v>
      </c>
      <c r="R47" s="15">
        <f>+'10.ค่าใช้จ่าย(แยกกลุ่ม)'!AE7</f>
        <v>-0.17437470249783513</v>
      </c>
      <c r="S47" s="15">
        <f>+'10.ค่าใช้จ่าย(แยกกลุ่ม)'!AF7</f>
        <v>0.20783886946162347</v>
      </c>
      <c r="T47" s="15">
        <f>+'10.ค่าใช้จ่าย(แยกกลุ่ม)'!AG7</f>
        <v>0.1974020547222283</v>
      </c>
      <c r="U47" s="15">
        <f>+'10.ค่าใช้จ่าย(แยกกลุ่ม)'!AH7</f>
        <v>0.1542004569457201</v>
      </c>
      <c r="V47" s="15">
        <f>+'10.ค่าใช้จ่าย(แยกกลุ่ม)'!AI7</f>
        <v>-0.20852898815956167</v>
      </c>
      <c r="W47" s="15">
        <f>+'10.ค่าใช้จ่าย(แยกกลุ่ม)'!AJ7</f>
        <v>-0.17330504228732291</v>
      </c>
      <c r="X47" s="15">
        <f>+'10.ค่าใช้จ่าย(แยกกลุ่ม)'!AK7</f>
        <v>-0.67866912981429006</v>
      </c>
    </row>
    <row r="48" spans="1:24">
      <c r="A48" s="255" t="str">
        <f>+'10.ค่าใช้จ่าย(แยกกลุ่ม)'!B19</f>
        <v>เต่างอย,รพช.</v>
      </c>
      <c r="B48" s="255">
        <f>+'10.ค่าใช้จ่าย(แยกกลุ่ม)'!C19</f>
        <v>11227.459515099887</v>
      </c>
      <c r="C48" s="255">
        <f>+'10.ค่าใช้จ่าย(แยกกลุ่ม)'!D19</f>
        <v>39.595376494955566</v>
      </c>
      <c r="D48" s="255">
        <f>+'10.ค่าใช้จ่าย(แยกกลุ่ม)'!E19</f>
        <v>1145.5678158615619</v>
      </c>
      <c r="E48" s="255">
        <f>+'10.ค่าใช้จ่าย(แยกกลุ่ม)'!F19</f>
        <v>574.00949171510649</v>
      </c>
      <c r="F48" s="255">
        <f>+'10.ค่าใช้จ่าย(แยกกลุ่ม)'!G19</f>
        <v>723.94545082514855</v>
      </c>
      <c r="G48" s="255">
        <f>+'10.ค่าใช้จ่าย(แยกกลุ่ม)'!H19</f>
        <v>665.2221345292977</v>
      </c>
      <c r="H48" s="255">
        <f>+'10.ค่าใช้จ่าย(แยกกลุ่ม)'!I19</f>
        <v>159.40867825883609</v>
      </c>
      <c r="I48" s="255">
        <f>+'10.ค่าใช้จ่าย(แยกกลุ่ม)'!J19</f>
        <v>31.845059130086184</v>
      </c>
      <c r="J48" s="255">
        <f>+'10.ค่าใช้จ่าย(แยกกลุ่ม)'!K19</f>
        <v>280.21247995590295</v>
      </c>
      <c r="K48" s="255">
        <f>+'10.ค่าใช้จ่าย(แยกกลุ่ม)'!L19</f>
        <v>32.674822108639006</v>
      </c>
      <c r="L48" s="255">
        <f>+'10.ค่าใช้จ่าย(แยกกลุ่ม)'!M19</f>
        <v>7.4747778445914337</v>
      </c>
      <c r="M48" s="16" t="str">
        <f>+'10.ค่าใช้จ่าย(แยกกลุ่ม)'!Z19</f>
        <v>เต่างอย,รพช.</v>
      </c>
      <c r="N48" s="15">
        <f>+'10.ค่าใช้จ่าย(แยกกลุ่ม)'!AA19</f>
        <v>0.1140845073317337</v>
      </c>
      <c r="O48" s="15">
        <f>+'10.ค่าใช้จ่าย(แยกกลุ่ม)'!AB19</f>
        <v>-0.41498380287209491</v>
      </c>
      <c r="P48" s="15">
        <f>+'10.ค่าใช้จ่าย(แยกกลุ่ม)'!AC19</f>
        <v>-0.11994947951776781</v>
      </c>
      <c r="Q48" s="15">
        <f>+'10.ค่าใช้จ่าย(แยกกลุ่ม)'!AD19</f>
        <v>0.14158136782451489</v>
      </c>
      <c r="R48" s="15">
        <f>+'10.ค่าใช้จ่าย(แยกกลุ่ม)'!AE19</f>
        <v>-2.848669472262861E-2</v>
      </c>
      <c r="S48" s="15">
        <f>+'10.ค่าใช้จ่าย(แยกกลุ่ม)'!AF19</f>
        <v>0.10449592234189346</v>
      </c>
      <c r="T48" s="15">
        <f>+'10.ค่าใช้จ่าย(แยกกลุ่ม)'!AG19</f>
        <v>-0.6443130267852476</v>
      </c>
      <c r="U48" s="15">
        <f>+'10.ค่าใช้จ่าย(แยกกลุ่ม)'!AH19</f>
        <v>-0.80359367191501274</v>
      </c>
      <c r="V48" s="15">
        <f>+'10.ค่าใช้จ่าย(แยกกลุ่ม)'!AI19</f>
        <v>6.9868148428170615E-2</v>
      </c>
      <c r="W48" s="15">
        <f>+'10.ค่าใช้จ่าย(แยกกลุ่ม)'!AJ19</f>
        <v>-0.64779952749100711</v>
      </c>
      <c r="X48" s="15">
        <f>+'10.ค่าใช้จ่าย(แยกกลุ่ม)'!AK19</f>
        <v>-0.97953705264859081</v>
      </c>
    </row>
    <row r="49" spans="1:24">
      <c r="A49" s="255" t="str">
        <f>+'10.ค่าใช้จ่าย(แยกกลุ่ม)'!B37</f>
        <v>กุดบาก,รพช.</v>
      </c>
      <c r="B49" s="255">
        <f>+'10.ค่าใช้จ่าย(แยกกลุ่ม)'!C37</f>
        <v>10375.912874145788</v>
      </c>
      <c r="C49" s="255">
        <f>+'10.ค่าใช้จ่าย(แยกกลุ่ม)'!D37</f>
        <v>33.062634151719209</v>
      </c>
      <c r="D49" s="255">
        <f>+'10.ค่าใช้จ่าย(แยกกลุ่ม)'!E37</f>
        <v>988.85955654437043</v>
      </c>
      <c r="E49" s="255">
        <f>+'10.ค่าใช้จ่าย(แยกกลุ่ม)'!F37</f>
        <v>603.45209218471336</v>
      </c>
      <c r="F49" s="255">
        <f>+'10.ค่าใช้จ่าย(แยกกลุ่ม)'!G37</f>
        <v>772.11178149681587</v>
      </c>
      <c r="G49" s="255">
        <f>+'10.ค่าใช้จ่าย(แยกกลุ่ม)'!H37</f>
        <v>635.42043986320255</v>
      </c>
      <c r="H49" s="255">
        <f>+'10.ค่าใช้จ่าย(แยกกลุ่ม)'!I37</f>
        <v>771.15889360856897</v>
      </c>
      <c r="I49" s="255">
        <f>+'10.ค่าใช้จ่าย(แยกกลุ่ม)'!J37</f>
        <v>165.94417387725969</v>
      </c>
      <c r="J49" s="255">
        <f>+'10.ค่าใช้จ่าย(แยกกลุ่ม)'!K37</f>
        <v>304.89293332579365</v>
      </c>
      <c r="K49" s="255">
        <f>+'10.ค่าใช้จ่าย(แยกกลุ่ม)'!L37</f>
        <v>21.139396139661766</v>
      </c>
      <c r="L49" s="255">
        <f>+'10.ค่าใช้จ่าย(แยกกลุ่ม)'!M37</f>
        <v>140.13724400988963</v>
      </c>
      <c r="M49" s="16" t="str">
        <f>+'10.ค่าใช้จ่าย(แยกกลุ่ม)'!Z37</f>
        <v>กุดบาก,รพช.</v>
      </c>
      <c r="N49" s="15">
        <f>+'10.ค่าใช้จ่าย(แยกกลุ่ม)'!AA37</f>
        <v>6.1001074179443997E-2</v>
      </c>
      <c r="O49" s="15">
        <f>+'10.ค่าใช้จ่าย(แยกกลุ่ม)'!AB37</f>
        <v>-0.35796763258509712</v>
      </c>
      <c r="P49" s="15">
        <f>+'10.ค่าใช้จ่าย(แยกกลุ่ม)'!AC37</f>
        <v>-0.2485439360155812</v>
      </c>
      <c r="Q49" s="15">
        <f>+'10.ค่าใช้จ่าย(แยกกลุ่ม)'!AD37</f>
        <v>-2.2484981055736729E-2</v>
      </c>
      <c r="R49" s="15">
        <f>+'10.ค่าใช้จ่าย(แยกกลุ่ม)'!AE37</f>
        <v>0.15525596659166602</v>
      </c>
      <c r="S49" s="15">
        <f>+'10.ค่าใช้จ่าย(แยกกลุ่ม)'!AF37</f>
        <v>-2.201301732078953E-2</v>
      </c>
      <c r="T49" s="15">
        <f>+'10.ค่าใช้จ่าย(แยกกลุ่ม)'!AG37</f>
        <v>0.32677144686312476</v>
      </c>
      <c r="U49" s="15">
        <f>+'10.ค่าใช้จ่าย(แยกกลุ่ม)'!AH37</f>
        <v>-0.12121630959152505</v>
      </c>
      <c r="V49" s="15">
        <f>+'10.ค่าใช้จ่าย(แยกกลุ่ม)'!AI37</f>
        <v>-3.7571927854519245E-2</v>
      </c>
      <c r="W49" s="15">
        <f>+'10.ค่าใช้จ่าย(แยกกลุ่ม)'!AJ37</f>
        <v>-0.581702902812264</v>
      </c>
      <c r="X49" s="15">
        <f>+'10.ค่าใช้จ่าย(แยกกลุ่ม)'!AK37</f>
        <v>-0.63910373711966761</v>
      </c>
    </row>
    <row r="50" spans="1:24">
      <c r="A50" s="255" t="str">
        <f>+'10.ค่าใช้จ่าย(แยกกลุ่ม)'!B38</f>
        <v>ส่องดาว,รพช.</v>
      </c>
      <c r="B50" s="255">
        <f>+'10.ค่าใช้จ่าย(แยกกลุ่ม)'!C38</f>
        <v>8661.2903965218629</v>
      </c>
      <c r="C50" s="255">
        <f>+'10.ค่าใช้จ่าย(แยกกลุ่ม)'!D38</f>
        <v>54.592880712549508</v>
      </c>
      <c r="D50" s="255">
        <f>+'10.ค่าใช้จ่าย(แยกกลุ่ม)'!E38</f>
        <v>1107.0418519330301</v>
      </c>
      <c r="E50" s="255">
        <f>+'10.ค่าใช้จ่าย(แยกกลุ่ม)'!F38</f>
        <v>475.53570343015838</v>
      </c>
      <c r="F50" s="255">
        <f>+'10.ค่าใช้จ่าย(แยกกลุ่ม)'!G38</f>
        <v>616.29968213877521</v>
      </c>
      <c r="G50" s="255">
        <f>+'10.ค่าใช้จ่าย(แยกกลุ่ม)'!H38</f>
        <v>499.13754529423318</v>
      </c>
      <c r="H50" s="255">
        <f>+'10.ค่าใช้จ่าย(แยกกลุ่ม)'!I38</f>
        <v>389.44923155849079</v>
      </c>
      <c r="I50" s="255">
        <f>+'10.ค่าใช้จ่าย(แยกกลุ่ม)'!J38</f>
        <v>142.15003919427025</v>
      </c>
      <c r="J50" s="255">
        <f>+'10.ค่าใช้จ่าย(แยกกลุ่ม)'!K38</f>
        <v>240.2913719690072</v>
      </c>
      <c r="K50" s="255">
        <f>+'10.ค่าใช้จ่าย(แยกกลุ่ม)'!L38</f>
        <v>70.398817184879235</v>
      </c>
      <c r="L50" s="255">
        <f>+'10.ค่าใช้จ่าย(แยกกลุ่ม)'!M38</f>
        <v>70.815892623697124</v>
      </c>
      <c r="M50" s="16" t="str">
        <f>+'10.ค่าใช้จ่าย(แยกกลุ่ม)'!Z38</f>
        <v>ส่องดาว,รพช.</v>
      </c>
      <c r="N50" s="15">
        <f>+'10.ค่าใช้จ่าย(แยกกลุ่ม)'!AA38</f>
        <v>-0.11432964733270765</v>
      </c>
      <c r="O50" s="15">
        <f>+'10.ค่าใช้จ่าย(แยกกลุ่ม)'!AB38</f>
        <v>6.0121110950712896E-2</v>
      </c>
      <c r="P50" s="15">
        <f>+'10.ค่าใช้จ่าย(แยกกลุ่ม)'!AC38</f>
        <v>-0.15873461785946827</v>
      </c>
      <c r="Q50" s="15">
        <f>+'10.ค่าใช้จ่าย(แยกกลุ่ม)'!AD38</f>
        <v>-0.22969313029588626</v>
      </c>
      <c r="R50" s="15">
        <f>+'10.ค่าใช้จ่าย(แยกกลุ่ม)'!AE38</f>
        <v>-7.7874600463788607E-2</v>
      </c>
      <c r="S50" s="15">
        <f>+'10.ค่าใช้จ่าย(แยกกลุ่ม)'!AF38</f>
        <v>-0.2317684618875229</v>
      </c>
      <c r="T50" s="15">
        <f>+'10.ค่าใช้จ่าย(แยกกลุ่ม)'!AG38</f>
        <v>-0.32995634918156463</v>
      </c>
      <c r="U50" s="15">
        <f>+'10.ค่าใช้จ่าย(แยกกลุ่ม)'!AH38</f>
        <v>-0.24722192339668173</v>
      </c>
      <c r="V50" s="15">
        <f>+'10.ค่าใช้จ่าย(แยกกลุ่ม)'!AI38</f>
        <v>-0.24149386030470005</v>
      </c>
      <c r="W50" s="15">
        <f>+'10.ค่าใช้จ่าย(แยกกลุ่ม)'!AJ38</f>
        <v>0.39302091125656224</v>
      </c>
      <c r="X50" s="15">
        <f>+'10.ค่าใช้จ่าย(แยกกลุ่ม)'!AK38</f>
        <v>-0.81762741817140638</v>
      </c>
    </row>
    <row r="51" spans="1:24">
      <c r="A51" s="255" t="str">
        <f>+'10.ค่าใช้จ่าย(แยกกลุ่ม)'!B39</f>
        <v>เจริญศิลป์,รพช.</v>
      </c>
      <c r="B51" s="255">
        <f>+'10.ค่าใช้จ่าย(แยกกลุ่ม)'!C39</f>
        <v>9293.7287373742492</v>
      </c>
      <c r="C51" s="255">
        <f>+'10.ค่าใช้จ่าย(แยกกลุ่ม)'!D39</f>
        <v>73.751761227128242</v>
      </c>
      <c r="D51" s="255">
        <f>+'10.ค่าใช้จ่าย(แยกกลุ่ม)'!E39</f>
        <v>1587.1392101747927</v>
      </c>
      <c r="E51" s="255">
        <f>+'10.ค่าใช้จ่าย(แยกกลุ่ม)'!F39</f>
        <v>772.54191943625017</v>
      </c>
      <c r="F51" s="255">
        <f>+'10.ค่าใช้จ่าย(แยกกลุ่ม)'!G39</f>
        <v>702.78680459978</v>
      </c>
      <c r="G51" s="255">
        <f>+'10.ค่าใช้จ่าย(แยกกลุ่ม)'!H39</f>
        <v>621.54255383339955</v>
      </c>
      <c r="H51" s="255">
        <f>+'10.ค่าใช้จ่าย(แยกกลุ่ม)'!I39</f>
        <v>651.98358325354855</v>
      </c>
      <c r="I51" s="255">
        <f>+'10.ค่าใช้จ่าย(แยกกลุ่ม)'!J39</f>
        <v>208.12770875862768</v>
      </c>
      <c r="J51" s="255">
        <f>+'10.ค่าใช้จ่าย(แยกกลุ่ม)'!K39</f>
        <v>262.3921849227616</v>
      </c>
      <c r="K51" s="255">
        <f>+'10.ค่าใช้จ่าย(แยกกลุ่ม)'!L39</f>
        <v>21.614955863651947</v>
      </c>
      <c r="L51" s="255">
        <f>+'10.ค่าใช้จ่าย(แยกกลุ่ม)'!M39</f>
        <v>182.5571785402272</v>
      </c>
      <c r="M51" s="16" t="str">
        <f>+'10.ค่าใช้จ่าย(แยกกลุ่ม)'!Z39</f>
        <v>เจริญศิลป์,รพช.</v>
      </c>
      <c r="N51" s="15">
        <f>+'10.ค่าใช้จ่าย(แยกกลุ่ม)'!AA39</f>
        <v>-4.9658927065900312E-2</v>
      </c>
      <c r="O51" s="15">
        <f>+'10.ค่าใช้จ่าย(แยกกลุ่ม)'!AB39</f>
        <v>0.43216108082572724</v>
      </c>
      <c r="P51" s="15">
        <f>+'10.ค่าใช้จ่าย(แยกกลุ่ม)'!AC39</f>
        <v>0.20610189382315347</v>
      </c>
      <c r="Q51" s="15">
        <f>+'10.ค่าใช้จ่าย(แยกกลุ่ม)'!AD39</f>
        <v>0.25141885958000754</v>
      </c>
      <c r="R51" s="15">
        <f>+'10.ค่าใช้จ่าย(แยกกลุ่ม)'!AE39</f>
        <v>5.1529932209867936E-2</v>
      </c>
      <c r="S51" s="15">
        <f>+'10.ค่าใช้จ่าย(แยกกลุ่ม)'!AF39</f>
        <v>-4.3372720334395688E-2</v>
      </c>
      <c r="T51" s="15">
        <f>+'10.ค่าใช้จ่าย(แยกกลุ่ม)'!AG39</f>
        <v>0.12173147357021294</v>
      </c>
      <c r="U51" s="15">
        <f>+'10.ค่าใช้จ่าย(แยกกลุ่ม)'!AH39</f>
        <v>0.10217328940061611</v>
      </c>
      <c r="V51" s="15">
        <f>+'10.ค่าใช้จ่าย(แยกกลุ่ม)'!AI39</f>
        <v>-0.17173021386032292</v>
      </c>
      <c r="W51" s="15">
        <f>+'10.ค่าใช้จ่าย(แยกกลุ่ม)'!AJ39</f>
        <v>-0.57229273561684113</v>
      </c>
      <c r="X51" s="15">
        <f>+'10.ค่าใช้จ่าย(แยกกลุ่ม)'!AK39</f>
        <v>-0.52985943199727759</v>
      </c>
    </row>
    <row r="52" spans="1:24">
      <c r="A52" s="255" t="str">
        <f>+'10.ค่าใช้จ่าย(แยกกลุ่ม)'!B40</f>
        <v>โพนนาแก้ว,รพช.</v>
      </c>
      <c r="B52" s="313">
        <f>+'10.ค่าใช้จ่าย(แยกกลุ่ม)'!C40</f>
        <v>11901.454291929656</v>
      </c>
      <c r="C52" s="255">
        <f>+'10.ค่าใช้จ่าย(แยกกลุ่ม)'!D40</f>
        <v>42.01215902811709</v>
      </c>
      <c r="D52" s="313">
        <f>+'10.ค่าใช้จ่าย(แยกกลุ่ม)'!E40</f>
        <v>1747.7016144954571</v>
      </c>
      <c r="E52" s="313">
        <f>+'10.ค่าใช้จ่าย(แยกกลุ่ม)'!F40</f>
        <v>819.43797686413473</v>
      </c>
      <c r="F52" s="255">
        <f>+'10.ค่าใช้จ่าย(แยกกลุ่ม)'!G40</f>
        <v>788.95684911809758</v>
      </c>
      <c r="G52" s="313">
        <f>+'10.ค่าใช้จ่าย(แยกกลุ่ม)'!H40</f>
        <v>880.70200833983915</v>
      </c>
      <c r="H52" s="255">
        <f>+'10.ค่าใช้จ่าย(แยกกลุ่ม)'!I40</f>
        <v>733.96990970895308</v>
      </c>
      <c r="I52" s="255">
        <f>+'10.ค่าใช้จ่าย(แยกกลุ่ม)'!J40</f>
        <v>151.39984276249254</v>
      </c>
      <c r="J52" s="255">
        <f>+'10.ค่าใช้จ่าย(แยกกลุ่ม)'!K40</f>
        <v>334.87618360155062</v>
      </c>
      <c r="K52" s="255">
        <f>+'10.ค่าใช้จ่าย(แยกกลุ่ม)'!L40</f>
        <v>50.838941836004373</v>
      </c>
      <c r="L52" s="255">
        <f>+'10.ค่าใช้จ่าย(แยกกลุ่ม)'!M40</f>
        <v>103.20721637473677</v>
      </c>
      <c r="M52" s="16" t="str">
        <f>+'10.ค่าใช้จ่าย(แยกกลุ่ม)'!Z40</f>
        <v>โพนนาแก้ว,รพช.</v>
      </c>
      <c r="N52" s="15">
        <f>+'10.ค่าใช้จ่าย(แยกกลุ่ม)'!AA40</f>
        <v>0.21699709135949088</v>
      </c>
      <c r="O52" s="15">
        <f>+'10.ค่าใช้จ่าย(แยกกลุ่ม)'!AB40</f>
        <v>-0.18417976628063579</v>
      </c>
      <c r="P52" s="15">
        <f>+'10.ค่าใช้จ่าย(แยกกลุ่ม)'!AC40</f>
        <v>0.32811678620718382</v>
      </c>
      <c r="Q52" s="15">
        <f>+'10.ค่าใช้จ่าย(แยกกลุ่ม)'!AD40</f>
        <v>0.3273844599296008</v>
      </c>
      <c r="R52" s="15">
        <f>+'10.ค่าใช้จ่าย(แยกกลุ่ม)'!AE40</f>
        <v>0.18046004370003485</v>
      </c>
      <c r="S52" s="15">
        <f>+'10.ค่าใช้จ่าย(แยกกลุ่ม)'!AF40</f>
        <v>0.35550423899053307</v>
      </c>
      <c r="T52" s="15">
        <f>+'10.ค่าใช้จ่าย(แยกกลุ่ม)'!AG40</f>
        <v>0.26278815835435226</v>
      </c>
      <c r="U52" s="15">
        <f>+'10.ค่าใช้จ่าย(แยกกลุ่ม)'!AH40</f>
        <v>-0.19823812164388166</v>
      </c>
      <c r="V52" s="15">
        <f>+'10.ค่าใช้จ่าย(แยกกลุ่ม)'!AI40</f>
        <v>5.7073498803229358E-2</v>
      </c>
      <c r="W52" s="15">
        <f>+'10.ค่าใช้จ่าย(แยกกลุ่ม)'!AJ40</f>
        <v>5.9786785582719489E-3</v>
      </c>
      <c r="X52" s="15">
        <f>+'10.ค่าใช้จ่าย(แยกกลุ่ม)'!AK40</f>
        <v>-0.73420985295460939</v>
      </c>
    </row>
    <row r="53" spans="1:24">
      <c r="A53" s="255" t="str">
        <f>+'10.ค่าใช้จ่าย(แยกกลุ่ม)'!B43</f>
        <v>พระอาจารย์แบน  ธนากโร,รพช.</v>
      </c>
      <c r="B53" s="255">
        <f>+'10.ค่าใช้จ่าย(แยกกลุ่ม)'!C43</f>
        <v>11003.468779395709</v>
      </c>
      <c r="C53" s="255">
        <f>+'10.ค่าใช้จ่าย(แยกกลุ่ม)'!D43</f>
        <v>72.912198699055992</v>
      </c>
      <c r="D53" s="313">
        <f>+'10.ค่าใช้จ่าย(แยกกลุ่ม)'!E43</f>
        <v>1716.4441407300451</v>
      </c>
      <c r="E53" s="255">
        <f>+'10.ค่าใช้จ่าย(แยกกลุ่ม)'!F43</f>
        <v>764.21930075609407</v>
      </c>
      <c r="F53" s="255">
        <f>+'10.ค่าใช้จ่าย(แยกกลุ่ม)'!G43</f>
        <v>622.75150846218401</v>
      </c>
      <c r="G53" s="255">
        <f>+'10.ค่าใช้จ่าย(แยกกลุ่ม)'!H43</f>
        <v>965.84670870669152</v>
      </c>
      <c r="H53" s="255">
        <f>+'10.ค่าใช้จ่าย(แยกกลุ่ม)'!I43</f>
        <v>687.54450111939946</v>
      </c>
      <c r="I53" s="255">
        <f>+'10.ค่าใช้จ่าย(แยกกลุ่ม)'!J43</f>
        <v>144.55754835880828</v>
      </c>
      <c r="J53" s="255">
        <f>+'10.ค่าใช้จ่าย(แยกกลุ่ม)'!K43</f>
        <v>324.55969319925742</v>
      </c>
      <c r="K53" s="255">
        <f>+'10.ค่าใช้จ่าย(แยกกลุ่ม)'!L43</f>
        <v>13.06822774188044</v>
      </c>
      <c r="L53" s="255">
        <f>+'10.ค่าใช้จ่าย(แยกกลุ่ม)'!M43</f>
        <v>91.548399847506815</v>
      </c>
      <c r="M53" s="16" t="str">
        <f>+'10.ค่าใช้จ่าย(แยกกลุ่ม)'!Z43</f>
        <v>พระอาจารย์แบน  ธนากโร,รพช.</v>
      </c>
      <c r="N53" s="15">
        <f>+'10.ค่าใช้จ่าย(แยกกลุ่ม)'!AA43</f>
        <v>0.12517253529848657</v>
      </c>
      <c r="O53" s="15">
        <f>+'10.ค่าใช้จ่าย(แยกกลุ่ม)'!AB43</f>
        <v>0.41585789351713104</v>
      </c>
      <c r="P53" s="15">
        <f>+'10.ค่าใช้จ่าย(แยกกลุ่ม)'!AC43</f>
        <v>0.30436354637610497</v>
      </c>
      <c r="Q53" s="15">
        <f>+'10.ค่าใช้จ่าย(แยกกลุ่ม)'!AD43</f>
        <v>0.23793728438595149</v>
      </c>
      <c r="R53" s="15">
        <f>+'10.ค่าใช้จ่าย(แยกกลุ่ม)'!AE43</f>
        <v>-6.8221191418427585E-2</v>
      </c>
      <c r="S53" s="15">
        <f>+'10.ค่าใช้จ่าย(แยกกลุ่ม)'!AF43</f>
        <v>0.4865519727096913</v>
      </c>
      <c r="T53" s="15">
        <f>+'10.ค่าใช้จ่าย(แยกกลุ่ม)'!AG43</f>
        <v>0.1829136901531995</v>
      </c>
      <c r="U53" s="15">
        <f>+'10.ค่าใช้จ่าย(แยกกลุ่ม)'!AH43</f>
        <v>-0.23447257680094155</v>
      </c>
      <c r="V53" s="15">
        <f>+'10.ค่าใช้จ่าย(แยกกลุ่ม)'!AI43</f>
        <v>2.450836237687315E-2</v>
      </c>
      <c r="W53" s="15">
        <f>+'10.ค่าใช้จ่าย(แยกกลุ่ม)'!AJ43</f>
        <v>-0.7414116423334931</v>
      </c>
      <c r="X53" s="15">
        <f>+'10.ค่าใช้จ่าย(แยกกลุ่ม)'!AK43</f>
        <v>-0.76423487124302258</v>
      </c>
    </row>
    <row r="54" spans="1:24">
      <c r="A54" s="255" t="str">
        <f>+'10.ค่าใช้จ่าย(แยกกลุ่ม)'!B54</f>
        <v>กุสุมาลย์,รพช.</v>
      </c>
      <c r="B54" s="255">
        <f>+'10.ค่าใช้จ่าย(แยกกลุ่ม)'!C54</f>
        <v>9814.0635800646014</v>
      </c>
      <c r="C54" s="255">
        <f>+'10.ค่าใช้จ่าย(แยกกลุ่ม)'!D54</f>
        <v>23.693979994081367</v>
      </c>
      <c r="D54" s="255">
        <f>+'10.ค่าใช้จ่าย(แยกกลุ่ม)'!E54</f>
        <v>1384.5157790449034</v>
      </c>
      <c r="E54" s="313">
        <f>+'10.ค่าใช้จ่าย(แยกกลุ่ม)'!F54</f>
        <v>1031.6730613875932</v>
      </c>
      <c r="F54" s="255">
        <f>+'10.ค่าใช้จ่าย(แยกกลุ่ม)'!G54</f>
        <v>495.55035385140951</v>
      </c>
      <c r="G54" s="313">
        <f>+'10.ค่าใช้จ่าย(แยกกลุ่ม)'!H54</f>
        <v>1338.119240259477</v>
      </c>
      <c r="H54" s="255">
        <f>+'10.ค่าใช้จ่าย(แยกกลุ่ม)'!I54</f>
        <v>477.69327669875543</v>
      </c>
      <c r="I54" s="255">
        <f>+'10.ค่าใช้จ่าย(แยกกลุ่ม)'!J54</f>
        <v>203.99856119511298</v>
      </c>
      <c r="J54" s="255">
        <f>+'10.ค่าใช้จ่าย(แยกกลุ่ม)'!K54</f>
        <v>332.31583846552468</v>
      </c>
      <c r="K54" s="313">
        <f>+'10.ค่าใช้จ่าย(แยกกลุ่ม)'!L54</f>
        <v>169.26463379223489</v>
      </c>
      <c r="L54" s="255">
        <f>+'10.ค่าใช้จ่าย(แยกกลุ่ม)'!M54</f>
        <v>68.711645841383842</v>
      </c>
      <c r="M54" s="16" t="str">
        <f>+'10.ค่าใช้จ่าย(แยกกลุ่ม)'!Z54</f>
        <v>กุสุมาลย์,รพช.</v>
      </c>
      <c r="N54" s="15">
        <f>+'10.ค่าใช้จ่าย(แยกกลุ่ม)'!AA54</f>
        <v>1.9635016518148998E-2</v>
      </c>
      <c r="O54" s="15">
        <f>+'10.ค่าใช้จ่าย(แยกกลุ่ม)'!AB54</f>
        <v>-0.64043118794329001</v>
      </c>
      <c r="P54" s="15">
        <f>+'10.ค่าใช้จ่าย(แยกกลุ่ม)'!AC54</f>
        <v>4.2916748230375779E-3</v>
      </c>
      <c r="Q54" s="15">
        <f>+'10.ค่าใช้จ่าย(แยกกลุ่ม)'!AD54</f>
        <v>0.73243087383871697</v>
      </c>
      <c r="R54" s="15">
        <f>+'10.ค่าใช้จ่าย(แยกกลุ่ม)'!AE54</f>
        <v>-0.32308501903645653</v>
      </c>
      <c r="S54" s="15">
        <f>+'10.ค่าใช้จ่าย(แยกกลุ่ม)'!AF54</f>
        <v>0.80164794933970795</v>
      </c>
      <c r="T54" s="15">
        <f>+'10.ค่าใช้จ่าย(แยกกลุ่ม)'!AG54</f>
        <v>-0.21156374843190129</v>
      </c>
      <c r="U54" s="15">
        <f>+'10.ค่าใช้จ่าย(แยกกลุ่ม)'!AH54</f>
        <v>-0.17384903501405735</v>
      </c>
      <c r="V54" s="15">
        <f>+'10.ค่าใช้จ่าย(แยกกลุ่ม)'!AI54</f>
        <v>6.6248386526008051E-3</v>
      </c>
      <c r="W54" s="15">
        <f>+'10.ค่าใช้จ่าย(แยกกลุ่ม)'!AJ54</f>
        <v>1.8029017316359179</v>
      </c>
      <c r="X54" s="15">
        <f>+'10.ค่าใช้จ่าย(แยกกลุ่ม)'!AK54</f>
        <v>-0.79307310547705001</v>
      </c>
    </row>
    <row r="55" spans="1:24">
      <c r="A55" s="255" t="str">
        <f>+'10.ค่าใช้จ่าย(แยกกลุ่ม)'!B55</f>
        <v>วาริชภูมิ,รพช.</v>
      </c>
      <c r="B55" s="255">
        <f>+'10.ค่าใช้จ่าย(แยกกลุ่ม)'!C55</f>
        <v>10431.43839697492</v>
      </c>
      <c r="C55" s="255">
        <f>+'10.ค่าใช้จ่าย(แยกกลุ่ม)'!D55</f>
        <v>44.30577718520022</v>
      </c>
      <c r="D55" s="313">
        <f>+'10.ค่าใช้จ่าย(แยกกลุ่ม)'!E55</f>
        <v>1743.0214852011131</v>
      </c>
      <c r="E55" s="255">
        <f>+'10.ค่าใช้จ่าย(แยกกลุ่ม)'!F55</f>
        <v>571.2573491820599</v>
      </c>
      <c r="F55" s="255">
        <f>+'10.ค่าใช้จ่าย(แยกกลุ่ม)'!G55</f>
        <v>699.91547001245146</v>
      </c>
      <c r="G55" s="255">
        <f>+'10.ค่าใช้จ่าย(แยกกลุ่ม)'!H55</f>
        <v>930.81417213341547</v>
      </c>
      <c r="H55" s="255">
        <f>+'10.ค่าใช้จ่าย(แยกกลุ่ม)'!I55</f>
        <v>480.60350868813902</v>
      </c>
      <c r="I55" s="255">
        <f>+'10.ค่าใช้จ่าย(แยกกลุ่ม)'!J55</f>
        <v>220.38544157981485</v>
      </c>
      <c r="J55" s="255">
        <f>+'10.ค่าใช้จ่าย(แยกกลุ่ม)'!K55</f>
        <v>364.64367471043175</v>
      </c>
      <c r="K55" s="255">
        <f>+'10.ค่าใช้จ่าย(แยกกลุ่ม)'!L55</f>
        <v>25.775598593834136</v>
      </c>
      <c r="L55" s="255">
        <f>+'10.ค่าใช้จ่าย(แยกกลุ่ม)'!M55</f>
        <v>191.35587081248124</v>
      </c>
      <c r="M55" s="16" t="str">
        <f>+'10.ค่าใช้จ่าย(แยกกลุ่ม)'!Z55</f>
        <v>วาริชภูมิ,รพช.</v>
      </c>
      <c r="N55" s="15">
        <f>+'10.ค่าใช้จ่าย(แยกกลุ่ม)'!AA55</f>
        <v>8.3777354348214067E-2</v>
      </c>
      <c r="O55" s="15">
        <f>+'10.ค่าใช้จ่าย(แยกกลุ่ม)'!AB55</f>
        <v>-0.32763614750619374</v>
      </c>
      <c r="P55" s="15">
        <f>+'10.ค่าใช้จ่าย(แยกกลุ่ม)'!AC55</f>
        <v>0.2643423737884254</v>
      </c>
      <c r="Q55" s="15">
        <f>+'10.ค่าใช้จ่าย(แยกกลุ่ม)'!AD55</f>
        <v>-4.0719482101069869E-2</v>
      </c>
      <c r="R55" s="15">
        <f>+'10.ค่าใช้จ่าย(แยกกลุ่ม)'!AE55</f>
        <v>-4.3925075671257051E-2</v>
      </c>
      <c r="S55" s="15">
        <f>+'10.ค่าใช้จ่าย(แยกกลุ่ม)'!AF55</f>
        <v>0.25325112589765625</v>
      </c>
      <c r="T55" s="15">
        <f>+'10.ค่าใช้จ่าย(แยกกลุ่ม)'!AG55</f>
        <v>-0.20676038922040008</v>
      </c>
      <c r="U55" s="15">
        <f>+'10.ค่าใช้จ่าย(แยกกลุ่ม)'!AH55</f>
        <v>-0.10748564027431554</v>
      </c>
      <c r="V55" s="15">
        <f>+'10.ค่าใช้จ่าย(แยกกลุ่ม)'!AI55</f>
        <v>0.10454976180486662</v>
      </c>
      <c r="W55" s="15">
        <f>+'10.ค่าใช้จ่าย(แยกกลุ่ม)'!AJ55</f>
        <v>-0.57317445284353097</v>
      </c>
      <c r="X55" s="15">
        <f>+'10.ค่าใช้จ่าย(แยกกลุ่ม)'!AK55</f>
        <v>-0.42372685720019293</v>
      </c>
    </row>
    <row r="56" spans="1:24">
      <c r="A56" s="255" t="str">
        <f>+'10.ค่าใช้จ่าย(แยกกลุ่ม)'!B56</f>
        <v>คำตากล้า,รพช.</v>
      </c>
      <c r="B56" s="255">
        <f>+'10.ค่าใช้จ่าย(แยกกลุ่ม)'!C56</f>
        <v>7980.0416106535731</v>
      </c>
      <c r="C56" s="255">
        <f>+'10.ค่าใช้จ่าย(แยกกลุ่ม)'!D56</f>
        <v>73.378038435959056</v>
      </c>
      <c r="D56" s="255">
        <f>+'10.ค่าใช้จ่าย(แยกกลุ่ม)'!E56</f>
        <v>1262.8357911548148</v>
      </c>
      <c r="E56" s="255">
        <f>+'10.ค่าใช้จ่าย(แยกกลุ่ม)'!F56</f>
        <v>565.49934567519472</v>
      </c>
      <c r="F56" s="255">
        <f>+'10.ค่าใช้จ่าย(แยกกลุ่ม)'!G56</f>
        <v>777.42190893165866</v>
      </c>
      <c r="G56" s="255">
        <f>+'10.ค่าใช้จ่าย(แยกกลุ่ม)'!H56</f>
        <v>642.84228860621056</v>
      </c>
      <c r="H56" s="313">
        <f>+'10.ค่าใช้จ่าย(แยกกลุ่ม)'!I56</f>
        <v>1110.4983130213677</v>
      </c>
      <c r="I56" s="313">
        <f>+'10.ค่าใช้จ่าย(แยกกลุ่ม)'!J56</f>
        <v>377.9474573196095</v>
      </c>
      <c r="J56" s="255">
        <f>+'10.ค่าใช้จ่าย(แยกกลุ่ม)'!K56</f>
        <v>250.43488235460205</v>
      </c>
      <c r="K56" s="255">
        <f>+'10.ค่าใช้จ่าย(แยกกลุ่ม)'!L56</f>
        <v>20.469682140127777</v>
      </c>
      <c r="L56" s="255">
        <f>+'10.ค่าใช้จ่าย(แยกกลุ่ม)'!M56</f>
        <v>181.62185362442716</v>
      </c>
      <c r="M56" s="16" t="str">
        <f>+'10.ค่าใช้จ่าย(แยกกลุ่ม)'!Z56</f>
        <v>คำตากล้า,รพช.</v>
      </c>
      <c r="N56" s="15">
        <f>+'10.ค่าใช้จ่าย(แยกกลุ่ม)'!AA56</f>
        <v>-0.17091123436142322</v>
      </c>
      <c r="O56" s="15">
        <f>+'10.ค่าใช้จ่าย(แยกกลุ่ม)'!AB56</f>
        <v>0.11355095758754302</v>
      </c>
      <c r="P56" s="15">
        <f>+'10.ค่าใช้จ่าย(แยกกลุ่ม)'!AC56</f>
        <v>-8.3971818219189892E-2</v>
      </c>
      <c r="Q56" s="15">
        <f>+'10.ค่าใช้จ่าย(แยกกลุ่ม)'!AD56</f>
        <v>-5.03885753635692E-2</v>
      </c>
      <c r="R56" s="15">
        <f>+'10.ค่าใช้จ่าย(แยกกลุ่ม)'!AE56</f>
        <v>6.1947655964969102E-2</v>
      </c>
      <c r="S56" s="15">
        <f>+'10.ค่าใช้จ่าย(แยกกลุ่ม)'!AF56</f>
        <v>-0.13447512286600094</v>
      </c>
      <c r="T56" s="15">
        <f>+'10.ค่าใช้จ่าย(แยกกลุ่ม)'!AG56</f>
        <v>0.83288559835312714</v>
      </c>
      <c r="U56" s="15">
        <f>+'10.ค่าใช้จ่าย(แยกกลุ่ม)'!AH56</f>
        <v>0.53060715109621492</v>
      </c>
      <c r="V56" s="15">
        <f>+'10.ค่าใช้จ่าย(แยกกลุ่ม)'!AI56</f>
        <v>-0.24140247360091671</v>
      </c>
      <c r="W56" s="15">
        <f>+'10.ค่าใช้จ่าย(แยกกลุ่ม)'!AJ56</f>
        <v>-0.66103664876015555</v>
      </c>
      <c r="X56" s="15">
        <f>+'10.ค่าใช้จ่าย(แยกกลุ่ม)'!AK56</f>
        <v>-0.45304110114374169</v>
      </c>
    </row>
    <row r="57" spans="1:24">
      <c r="A57" s="255" t="str">
        <f>+'10.ค่าใช้จ่าย(แยกกลุ่ม)'!B69</f>
        <v>โคกศรีสุพรรณ,รพช.</v>
      </c>
      <c r="B57" s="255">
        <f>+'10.ค่าใช้จ่าย(แยกกลุ่ม)'!C69</f>
        <v>8929.0812558342768</v>
      </c>
      <c r="C57" s="255">
        <f>+'10.ค่าใช้จ่าย(แยกกลุ่ม)'!D69</f>
        <v>29.4198579607468</v>
      </c>
      <c r="D57" s="255">
        <f>+'10.ค่าใช้จ่าย(แยกกลุ่ม)'!E69</f>
        <v>1302.0249956134676</v>
      </c>
      <c r="E57" s="255">
        <f>+'10.ค่าใช้จ่าย(แยกกลุ่ม)'!F69</f>
        <v>346.88707585885658</v>
      </c>
      <c r="F57" s="255">
        <f>+'10.ค่าใช้จ่าย(แยกกลุ่ม)'!G69</f>
        <v>688.81467911933794</v>
      </c>
      <c r="G57" s="255">
        <f>+'10.ค่าใช้จ่าย(แยกกลุ่ม)'!H69</f>
        <v>608.44928532588119</v>
      </c>
      <c r="H57" s="313">
        <f>+'10.ค่าใช้จ่าย(แยกกลุ่ม)'!I69</f>
        <v>1331.5857430710109</v>
      </c>
      <c r="I57" s="255">
        <f>+'10.ค่าใช้จ่าย(แยกกลุ่ม)'!J69</f>
        <v>149.52635528102587</v>
      </c>
      <c r="J57" s="313">
        <f>+'10.ค่าใช้จ่าย(แยกกลุ่ม)'!K69</f>
        <v>305.34092040720623</v>
      </c>
      <c r="K57" s="313">
        <f>+'10.ค่าใช้จ่าย(แยกกลุ่ม)'!L69</f>
        <v>67.356729683679688</v>
      </c>
      <c r="L57" s="255">
        <f>+'10.ค่าใช้จ่าย(แยกกลุ่ม)'!M69</f>
        <v>3.6018940750387354</v>
      </c>
      <c r="M57" s="16" t="str">
        <f>+'10.ค่าใช้จ่าย(แยกกลุ่ม)'!Z69</f>
        <v>โคกศรีสุพรรณ,รพช.</v>
      </c>
      <c r="N57" s="15">
        <f>+'10.ค่าใช้จ่าย(แยกกลุ่ม)'!AA69</f>
        <v>-1.112720559211138E-2</v>
      </c>
      <c r="O57" s="15">
        <f>+'10.ค่าใช้จ่าย(แยกกลุ่ม)'!AB69</f>
        <v>-0.37428991261999456</v>
      </c>
      <c r="P57" s="15">
        <f>+'10.ค่าใช้จ่าย(แยกกลุ่ม)'!AC69</f>
        <v>-0.12878258867653908</v>
      </c>
      <c r="Q57" s="15">
        <f>+'10.ค่าใช้จ่าย(แยกกลุ่ม)'!AD69</f>
        <v>-0.4621898369665926</v>
      </c>
      <c r="R57" s="15">
        <f>+'10.ค่าใช้จ่าย(แยกกลุ่ม)'!AE69</f>
        <v>-0.1000345715996916</v>
      </c>
      <c r="S57" s="15">
        <f>+'10.ค่าใช้จ่าย(แยกกลุ่ม)'!AF69</f>
        <v>-5.4100400211767076E-3</v>
      </c>
      <c r="T57" s="15">
        <f>+'10.ค่าใช้จ่าย(แยกกลุ่ม)'!AG69</f>
        <v>0.76468768510883511</v>
      </c>
      <c r="U57" s="15">
        <f>+'10.ค่าใช้จ่าย(แยกกลุ่ม)'!AH69</f>
        <v>-0.3519018829056369</v>
      </c>
      <c r="V57" s="15">
        <f>+'10.ค่าใช้จ่าย(แยกกลุ่ม)'!AI69</f>
        <v>0.13809885166450883</v>
      </c>
      <c r="W57" s="15">
        <f>+'10.ค่าใช้จ่าย(แยกกลุ่ม)'!AJ69</f>
        <v>0.85027033750255654</v>
      </c>
      <c r="X57" s="15">
        <f>+'10.ค่าใช้จ่าย(แยกกลุ่ม)'!AK69</f>
        <v>-0.98578631652671334</v>
      </c>
    </row>
    <row r="58" spans="1:24">
      <c r="A58" s="255" t="str">
        <f>+'10.ค่าใช้จ่าย(แยกกลุ่ม)'!B101</f>
        <v>พระอาจารย์ฝั้นอาจาโร,รพช.</v>
      </c>
      <c r="B58" s="255">
        <f>+'10.ค่าใช้จ่าย(แยกกลุ่ม)'!C101</f>
        <v>8403.1498926516088</v>
      </c>
      <c r="C58" s="255">
        <f>+'10.ค่าใช้จ่าย(แยกกลุ่ม)'!D101</f>
        <v>99.254645218168761</v>
      </c>
      <c r="D58" s="255">
        <f>+'10.ค่าใช้จ่าย(แยกกลุ่ม)'!E101</f>
        <v>2063.9145506441846</v>
      </c>
      <c r="E58" s="313">
        <f>+'10.ค่าใช้จ่าย(แยกกลุ่ม)'!F101</f>
        <v>1043.1663098511399</v>
      </c>
      <c r="F58" s="255">
        <f>+'10.ค่าใช้จ่าย(แยกกลุ่ม)'!G101</f>
        <v>547.78809252026247</v>
      </c>
      <c r="G58" s="255">
        <f>+'10.ค่าใช้จ่าย(แยกกลุ่ม)'!H101</f>
        <v>567.47027397515751</v>
      </c>
      <c r="H58" s="313">
        <f>+'10.ค่าใช้จ่าย(แยกกลุ่ม)'!I101</f>
        <v>1733.6860236786683</v>
      </c>
      <c r="I58" s="255">
        <f>+'10.ค่าใช้จ่าย(แยกกลุ่ม)'!J101</f>
        <v>191.34994239094203</v>
      </c>
      <c r="J58" s="255">
        <f>+'10.ค่าใช้จ่าย(แยกกลุ่ม)'!K101</f>
        <v>329.78878764384575</v>
      </c>
      <c r="K58" s="255">
        <f>+'10.ค่าใช้จ่าย(แยกกลุ่ม)'!L101</f>
        <v>8.8290039722822904</v>
      </c>
      <c r="L58" s="313">
        <f>+'10.ค่าใช้จ่าย(แยกกลุ่ม)'!M101</f>
        <v>993.45228380262427</v>
      </c>
      <c r="M58" s="16" t="str">
        <f>+'10.ค่าใช้จ่าย(แยกกลุ่ม)'!Z101</f>
        <v>พระอาจารย์ฝั้นอาจาโร,รพช.</v>
      </c>
      <c r="N58" s="15">
        <f>+'10.ค่าใช้จ่าย(แยกกลุ่ม)'!AA101</f>
        <v>-1.1722159592712479E-2</v>
      </c>
      <c r="O58" s="15">
        <f>+'10.ค่าใช้จ่าย(แยกกลุ่ม)'!AB101</f>
        <v>0.3390610042967</v>
      </c>
      <c r="P58" s="15">
        <f>+'10.ค่าใช้จ่าย(แยกกลุ่ม)'!AC101</f>
        <v>0.18416343473955762</v>
      </c>
      <c r="Q58" s="15">
        <f>+'10.ค่าใช้จ่าย(แยกกลุ่ม)'!AD101</f>
        <v>0.37397574804736455</v>
      </c>
      <c r="R58" s="15">
        <f>+'10.ค่าใช้จ่าย(แยกกลุ่ม)'!AE101</f>
        <v>0.10579089442990101</v>
      </c>
      <c r="S58" s="15">
        <f>+'10.ค่าใช้จ่าย(แยกกลุ่ม)'!AF101</f>
        <v>-0.18474010736531948</v>
      </c>
      <c r="T58" s="15">
        <f>+'10.ค่าใช้จ่าย(แยกกลุ่ม)'!AG101</f>
        <v>0.81155437118464346</v>
      </c>
      <c r="U58" s="15">
        <f>+'10.ค่าใช้จ่าย(แยกกลุ่ม)'!AH101</f>
        <v>-0.56390396465582504</v>
      </c>
      <c r="V58" s="15">
        <f>+'10.ค่าใช้จ่าย(แยกกลุ่ม)'!AI101</f>
        <v>-1.7694242681073722E-3</v>
      </c>
      <c r="W58" s="15">
        <f>+'10.ค่าใช้จ่าย(แยกกลุ่ม)'!AJ101</f>
        <v>-0.86896166523085783</v>
      </c>
      <c r="X58" s="15">
        <f>+'10.ค่าใช้จ่าย(แยกกลุ่ม)'!AK101</f>
        <v>1.0856744292306442</v>
      </c>
    </row>
    <row r="59" spans="1:24">
      <c r="A59" s="255" t="str">
        <f>+'10.ค่าใช้จ่าย(แยกกลุ่ม)'!B102</f>
        <v>บ้านม่วง,รพช.</v>
      </c>
      <c r="B59" s="255">
        <f>+'10.ค่าใช้จ่าย(แยกกลุ่ม)'!C102</f>
        <v>9028.9086039063695</v>
      </c>
      <c r="C59" s="255">
        <f>+'10.ค่าใช้จ่าย(แยกกลุ่ม)'!D102</f>
        <v>71.745913066776211</v>
      </c>
      <c r="D59" s="255">
        <f>+'10.ค่าใช้จ่าย(แยกกลุ่ม)'!E102</f>
        <v>1738.8213040162186</v>
      </c>
      <c r="E59" s="255">
        <f>+'10.ค่าใช้จ่าย(แยกกลุ่ม)'!F102</f>
        <v>972.8079767797019</v>
      </c>
      <c r="F59" s="255">
        <f>+'10.ค่าใช้จ่าย(แยกกลุ่ม)'!G102</f>
        <v>611.69149440480123</v>
      </c>
      <c r="G59" s="313">
        <f>+'10.ค่าใช้จ่าย(แยกกลุ่ม)'!H102</f>
        <v>1283.1140848969821</v>
      </c>
      <c r="H59" s="255">
        <f>+'10.ค่าใช้จ่าย(แยกกลุ่ม)'!I102</f>
        <v>1097.7550011342223</v>
      </c>
      <c r="I59" s="313">
        <f>+'10.ค่าใช้จ่าย(แยกกลุ่ม)'!J102</f>
        <v>881.73323092586475</v>
      </c>
      <c r="J59" s="255">
        <f>+'10.ค่าใช้จ่าย(แยกกลุ่ม)'!K102</f>
        <v>401.28897768172124</v>
      </c>
      <c r="K59" s="255">
        <f>+'10.ค่าใช้จ่าย(แยกกลุ่ม)'!L102</f>
        <v>12.83456323512338</v>
      </c>
      <c r="L59" s="255">
        <f>+'10.ค่าใช้จ่าย(แยกกลุ่ม)'!M102</f>
        <v>83.341029373677117</v>
      </c>
      <c r="M59" s="16" t="str">
        <f>+'10.ค่าใช้จ่าย(แยกกลุ่ม)'!Z102</f>
        <v>บ้านม่วง,รพช.</v>
      </c>
      <c r="N59" s="15">
        <f>+'10.ค่าใช้จ่าย(แยกกลุ่ม)'!AA102</f>
        <v>6.1872084907876719E-2</v>
      </c>
      <c r="O59" s="15">
        <f>+'10.ค่าใช้จ่าย(แยกกลุ่ม)'!AB102</f>
        <v>-3.2063897924296994E-2</v>
      </c>
      <c r="P59" s="15">
        <f>+'10.ค่าใช้จ่าย(แยกกลุ่ม)'!AC102</f>
        <v>-2.3576280716194604E-3</v>
      </c>
      <c r="Q59" s="15">
        <f>+'10.ค่าใช้จ่าย(แยกกลุ่ม)'!AD102</f>
        <v>0.28130534410478558</v>
      </c>
      <c r="R59" s="15">
        <f>+'10.ค่าใช้จ่าย(แยกกลุ่ม)'!AE102</f>
        <v>0.23478931716287366</v>
      </c>
      <c r="S59" s="15">
        <f>+'10.ค่าใช้จ่าย(แยกกลุ่ม)'!AF102</f>
        <v>0.84339426938327078</v>
      </c>
      <c r="T59" s="15">
        <f>+'10.ค่าใช้จ่าย(แยกกลุ่ม)'!AG102</f>
        <v>0.14706056554280131</v>
      </c>
      <c r="U59" s="15">
        <f>+'10.ค่าใช้จ่าย(แยกกลุ่ม)'!AH102</f>
        <v>1.0095138855718913</v>
      </c>
      <c r="V59" s="15">
        <f>+'10.ค่าใช้จ่าย(แยกกลุ่ม)'!AI102</f>
        <v>0.21465296042353935</v>
      </c>
      <c r="W59" s="15">
        <f>+'10.ค่าใช้จ่าย(แยกกลุ่ม)'!AJ102</f>
        <v>-0.8095119450506858</v>
      </c>
      <c r="X59" s="15">
        <f>+'10.ค่าใช้จ่าย(แยกกลุ่ม)'!AK102</f>
        <v>-0.82503210601610266</v>
      </c>
    </row>
    <row r="60" spans="1:24">
      <c r="A60" s="255" t="str">
        <f>+'10.ค่าใช้จ่าย(แยกกลุ่ม)'!B111</f>
        <v>พังโคน,รพช.</v>
      </c>
      <c r="B60" s="255">
        <f>+'10.ค่าใช้จ่าย(แยกกลุ่ม)'!C111</f>
        <v>8405.8977983569148</v>
      </c>
      <c r="C60" s="255">
        <f>+'10.ค่าใช้จ่าย(แยกกลุ่ม)'!D111</f>
        <v>28.030357720365039</v>
      </c>
      <c r="D60" s="255">
        <f>+'10.ค่าใช้จ่าย(แยกกลุ่ม)'!E111</f>
        <v>1495.08428321562</v>
      </c>
      <c r="E60" s="255">
        <f>+'10.ค่าใช้จ่าย(แยกกลุ่ม)'!F111</f>
        <v>714.21622654608723</v>
      </c>
      <c r="F60" s="255">
        <f>+'10.ค่าใช้จ่าย(แยกกลุ่ม)'!G111</f>
        <v>697.59331180398635</v>
      </c>
      <c r="G60" s="255">
        <f>+'10.ค่าใช้จ่าย(แยกกลุ่ม)'!H111</f>
        <v>538.66545609221885</v>
      </c>
      <c r="H60" s="255">
        <f>+'10.ค่าใช้จ่าย(แยกกลุ่ม)'!I111</f>
        <v>287.54842959729876</v>
      </c>
      <c r="I60" s="255">
        <f>+'10.ค่าใช้จ่าย(แยกกลุ่ม)'!J111</f>
        <v>616.0978032741732</v>
      </c>
      <c r="J60" s="255">
        <f>+'10.ค่าใช้จ่าย(แยกกลุ่ม)'!K111</f>
        <v>294.93122523854299</v>
      </c>
      <c r="K60" s="255">
        <f>+'10.ค่าใช้จ่าย(แยกกลุ่ม)'!L111</f>
        <v>41.573461030798725</v>
      </c>
      <c r="L60" s="255">
        <f>+'10.ค่าใช้จ่าย(แยกกลุ่ม)'!M111</f>
        <v>61.279894062270742</v>
      </c>
      <c r="M60" s="16" t="str">
        <f>+'10.ค่าใช้จ่าย(แยกกลุ่ม)'!Z111</f>
        <v>พังโคน,รพช.</v>
      </c>
      <c r="N60" s="15">
        <f>+'10.ค่าใช้จ่าย(แยกกลุ่ม)'!AA111</f>
        <v>-8.3619266534743886E-2</v>
      </c>
      <c r="O60" s="15">
        <f>+'10.ค่าใช้จ่าย(แยกกลุ่ม)'!AB111</f>
        <v>-0.33282202642283609</v>
      </c>
      <c r="P60" s="15">
        <f>+'10.ค่าใช้จ่าย(แยกกลุ่ม)'!AC111</f>
        <v>-0.23802640253105167</v>
      </c>
      <c r="Q60" s="15">
        <f>+'10.ค่าใช้จ่าย(แยกกลุ่ม)'!AD111</f>
        <v>-4.2504571304224449E-2</v>
      </c>
      <c r="R60" s="15">
        <f>+'10.ค่าใช้จ่าย(แยกกลุ่ม)'!AE111</f>
        <v>0.1263545274433146</v>
      </c>
      <c r="S60" s="15">
        <f>+'10.ค่าใช้จ่าย(แยกกลุ่ม)'!AF111</f>
        <v>-0.154279243555625</v>
      </c>
      <c r="T60" s="15">
        <f>+'10.ค่าใช้จ่าย(แยกกลุ่ม)'!AG111</f>
        <v>-0.70773666044131156</v>
      </c>
      <c r="U60" s="15">
        <f>+'10.ค่าใช้จ่าย(แยกกลุ่ม)'!AH111</f>
        <v>0.14947612332224602</v>
      </c>
      <c r="V60" s="15">
        <f>+'10.ค่าใช้จ่าย(แยกกลุ่ม)'!AI111</f>
        <v>-0.16299894902588588</v>
      </c>
      <c r="W60" s="15">
        <f>+'10.ค่าใช้จ่าย(แยกกลุ่ม)'!AJ111</f>
        <v>0.36054485595489466</v>
      </c>
      <c r="X60" s="15">
        <f>+'10.ค่าใช้จ่าย(แยกกลุ่ม)'!AK111</f>
        <v>-0.85511618074260654</v>
      </c>
    </row>
    <row r="61" spans="1:24">
      <c r="A61" s="255" t="str">
        <f>+'10.ค่าใช้จ่าย(แยกกลุ่ม)'!B112</f>
        <v>อากาศอำนวย,รพช.</v>
      </c>
      <c r="B61" s="255">
        <f>+'10.ค่าใช้จ่าย(แยกกลุ่ม)'!C112</f>
        <v>7982.1560279812402</v>
      </c>
      <c r="C61" s="255">
        <f>+'10.ค่าใช้จ่าย(แยกกลุ่ม)'!D112</f>
        <v>10.874200280187376</v>
      </c>
      <c r="D61" s="255">
        <f>+'10.ค่าใช้จ่าย(แยกกลุ่ม)'!E112</f>
        <v>1441.9502121811486</v>
      </c>
      <c r="E61" s="255">
        <f>+'10.ค่าใช้จ่าย(แยกกลุ่ม)'!F112</f>
        <v>814.74560943269671</v>
      </c>
      <c r="F61" s="255">
        <f>+'10.ค่าใช้จ่าย(แยกกลุ่ม)'!G112</f>
        <v>687.98889876551891</v>
      </c>
      <c r="G61" s="255">
        <f>+'10.ค่าใช้จ่าย(แยกกลุ่ม)'!H112</f>
        <v>703.99663361307671</v>
      </c>
      <c r="H61" s="255">
        <f>+'10.ค่าใช้จ่าย(แยกกลุ่ม)'!I112</f>
        <v>932.1275221251027</v>
      </c>
      <c r="I61" s="255">
        <f>+'10.ค่าใช้จ่าย(แยกกลุ่ม)'!J112</f>
        <v>194.76861734462639</v>
      </c>
      <c r="J61" s="255">
        <f>+'10.ค่าใช้จ่าย(แยกกลุ่ม)'!K112</f>
        <v>272.6827755069657</v>
      </c>
      <c r="K61" s="255">
        <f>+'10.ค่าใช้จ่าย(แยกกลุ่ม)'!L112</f>
        <v>9.1757983451122183</v>
      </c>
      <c r="L61" s="255">
        <f>+'10.ค่าใช้จ่าย(แยกกลุ่ม)'!M112</f>
        <v>15.009327670901408</v>
      </c>
      <c r="M61" s="16" t="str">
        <f>+'10.ค่าใช้จ่าย(แยกกลุ่ม)'!Z112</f>
        <v>อากาศอำนวย,รพช.</v>
      </c>
      <c r="N61" s="15">
        <f>+'10.ค่าใช้จ่าย(แยกกลุ่ม)'!AA112</f>
        <v>-0.12981406971360587</v>
      </c>
      <c r="O61" s="15">
        <f>+'10.ค่าใช้จ่าย(แยกกลุ่ม)'!AB112</f>
        <v>-0.74117251803973205</v>
      </c>
      <c r="P61" s="15">
        <f>+'10.ค่าใช้จ่าย(แยกกลุ่ม)'!AC112</f>
        <v>-0.2651063201710312</v>
      </c>
      <c r="Q61" s="15">
        <f>+'10.ค่าใช้จ่าย(แยกกลุ่ม)'!AD112</f>
        <v>9.2267534097282611E-2</v>
      </c>
      <c r="R61" s="15">
        <f>+'10.ค่าใช้จ่าย(แยกกลุ่ม)'!AE112</f>
        <v>0.11084696175100889</v>
      </c>
      <c r="S61" s="15">
        <f>+'10.ค่าใช้จ่าย(แยกกลุ่ม)'!AF112</f>
        <v>0.10529561303744649</v>
      </c>
      <c r="T61" s="15">
        <f>+'10.ค่าใช้จ่าย(แยกกลุ่ม)'!AG112</f>
        <v>-5.2588453039470837E-2</v>
      </c>
      <c r="U61" s="15">
        <f>+'10.ค่าใช้จ่าย(แยกกลุ่ม)'!AH112</f>
        <v>-0.6366130928882664</v>
      </c>
      <c r="V61" s="15">
        <f>+'10.ค่าใช้จ่าย(แยกกลุ่ม)'!AI112</f>
        <v>-0.22613901089221872</v>
      </c>
      <c r="W61" s="15">
        <f>+'10.ค่าใช้จ่าย(แยกกลุ่ม)'!AJ112</f>
        <v>-0.6997102255096509</v>
      </c>
      <c r="X61" s="15">
        <f>+'10.ค่าใช้จ่าย(แยกกลุ่ม)'!AK112</f>
        <v>-0.96451350396859181</v>
      </c>
    </row>
    <row r="62" spans="1:24">
      <c r="A62" s="255" t="str">
        <f>+'10.ค่าใช้จ่าย(แยกกลุ่ม)'!B133</f>
        <v>วานรนิวาส,รพท.</v>
      </c>
      <c r="B62" s="255">
        <f>+'10.ค่าใช้จ่าย(แยกกลุ่ม)'!C133</f>
        <v>6606.3059981059505</v>
      </c>
      <c r="C62" s="313">
        <f>+'10.ค่าใช้จ่าย(แยกกลุ่ม)'!D133</f>
        <v>87.121805160542237</v>
      </c>
      <c r="D62" s="255">
        <f>+'10.ค่าใช้จ่าย(แยกกลุ่ม)'!E133</f>
        <v>2383.1677546055002</v>
      </c>
      <c r="E62" s="255">
        <f>+'10.ค่าใช้จ่าย(แยกกลุ่ม)'!F133</f>
        <v>1268.2009339708402</v>
      </c>
      <c r="F62" s="255">
        <f>+'10.ค่าใช้จ่าย(แยกกลุ่ม)'!G133</f>
        <v>587.94816011952071</v>
      </c>
      <c r="G62" s="255">
        <f>+'10.ค่าใช้จ่าย(แยกกลุ่ม)'!H133</f>
        <v>635.89081538880134</v>
      </c>
      <c r="H62" s="313">
        <f>+'10.ค่าใช้จ่าย(แยกกลุ่ม)'!I133</f>
        <v>1742.0054546615795</v>
      </c>
      <c r="I62" s="255">
        <f>+'10.ค่าใช้จ่าย(แยกกลุ่ม)'!J133</f>
        <v>655.65422947351749</v>
      </c>
      <c r="J62" s="255">
        <f>+'10.ค่าใช้จ่าย(แยกกลุ่ม)'!K133</f>
        <v>249.61565730854571</v>
      </c>
      <c r="K62" s="255">
        <f>+'10.ค่าใช้จ่าย(แยกกลุ่ม)'!L133</f>
        <v>4.5720181818456442</v>
      </c>
      <c r="L62" s="255">
        <f>+'10.ค่าใช้จ่าย(แยกกลุ่ม)'!M133</f>
        <v>11.83973008598746</v>
      </c>
      <c r="M62" s="16" t="str">
        <f>+'10.ค่าใช้จ่าย(แยกกลุ่ม)'!Z133</f>
        <v>วานรนิวาส,รพท.</v>
      </c>
      <c r="N62" s="15">
        <f>+'10.ค่าใช้จ่าย(แยกกลุ่ม)'!AA133</f>
        <v>-0.10096374635210573</v>
      </c>
      <c r="O62" s="15">
        <f>+'10.ค่าใช้จ่าย(แยกกลุ่ม)'!AB133</f>
        <v>0.33129334274094618</v>
      </c>
      <c r="P62" s="15">
        <f>+'10.ค่าใช้จ่าย(แยกกลุ่ม)'!AC133</f>
        <v>3.1857637721008268E-2</v>
      </c>
      <c r="Q62" s="15">
        <f>+'10.ค่าใช้จ่าย(แยกกลุ่ม)'!AD133</f>
        <v>-4.7593506739866662E-2</v>
      </c>
      <c r="R62" s="15">
        <f>+'10.ค่าใช้จ่าย(แยกกลุ่ม)'!AE133</f>
        <v>0.30970396150094093</v>
      </c>
      <c r="S62" s="15">
        <f>+'10.ค่าใช้จ่าย(แยกกลุ่ม)'!AF133</f>
        <v>0.27767891172359283</v>
      </c>
      <c r="T62" s="15">
        <f>+'10.ค่าใช้จ่าย(แยกกลุ่ม)'!AG133</f>
        <v>0.56015936049001835</v>
      </c>
      <c r="U62" s="15">
        <f>+'10.ค่าใช้จ่าย(แยกกลุ่ม)'!AH133</f>
        <v>0.13447900052636386</v>
      </c>
      <c r="V62" s="15">
        <f>+'10.ค่าใช้จ่าย(แยกกลุ่ม)'!AI133</f>
        <v>-0.2317154077139062</v>
      </c>
      <c r="W62" s="15">
        <f>+'10.ค่าใช้จ่าย(แยกกลุ่ม)'!AJ133</f>
        <v>-0.8796286771041314</v>
      </c>
      <c r="X62" s="15">
        <f>+'10.ค่าใช้จ่าย(แยกกลุ่ม)'!AK133</f>
        <v>-0.90182378231802662</v>
      </c>
    </row>
    <row r="63" spans="1:24">
      <c r="A63" s="255" t="str">
        <f>+'10.ค่าใช้จ่าย(แยกกลุ่ม)'!B135</f>
        <v>สมเด็จพระยุพราชสว่างแดนดิน,รพท.</v>
      </c>
      <c r="B63" s="255">
        <f>+'10.ค่าใช้จ่าย(แยกกลุ่ม)'!C135</f>
        <v>6257.183282383613</v>
      </c>
      <c r="C63" s="255">
        <f>+'10.ค่าใช้จ่าย(แยกกลุ่ม)'!D135</f>
        <v>52.451835831456819</v>
      </c>
      <c r="D63" s="255">
        <f>+'10.ค่าใช้จ่าย(แยกกลุ่ม)'!E135</f>
        <v>2591.0390457946746</v>
      </c>
      <c r="E63" s="255">
        <f>+'10.ค่าใช้จ่าย(แยกกลุ่ม)'!F135</f>
        <v>653.82347730034542</v>
      </c>
      <c r="F63" s="255">
        <f>+'10.ค่าใช้จ่าย(แยกกลุ่ม)'!G135</f>
        <v>405.86007250235576</v>
      </c>
      <c r="G63" s="255">
        <f>+'10.ค่าใช้จ่าย(แยกกลุ่ม)'!H135</f>
        <v>353.85391718320733</v>
      </c>
      <c r="H63" s="255">
        <f>+'10.ค่าใช้จ่าย(แยกกลุ่ม)'!I135</f>
        <v>918.04823998191284</v>
      </c>
      <c r="I63" s="255">
        <f>+'10.ค่าใช้จ่าย(แยกกลุ่ม)'!J135</f>
        <v>487.92384528391244</v>
      </c>
      <c r="J63" s="255">
        <f>+'10.ค่าใช้จ่าย(แยกกลุ่ม)'!K135</f>
        <v>332.24826913373676</v>
      </c>
      <c r="K63" s="255">
        <f>+'10.ค่าใช้จ่าย(แยกกลุ่ม)'!L135</f>
        <v>34.681415176691019</v>
      </c>
      <c r="L63" s="255">
        <f>+'10.ค่าใช้จ่าย(แยกกลุ่ม)'!M135</f>
        <v>7.5049398371083624</v>
      </c>
      <c r="M63" s="16" t="str">
        <f>+'10.ค่าใช้จ่าย(แยกกลุ่ม)'!Z135</f>
        <v>สมเด็จพระยุพราชสว่างแดนดิน,รพท.</v>
      </c>
      <c r="N63" s="15">
        <f>+'10.ค่าใช้จ่าย(แยกกลุ่ม)'!AA135</f>
        <v>-0.1484750149031504</v>
      </c>
      <c r="O63" s="15">
        <f>+'10.ค่าใช้จ่าย(แยกกลุ่ม)'!AB135</f>
        <v>-0.19849250450810016</v>
      </c>
      <c r="P63" s="15">
        <f>+'10.ค่าใช้จ่าย(แยกกลุ่ม)'!AC135</f>
        <v>0.12186119666559617</v>
      </c>
      <c r="Q63" s="15">
        <f>+'10.ค่าใช้จ่าย(แยกกลุ่ม)'!AD135</f>
        <v>-0.50898496559450868</v>
      </c>
      <c r="R63" s="15">
        <f>+'10.ค่าใช้จ่าย(แยกกลุ่ม)'!AE135</f>
        <v>-9.5912563680210741E-2</v>
      </c>
      <c r="S63" s="15">
        <f>+'10.ค่าใช้จ่าย(แยกกลุ่ม)'!AF135</f>
        <v>-0.28901050797637795</v>
      </c>
      <c r="T63" s="15">
        <f>+'10.ค่าใช้จ่าย(แยกกลุ่ม)'!AG135</f>
        <v>-0.17778583806591919</v>
      </c>
      <c r="U63" s="15">
        <f>+'10.ค่าใช้จ่าย(แยกกลุ่ม)'!AH135</f>
        <v>-0.15574500789057877</v>
      </c>
      <c r="V63" s="15">
        <f>+'10.ค่าใช้จ่าย(แยกกลุ่ม)'!AI135</f>
        <v>2.2617045507082115E-2</v>
      </c>
      <c r="W63" s="15">
        <f>+'10.ค่าใช้จ่าย(แยกกลุ่ม)'!AJ135</f>
        <v>-8.6913555747513541E-2</v>
      </c>
      <c r="X63" s="15">
        <f>+'10.ค่าใช้จ่าย(แยกกลุ่ม)'!AK135</f>
        <v>-0.93776829355171787</v>
      </c>
    </row>
    <row r="64" spans="1:24">
      <c r="A64" s="255" t="str">
        <f>+'10.ค่าใช้จ่าย(แยกกลุ่ม)'!B151</f>
        <v>สกลนคร,รพศ.</v>
      </c>
      <c r="B64" s="255">
        <f>+'10.ค่าใช้จ่าย(แยกกลุ่ม)'!C151</f>
        <v>6649.664629201392</v>
      </c>
      <c r="C64" s="255">
        <f>+'10.ค่าใช้จ่าย(แยกกลุ่ม)'!D151</f>
        <v>48.668466326239177</v>
      </c>
      <c r="D64" s="255">
        <f>+'10.ค่าใช้จ่าย(แยกกลุ่ม)'!E151</f>
        <v>3868.9240238098473</v>
      </c>
      <c r="E64" s="255">
        <f>+'10.ค่าใช้จ่าย(แยกกลุ่ม)'!F151</f>
        <v>2457.3189170962532</v>
      </c>
      <c r="F64" s="255">
        <f>+'10.ค่าใช้จ่าย(แยกกลุ่ม)'!G151</f>
        <v>160.37251709073357</v>
      </c>
      <c r="G64" s="255">
        <f>+'10.ค่าใช้จ่าย(แยกกลุ่ม)'!H151</f>
        <v>376.09663927140872</v>
      </c>
      <c r="H64" s="255">
        <f>+'10.ค่าใช้จ่าย(แยกกลุ่ม)'!I151</f>
        <v>1057.24249028393</v>
      </c>
      <c r="I64" s="255">
        <f>+'10.ค่าใช้จ่าย(แยกกลุ่ม)'!J151</f>
        <v>616.4485267318961</v>
      </c>
      <c r="J64" s="255">
        <f>+'10.ค่าใช้จ่าย(แยกกลุ่ม)'!K151</f>
        <v>302.77927396469977</v>
      </c>
      <c r="K64" s="255">
        <f>+'10.ค่าใช้จ่าย(แยกกลุ่ม)'!L151</f>
        <v>4.5237368835245597</v>
      </c>
      <c r="L64" s="255">
        <f>+'10.ค่าใช้จ่าย(แยกกลุ่ม)'!M151</f>
        <v>20.475166044919959</v>
      </c>
      <c r="M64" s="16" t="str">
        <f>+'10.ค่าใช้จ่าย(แยกกลุ่ม)'!Z151</f>
        <v>สกลนคร,รพศ.</v>
      </c>
      <c r="N64" s="15">
        <f>+'10.ค่าใช้จ่าย(แยกกลุ่ม)'!AA151</f>
        <v>-5.7159641605009692E-2</v>
      </c>
      <c r="O64" s="15">
        <f>+'10.ค่าใช้จ่าย(แยกกลุ่ม)'!AB151</f>
        <v>-9.0503212088706153E-2</v>
      </c>
      <c r="P64" s="15">
        <f>+'10.ค่าใช้จ่าย(แยกกลุ่ม)'!AC151</f>
        <v>-4.3914745608405976E-2</v>
      </c>
      <c r="Q64" s="15">
        <f>+'10.ค่าใช้จ่าย(แยกกลุ่ม)'!AD151</f>
        <v>-4.6241275619649434E-2</v>
      </c>
      <c r="R64" s="15">
        <f>+'10.ค่าใช้จ่าย(แยกกลุ่ม)'!AE151</f>
        <v>0.382720116929194</v>
      </c>
      <c r="S64" s="15">
        <f>+'10.ค่าใช้จ่าย(แยกกลุ่ม)'!AF151</f>
        <v>-9.750034414585565E-2</v>
      </c>
      <c r="T64" s="15">
        <f>+'10.ค่าใช้จ่าย(แยกกลุ่ม)'!AG151</f>
        <v>0.11995933673441801</v>
      </c>
      <c r="U64" s="15">
        <f>+'10.ค่าใช้จ่าย(แยกกลุ่ม)'!AH151</f>
        <v>-0.1417981533854823</v>
      </c>
      <c r="V64" s="15">
        <f>+'10.ค่าใช้จ่าย(แยกกลุ่ม)'!AI151</f>
        <v>3.8644747845835152E-2</v>
      </c>
      <c r="W64" s="15">
        <f>+'10.ค่าใช้จ่าย(แยกกลุ่ม)'!AJ151</f>
        <v>-0.51838131145063726</v>
      </c>
      <c r="X64" s="15">
        <f>+'10.ค่าใช้จ่าย(แยกกลุ่ม)'!AK151</f>
        <v>-0.71418698766963717</v>
      </c>
    </row>
    <row r="66" spans="1:24">
      <c r="A66" s="348" t="s">
        <v>47</v>
      </c>
      <c r="B66" s="357" t="s">
        <v>248</v>
      </c>
      <c r="C66" s="358"/>
      <c r="D66" s="358"/>
      <c r="E66" s="358"/>
      <c r="F66" s="358"/>
      <c r="G66" s="358"/>
      <c r="H66" s="358"/>
      <c r="I66" s="358"/>
      <c r="J66" s="358"/>
      <c r="K66" s="358"/>
      <c r="L66" s="359"/>
      <c r="M66" s="348" t="s">
        <v>47</v>
      </c>
      <c r="N66" s="357" t="s">
        <v>719</v>
      </c>
      <c r="O66" s="358"/>
      <c r="P66" s="358"/>
      <c r="Q66" s="358"/>
      <c r="R66" s="358"/>
      <c r="S66" s="358"/>
      <c r="T66" s="358"/>
      <c r="U66" s="358"/>
      <c r="V66" s="358"/>
      <c r="W66" s="358"/>
      <c r="X66" s="359"/>
    </row>
    <row r="67" spans="1:24">
      <c r="A67" s="348"/>
      <c r="B67" s="38" t="s">
        <v>5</v>
      </c>
      <c r="C67" s="38" t="s">
        <v>8</v>
      </c>
      <c r="D67" s="38" t="s">
        <v>11</v>
      </c>
      <c r="E67" s="38" t="s">
        <v>17</v>
      </c>
      <c r="F67" s="38" t="s">
        <v>20</v>
      </c>
      <c r="G67" s="38" t="s">
        <v>23</v>
      </c>
      <c r="H67" s="38" t="s">
        <v>26</v>
      </c>
      <c r="I67" s="38" t="s">
        <v>29</v>
      </c>
      <c r="J67" s="38" t="s">
        <v>32</v>
      </c>
      <c r="K67" s="38" t="s">
        <v>35</v>
      </c>
      <c r="L67" s="38" t="s">
        <v>38</v>
      </c>
      <c r="M67" s="348"/>
      <c r="N67" s="38" t="s">
        <v>5</v>
      </c>
      <c r="O67" s="38" t="s">
        <v>8</v>
      </c>
      <c r="P67" s="38" t="s">
        <v>11</v>
      </c>
      <c r="Q67" s="38" t="s">
        <v>17</v>
      </c>
      <c r="R67" s="38" t="s">
        <v>20</v>
      </c>
      <c r="S67" s="38" t="s">
        <v>23</v>
      </c>
      <c r="T67" s="38" t="s">
        <v>26</v>
      </c>
      <c r="U67" s="38" t="s">
        <v>29</v>
      </c>
      <c r="V67" s="38" t="s">
        <v>32</v>
      </c>
      <c r="W67" s="38" t="s">
        <v>35</v>
      </c>
      <c r="X67" s="38" t="s">
        <v>38</v>
      </c>
    </row>
    <row r="68" spans="1:24">
      <c r="A68" s="255" t="str">
        <f>+'10.ค่าใช้จ่าย(แยกกลุ่ม)'!B9</f>
        <v>โพธิ์ตาก,รพช.</v>
      </c>
      <c r="B68" s="255">
        <f>+'10.ค่าใช้จ่าย(แยกกลุ่ม)'!C9</f>
        <v>8994.9611646023914</v>
      </c>
      <c r="C68" s="255">
        <f>+'10.ค่าใช้จ่าย(แยกกลุ่ม)'!D9</f>
        <v>10.696766237630964</v>
      </c>
      <c r="D68" s="255">
        <f>+'10.ค่าใช้จ่าย(แยกกลุ่ม)'!E9</f>
        <v>732.78163972868549</v>
      </c>
      <c r="E68" s="255">
        <f>+'10.ค่าใช้จ่าย(แยกกลุ่ม)'!F9</f>
        <v>443.96551593368918</v>
      </c>
      <c r="F68" s="255">
        <f>+'10.ค่าใช้จ่าย(แยกกลุ่ม)'!G9</f>
        <v>582.91956350164162</v>
      </c>
      <c r="G68" s="313">
        <f>+'10.ค่าใช้จ่าย(แยกกลุ่ม)'!H9</f>
        <v>563.89411805122108</v>
      </c>
      <c r="H68" s="255">
        <f>+'10.ค่าใช้จ่าย(แยกกลุ่ม)'!I9</f>
        <v>496.70188450612869</v>
      </c>
      <c r="I68" s="255">
        <f>+'10.ค่าใช้จ่าย(แยกกลุ่ม)'!J9</f>
        <v>126.57765317217094</v>
      </c>
      <c r="J68" s="255">
        <f>+'10.ค่าใช้จ่าย(แยกกลุ่ม)'!K9</f>
        <v>188.69182107654072</v>
      </c>
      <c r="K68" s="255">
        <f>+'10.ค่าใช้จ่าย(แยกกลุ่ม)'!L9</f>
        <v>15.320326780385148</v>
      </c>
      <c r="L68" s="255">
        <f>+'10.ค่าใช้จ่าย(แยกกลุ่ม)'!M9</f>
        <v>25.65380392373816</v>
      </c>
      <c r="M68" s="16" t="str">
        <f>+'10.ค่าใช้จ่าย(แยกกลุ่ม)'!Z9</f>
        <v>โพธิ์ตาก,รพช.</v>
      </c>
      <c r="N68" s="16">
        <f>+'10.ค่าใช้จ่าย(แยกกลุ่ม)'!AA9</f>
        <v>-9.6056557316775426E-2</v>
      </c>
      <c r="O68" s="16">
        <f>+'10.ค่าใช้จ่าย(แยกกลุ่ม)'!AB9</f>
        <v>-0.82632854908548115</v>
      </c>
      <c r="P68" s="16">
        <f>+'10.ค่าใช้จ่าย(แยกกลุ่ม)'!AC9</f>
        <v>-0.3437875050224028</v>
      </c>
      <c r="Q68" s="16">
        <f>+'10.ค่าใช้จ่าย(แยกกลุ่ม)'!AD9</f>
        <v>-1.7941561943968697E-2</v>
      </c>
      <c r="R68" s="16">
        <f>+'10.ค่าใช้จ่าย(แยกกลุ่ม)'!AE9</f>
        <v>-8.783598409259355E-2</v>
      </c>
      <c r="S68" s="16">
        <f>+'10.ค่าใช้จ่าย(แยกกลุ่ม)'!AF9</f>
        <v>0.23485106105425085</v>
      </c>
      <c r="T68" s="16">
        <f>+'10.ค่าใช้จ่าย(แยกกลุ่ม)'!AG9</f>
        <v>0.17930433890580574</v>
      </c>
      <c r="U68" s="16">
        <f>+'10.ค่าใช้จ่าย(แยกกลุ่ม)'!AH9</f>
        <v>-0.11119608562824881</v>
      </c>
      <c r="V68" s="16">
        <f>+'10.ค่าใช้จ่าย(แยกกลุ่ม)'!AI9</f>
        <v>-0.36409099992980598</v>
      </c>
      <c r="W68" s="16">
        <f>+'10.ค่าใช้จ่าย(แยกกลุ่ม)'!AJ9</f>
        <v>-0.33351922784831678</v>
      </c>
      <c r="X68" s="16">
        <f>+'10.ค่าใช้จ่าย(แยกกลุ่ม)'!AK9</f>
        <v>-0.9394207438236718</v>
      </c>
    </row>
    <row r="69" spans="1:24">
      <c r="A69" s="255" t="str">
        <f>+'10.ค่าใช้จ่าย(แยกกลุ่ม)'!B18</f>
        <v>ศรีเชียงใหม่,รพช.</v>
      </c>
      <c r="B69" s="255">
        <f>+'10.ค่าใช้จ่าย(แยกกลุ่ม)'!C18</f>
        <v>11647.417099002243</v>
      </c>
      <c r="C69" s="255">
        <f>+'10.ค่าใช้จ่าย(แยกกลุ่ม)'!D18</f>
        <v>16.206515035867298</v>
      </c>
      <c r="D69" s="255">
        <f>+'10.ค่าใช้จ่าย(แยกกลุ่ม)'!E18</f>
        <v>1314.6500524049434</v>
      </c>
      <c r="E69" s="255">
        <f>+'10.ค่าใช้จ่าย(แยกกลุ่ม)'!F18</f>
        <v>463.45623593842322</v>
      </c>
      <c r="F69" s="255">
        <f>+'10.ค่าใช้จ่าย(แยกกลุ่ม)'!G18</f>
        <v>840.45671001890071</v>
      </c>
      <c r="G69" s="255">
        <f>+'10.ค่าใช้จ่าย(แยกกลุ่ม)'!H18</f>
        <v>373.76445903815585</v>
      </c>
      <c r="H69" s="313">
        <f>+'10.ค่าใช้จ่าย(แยกกลุ่ม)'!I18</f>
        <v>720.25232824108014</v>
      </c>
      <c r="I69" s="313">
        <f>+'10.ค่าใช้จ่าย(แยกกลุ่ม)'!J18</f>
        <v>401.39334271916903</v>
      </c>
      <c r="J69" s="255">
        <f>+'10.ค่าใช้จ่าย(แยกกลุ่ม)'!K18</f>
        <v>259.82945865714254</v>
      </c>
      <c r="K69" s="255">
        <f>+'10.ค่าใช้จ่าย(แยกกลุ่ม)'!L18</f>
        <v>2.6999768060758917</v>
      </c>
      <c r="L69" s="255">
        <f>+'10.ค่าใช้จ่าย(แยกกลุ่ม)'!M18</f>
        <v>14.157871089252467</v>
      </c>
      <c r="M69" s="16" t="str">
        <f>+'10.ค่าใช้จ่าย(แยกกลุ่ม)'!Z18</f>
        <v>ศรีเชียงใหม่,รพช.</v>
      </c>
      <c r="N69" s="16">
        <f>+'10.ค่าใช้จ่าย(แยกกลุ่ม)'!AA18</f>
        <v>0.15575628867575395</v>
      </c>
      <c r="O69" s="16">
        <f>+'10.ค่าใช้จ่าย(แยกกลุ่ม)'!AB18</f>
        <v>-0.76055098765919837</v>
      </c>
      <c r="P69" s="16">
        <f>+'10.ค่าใช้จ่าย(แยกกลุ่ม)'!AC18</f>
        <v>9.9432323880673801E-3</v>
      </c>
      <c r="Q69" s="16">
        <f>+'10.ค่าใช้จ่าย(แยกกลุ่ม)'!AD18</f>
        <v>-7.8285269868016719E-2</v>
      </c>
      <c r="R69" s="16">
        <f>+'10.ค่าใช้จ่าย(แยกกลุ่ม)'!AE18</f>
        <v>0.12786795657372924</v>
      </c>
      <c r="S69" s="16">
        <f>+'10.ค่าใช้จ่าย(แยกกลุ่ม)'!AF18</f>
        <v>-0.3794233542513229</v>
      </c>
      <c r="T69" s="16">
        <f>+'10.ค่าใช้จ่าย(แยกกลุ่ม)'!AG18</f>
        <v>0.60709174294121471</v>
      </c>
      <c r="U69" s="16">
        <f>+'10.ค่าใช้จ่าย(แยกกลุ่ม)'!AH18</f>
        <v>1.4756177163680924</v>
      </c>
      <c r="V69" s="16">
        <f>+'10.ค่าใช้จ่าย(แยกกลุ่ม)'!AI18</f>
        <v>-7.9554562153790181E-3</v>
      </c>
      <c r="W69" s="16">
        <f>+'10.ค่าใช้จ่าย(แยกกลุ่ม)'!AJ18</f>
        <v>-0.97089706858383085</v>
      </c>
      <c r="X69" s="16">
        <f>+'10.ค่าใช้จ่าย(แยกกลุ่ม)'!AK18</f>
        <v>-0.96124142058388529</v>
      </c>
    </row>
    <row r="70" spans="1:24">
      <c r="A70" s="255" t="str">
        <f>+'10.ค่าใช้จ่าย(แยกกลุ่ม)'!B21</f>
        <v>สระใคร,รพช.</v>
      </c>
      <c r="B70" s="255">
        <f>+'10.ค่าใช้จ่าย(แยกกลุ่ม)'!C21</f>
        <v>10251.487061006084</v>
      </c>
      <c r="C70" s="255">
        <f>+'10.ค่าใช้จ่าย(แยกกลุ่ม)'!D21</f>
        <v>38.97293025235772</v>
      </c>
      <c r="D70" s="255">
        <f>+'10.ค่าใช้จ่าย(แยกกลุ่ม)'!E21</f>
        <v>1095.9010928698497</v>
      </c>
      <c r="E70" s="255">
        <f>+'10.ค่าใช้จ่าย(แยกกลุ่ม)'!F21</f>
        <v>480.89564612634263</v>
      </c>
      <c r="F70" s="255">
        <f>+'10.ค่าใช้จ่าย(แยกกลุ่ม)'!G21</f>
        <v>612.2407719198053</v>
      </c>
      <c r="G70" s="255">
        <f>+'10.ค่าใช้จ่าย(แยกกลุ่ม)'!H21</f>
        <v>524.36019946166721</v>
      </c>
      <c r="H70" s="255">
        <f>+'10.ค่าใช้จ่าย(แยกกลุ่ม)'!I21</f>
        <v>217.08163528435901</v>
      </c>
      <c r="I70" s="255">
        <f>+'10.ค่าใช้จ่าย(แยกกลุ่ม)'!J21</f>
        <v>168.36743971347312</v>
      </c>
      <c r="J70" s="255">
        <f>+'10.ค่าใช้จ่าย(แยกกลุ่ม)'!K21</f>
        <v>198.32095372317639</v>
      </c>
      <c r="K70" s="255">
        <f>+'10.ค่าใช้จ่าย(แยกกลุ่ม)'!L21</f>
        <v>17.188291218238497</v>
      </c>
      <c r="L70" s="255">
        <f>+'10.ค่าใช้จ่าย(แยกกลุ่ม)'!M21</f>
        <v>47.8245522141629</v>
      </c>
      <c r="M70" s="16" t="str">
        <f>+'10.ค่าใช้จ่าย(แยกกลุ่ม)'!Z21</f>
        <v>สระใคร,รพช.</v>
      </c>
      <c r="N70" s="16">
        <f>+'10.ค่าใช้จ่าย(แยกกลุ่ม)'!AA21</f>
        <v>1.7240177657144494E-2</v>
      </c>
      <c r="O70" s="16">
        <f>+'10.ค่าใช้จ่าย(แยกกลุ่ม)'!AB21</f>
        <v>-0.42418035979352076</v>
      </c>
      <c r="P70" s="16">
        <f>+'10.ค่าใช้จ่าย(แยกกลุ่ม)'!AC21</f>
        <v>-0.15810455407058274</v>
      </c>
      <c r="Q70" s="16">
        <f>+'10.ค่าใช้จ่าย(แยกกลุ่ม)'!AD21</f>
        <v>-4.3602035489971207E-2</v>
      </c>
      <c r="R70" s="16">
        <f>+'10.ค่าใช้จ่าย(แยกกลุ่ม)'!AE21</f>
        <v>-0.17839105795135546</v>
      </c>
      <c r="S70" s="16">
        <f>+'10.ค่าใช้จ่าย(แยกกลุ่ม)'!AF21</f>
        <v>-0.12938299542062776</v>
      </c>
      <c r="T70" s="16">
        <f>+'10.ค่าใช้จ่าย(แยกกลุ่ม)'!AG21</f>
        <v>-0.51562794047241567</v>
      </c>
      <c r="U70" s="16">
        <f>+'10.ค่าใช้จ่าย(แยกกลุ่ม)'!AH21</f>
        <v>3.8416366825072809E-2</v>
      </c>
      <c r="V70" s="16">
        <f>+'10.ค่าใช้จ่าย(แยกกลุ่ม)'!AI21</f>
        <v>-0.24279863770623641</v>
      </c>
      <c r="W70" s="16">
        <f>+'10.ค่าใช้จ่าย(แยกกลุ่ม)'!AJ21</f>
        <v>-0.814728163827242</v>
      </c>
      <c r="X70" s="16">
        <f>+'10.ค่าใช้จ่าย(แยกกลุ่ม)'!AK21</f>
        <v>-0.86907553449615249</v>
      </c>
    </row>
    <row r="71" spans="1:24">
      <c r="A71" s="255" t="str">
        <f>+'10.ค่าใช้จ่าย(แยกกลุ่ม)'!B23</f>
        <v>เฝ้าไร่,รพช.</v>
      </c>
      <c r="B71" s="255">
        <f>+'10.ค่าใช้จ่าย(แยกกลุ่ม)'!C23</f>
        <v>9449.3765579780356</v>
      </c>
      <c r="C71" s="255">
        <f>+'10.ค่าใช้จ่าย(แยกกลุ่ม)'!D23</f>
        <v>87.855545551578501</v>
      </c>
      <c r="D71" s="255">
        <f>+'10.ค่าใช้จ่าย(แยกกลุ่ม)'!E23</f>
        <v>2008.1228599538376</v>
      </c>
      <c r="E71" s="255">
        <f>+'10.ค่าใช้จ่าย(แยกกลุ่ม)'!F23</f>
        <v>439.83930982740674</v>
      </c>
      <c r="F71" s="255">
        <f>+'10.ค่าใช้จ่าย(แยกกลุ่ม)'!G23</f>
        <v>768.6638705485409</v>
      </c>
      <c r="G71" s="255">
        <f>+'10.ค่าใช้จ่าย(แยกกลุ่ม)'!H23</f>
        <v>630.82387786431161</v>
      </c>
      <c r="H71" s="255">
        <f>+'10.ค่าใช้จ่าย(แยกกลุ่ม)'!I23</f>
        <v>563.03677494730277</v>
      </c>
      <c r="I71" s="255">
        <f>+'10.ค่าใช้จ่าย(แยกกลุ่ม)'!J23</f>
        <v>311.51782539805203</v>
      </c>
      <c r="J71" s="255">
        <f>+'10.ค่าใช้จ่าย(แยกกลุ่ม)'!K23</f>
        <v>370.66018450667605</v>
      </c>
      <c r="K71" s="255">
        <f>+'10.ค่าใช้จ่าย(แยกกลุ่ม)'!L23</f>
        <v>41.584917504508773</v>
      </c>
      <c r="L71" s="255">
        <f>+'10.ค่าใช้จ่าย(แยกกลุ่ม)'!M23</f>
        <v>504.36276875909289</v>
      </c>
      <c r="M71" s="16" t="str">
        <f>+'10.ค่าใช้จ่าย(แยกกลุ่ม)'!Z23</f>
        <v>เฝ้าไร่,รพช.</v>
      </c>
      <c r="N71" s="16">
        <f>+'10.ค่าใช้จ่าย(แยกกลุ่ม)'!AA23</f>
        <v>-6.2352083031017295E-2</v>
      </c>
      <c r="O71" s="16">
        <f>+'10.ค่าใช้จ่าย(แยกกลุ่ม)'!AB23</f>
        <v>0.29805350283081244</v>
      </c>
      <c r="P71" s="16">
        <f>+'10.ค่าใช้จ่าย(แยกกลุ่ม)'!AC23</f>
        <v>0.54268437330838004</v>
      </c>
      <c r="Q71" s="16">
        <f>+'10.ค่าใช้จ่าย(แยกกลุ่ม)'!AD23</f>
        <v>-0.12525425418405634</v>
      </c>
      <c r="R71" s="16">
        <f>+'10.ค่าใช้จ่าย(แยกกลุ่ม)'!AE23</f>
        <v>3.1524097116364058E-2</v>
      </c>
      <c r="S71" s="16">
        <f>+'10.ค่าใช้จ่าย(แยกกลุ่ม)'!AF23</f>
        <v>4.738306898046684E-2</v>
      </c>
      <c r="T71" s="16">
        <f>+'10.ค่าใช้จ่าย(แยกกลุ่ม)'!AG23</f>
        <v>0.25629826730277883</v>
      </c>
      <c r="U71" s="16">
        <f>+'10.ค่าใช้จ่าย(แยกกลุ่ม)'!AH23</f>
        <v>0.92130502786998558</v>
      </c>
      <c r="V71" s="16">
        <f>+'10.ค่าใช้จ่าย(แยกกลุ่ม)'!AI23</f>
        <v>0.41520293941443243</v>
      </c>
      <c r="W71" s="16">
        <f>+'10.ค่าใช้จ่าย(แยกกลุ่ม)'!AJ23</f>
        <v>-0.55175800052900326</v>
      </c>
      <c r="X71" s="16">
        <f>+'10.ค่าใช้จ่าย(แยกกลุ่ม)'!AK23</f>
        <v>0.38074321373927011</v>
      </c>
    </row>
    <row r="72" spans="1:24">
      <c r="A72" s="255" t="str">
        <f>+'10.ค่าใช้จ่าย(แยกกลุ่ม)'!B24</f>
        <v>รัตนวาปี,รพช.</v>
      </c>
      <c r="B72" s="255">
        <f>+'10.ค่าใช้จ่าย(แยกกลุ่ม)'!C24</f>
        <v>8177.2287404757808</v>
      </c>
      <c r="C72" s="313">
        <f>+'10.ค่าใช้จ่าย(แยกกลุ่ม)'!D24</f>
        <v>110.63297661353729</v>
      </c>
      <c r="D72" s="313">
        <f>+'10.ค่าใช้จ่าย(แยกกลุ่ม)'!E24</f>
        <v>1681.1529002842528</v>
      </c>
      <c r="E72" s="313">
        <f>+'10.ค่าใช้จ่าย(แยกกลุ่ม)'!F24</f>
        <v>697.42902636673546</v>
      </c>
      <c r="F72" s="255">
        <f>+'10.ค่าใช้จ่าย(แยกกลุ่ม)'!G24</f>
        <v>783.93778989340888</v>
      </c>
      <c r="G72" s="255">
        <f>+'10.ค่าใช้จ่าย(แยกกลุ่ม)'!H24</f>
        <v>427.39574881322085</v>
      </c>
      <c r="H72" s="255">
        <f>+'10.ค่าใช้จ่าย(แยกกลุ่ม)'!I24</f>
        <v>458.63952597200199</v>
      </c>
      <c r="I72" s="255">
        <f>+'10.ค่าใช้จ่าย(แยกกลุ่ม)'!J24</f>
        <v>253.13920769733184</v>
      </c>
      <c r="J72" s="255">
        <f>+'10.ค่าใช้จ่าย(แยกกลุ่ม)'!K24</f>
        <v>287.07449629771821</v>
      </c>
      <c r="K72" s="255">
        <f>+'10.ค่าใช้จ่าย(แยกกลุ่ม)'!L24</f>
        <v>162.90393889935422</v>
      </c>
      <c r="L72" s="314">
        <f>+'10.ค่าใช้จ่าย(แยกกลุ่ม)'!M24</f>
        <v>0</v>
      </c>
      <c r="M72" s="16" t="str">
        <f>+'10.ค่าใช้จ่าย(แยกกลุ่ม)'!Z24</f>
        <v>รัตนวาปี,รพช.</v>
      </c>
      <c r="N72" s="16">
        <f>+'10.ค่าใช้จ่าย(แยกกลุ่ม)'!AA24</f>
        <v>-0.18858546402063744</v>
      </c>
      <c r="O72" s="16">
        <f>+'10.ค่าใช้จ่าย(แยกกลุ่ม)'!AB24</f>
        <v>0.63458688828574739</v>
      </c>
      <c r="P72" s="16">
        <f>+'10.ค่าใช้จ่าย(แยกกลุ่ม)'!AC24</f>
        <v>0.29149882217375728</v>
      </c>
      <c r="Q72" s="16">
        <f>+'10.ค่าใช้จ่าย(แยกกลุ่ม)'!AD24</f>
        <v>0.38703626572679595</v>
      </c>
      <c r="R72" s="16">
        <f>+'10.ค่าใช้จ่าย(แยกกลุ่ม)'!AE24</f>
        <v>5.2021243483344443E-2</v>
      </c>
      <c r="S72" s="16">
        <f>+'10.ค่าใช้จ่าย(แยกกลุ่ม)'!AF24</f>
        <v>-0.29037709768259029</v>
      </c>
      <c r="T72" s="16">
        <f>+'10.ค่าใช้จ่าย(แยกกลุ่ม)'!AG24</f>
        <v>2.3357740440883377E-2</v>
      </c>
      <c r="U72" s="16">
        <f>+'10.ค่าใช้จ่าย(แยกกลุ่ม)'!AH24</f>
        <v>0.56125137262514246</v>
      </c>
      <c r="V72" s="16">
        <f>+'10.ค่าใช้จ่าย(แยกกลุ่ม)'!AI24</f>
        <v>9.6067740677798719E-2</v>
      </c>
      <c r="W72" s="16">
        <f>+'10.ค่าใช้จ่าย(แยกกลุ่ม)'!AJ24</f>
        <v>0.75593440304481807</v>
      </c>
      <c r="X72" s="16">
        <f>+'10.ค่าใช้จ่าย(แยกกลุ่ม)'!AK24</f>
        <v>-1</v>
      </c>
    </row>
    <row r="73" spans="1:24">
      <c r="A73" s="255" t="str">
        <f>+'10.ค่าใช้จ่าย(แยกกลุ่ม)'!B52</f>
        <v>สังคม,รพช.</v>
      </c>
      <c r="B73" s="255">
        <f>+'10.ค่าใช้จ่าย(แยกกลุ่ม)'!C52</f>
        <v>10100.16519488075</v>
      </c>
      <c r="C73" s="255">
        <f>+'10.ค่าใช้จ่าย(แยกกลุ่ม)'!D52</f>
        <v>62.598590238124338</v>
      </c>
      <c r="D73" s="255">
        <f>+'10.ค่าใช้จ่าย(แยกกลุ่ม)'!E52</f>
        <v>1192.8388981728228</v>
      </c>
      <c r="E73" s="255">
        <f>+'10.ค่าใช้จ่าย(แยกกลุ่ม)'!F52</f>
        <v>597.15182487365792</v>
      </c>
      <c r="F73" s="255">
        <f>+'10.ค่าใช้จ่าย(แยกกลุ่ม)'!G52</f>
        <v>706.65210567617055</v>
      </c>
      <c r="G73" s="255">
        <f>+'10.ค่าใช้จ่าย(แยกกลุ่ม)'!H52</f>
        <v>676.72018476995709</v>
      </c>
      <c r="H73" s="255">
        <f>+'10.ค่าใช้จ่าย(แยกกลุ่ม)'!I52</f>
        <v>434.45028500979095</v>
      </c>
      <c r="I73" s="255">
        <f>+'10.ค่าใช้จ่าย(แยกกลุ่ม)'!J52</f>
        <v>59.617514614105005</v>
      </c>
      <c r="J73" s="255">
        <f>+'10.ค่าใช้จ่าย(แยกกลุ่ม)'!K52</f>
        <v>397.46865463423137</v>
      </c>
      <c r="K73" s="255">
        <f>+'10.ค่าใช้จ่าย(แยกกลุ่ม)'!L52</f>
        <v>1.3592745357620561E-2</v>
      </c>
      <c r="L73" s="313">
        <f>+'10.ค่าใช้จ่าย(แยกกลุ่ม)'!M52</f>
        <v>703.3723334707837</v>
      </c>
      <c r="M73" s="16" t="str">
        <f>+'10.ค่าใช้จ่าย(แยกกลุ่ม)'!Z52</f>
        <v>สังคม,รพช.</v>
      </c>
      <c r="N73" s="16">
        <f>+'10.ค่าใช้จ่าย(แยกกลุ่ม)'!AA52</f>
        <v>4.9359627773114277E-2</v>
      </c>
      <c r="O73" s="16">
        <f>+'10.ค่าใช้จ่าย(แยกกลุ่ม)'!AB52</f>
        <v>-5.0032930982062594E-2</v>
      </c>
      <c r="P73" s="16">
        <f>+'10.ค่าใช้จ่าย(แยกกลุ่ม)'!AC52</f>
        <v>-0.13474574073366472</v>
      </c>
      <c r="Q73" s="16">
        <f>+'10.ค่าใช้จ่าย(แยกกลุ่ม)'!AD52</f>
        <v>2.7636627332574496E-3</v>
      </c>
      <c r="R73" s="16">
        <f>+'10.ค่าใช้จ่าย(แยกกลุ่ม)'!AE52</f>
        <v>-3.4722923828112394E-2</v>
      </c>
      <c r="S73" s="16">
        <f>+'10.ค่าใช้จ่าย(แยกกลุ่ม)'!AF52</f>
        <v>-8.8861817029727425E-2</v>
      </c>
      <c r="T73" s="16">
        <f>+'10.ค่าใช้จ่าย(แยกกลุ่ม)'!AG52</f>
        <v>-0.28293662290368982</v>
      </c>
      <c r="U73" s="16">
        <f>+'10.ค่าใช้จ่าย(แยกกลุ่ม)'!AH52</f>
        <v>-0.75856169308273391</v>
      </c>
      <c r="V73" s="16">
        <f>+'10.ค่าใช้จ่าย(แยกกลุ่ม)'!AI52</f>
        <v>0.2039805932456544</v>
      </c>
      <c r="W73" s="16">
        <f>+'10.ค่าใช้จ่าย(แยกกลุ่ม)'!AJ52</f>
        <v>-0.99977491382194272</v>
      </c>
      <c r="X73" s="16">
        <f>+'10.ค่าใช้จ่าย(แยกกลุ่ม)'!AK52</f>
        <v>1.1182239324386822</v>
      </c>
    </row>
    <row r="74" spans="1:24">
      <c r="A74" s="255" t="str">
        <f>+'10.ค่าใช้จ่าย(แยกกลุ่ม)'!B123</f>
        <v>โพนพิสัย,รพช.</v>
      </c>
      <c r="B74" s="313">
        <f>+'10.ค่าใช้จ่าย(แยกกลุ่ม)'!C123</f>
        <v>11127.096893268998</v>
      </c>
      <c r="C74" s="255">
        <f>+'10.ค่าใช้จ่าย(แยกกลุ่ม)'!D123</f>
        <v>74.193446541134946</v>
      </c>
      <c r="D74" s="313">
        <f>+'10.ค่าใช้จ่าย(แยกกลุ่ม)'!E123</f>
        <v>2066.0619681227663</v>
      </c>
      <c r="E74" s="255">
        <f>+'10.ค่าใช้จ่าย(แยกกลุ่ม)'!F123</f>
        <v>611.81708908228859</v>
      </c>
      <c r="F74" s="255">
        <f>+'10.ค่าใช้จ่าย(แยกกลุ่ม)'!G123</f>
        <v>718.86641352331662</v>
      </c>
      <c r="G74" s="255">
        <f>+'10.ค่าใช้จ่าย(แยกกลุ่ม)'!H123</f>
        <v>363.52868188586996</v>
      </c>
      <c r="H74" s="255">
        <f>+'10.ค่าใช้จ่าย(แยกกลุ่ม)'!I123</f>
        <v>973.52940933909906</v>
      </c>
      <c r="I74" s="255">
        <f>+'10.ค่าใช้จ่าย(แยกกลุ่ม)'!J123</f>
        <v>435.56991097839733</v>
      </c>
      <c r="J74" s="313">
        <f>+'10.ค่าใช้จ่าย(แยกกลุ่ม)'!K123</f>
        <v>385.0305557587065</v>
      </c>
      <c r="K74" s="313">
        <f>+'10.ค่าใช้จ่าย(แยกกลุ่ม)'!L123</f>
        <v>79.437654535184606</v>
      </c>
      <c r="L74" s="314">
        <f>+'10.ค่าใช้จ่าย(แยกกลุ่ม)'!M123</f>
        <v>0</v>
      </c>
      <c r="M74" s="16" t="str">
        <f>+'10.ค่าใช้จ่าย(แยกกลุ่ม)'!Z123</f>
        <v>โพนพิสัย,รพช.</v>
      </c>
      <c r="N74" s="16">
        <f>+'10.ค่าใช้จ่าย(แยกกลุ่ม)'!AA123</f>
        <v>0.40890633366621792</v>
      </c>
      <c r="O74" s="16">
        <f>+'10.ค่าใช้จ่าย(แยกกลุ่ม)'!AB123</f>
        <v>0.63011893757082027</v>
      </c>
      <c r="P74" s="16">
        <f>+'10.ค่าใช้จ่าย(แยกกลุ่ม)'!AC123</f>
        <v>0.17050243095688231</v>
      </c>
      <c r="Q74" s="16">
        <f>+'10.ค่าใช้จ่าย(แยกกลุ่ม)'!AD123</f>
        <v>-0.21118966829055055</v>
      </c>
      <c r="R74" s="16">
        <f>+'10.ค่าใช้จ่าย(แยกกลุ่ม)'!AE123</f>
        <v>8.3060500408371277E-2</v>
      </c>
      <c r="S74" s="16">
        <f>+'10.ค่าใช้จ่าย(แยกกลุ่ม)'!AF123</f>
        <v>-0.26314261021336033</v>
      </c>
      <c r="T74" s="16">
        <f>+'10.ค่าใช้จ่าย(แยกกลุ่ม)'!AG123</f>
        <v>0.26719406729165629</v>
      </c>
      <c r="U74" s="16">
        <f>+'10.ค่าใช้จ่าย(แยกกลุ่ม)'!AH123</f>
        <v>-0.14599638730353948</v>
      </c>
      <c r="V74" s="16">
        <f>+'10.ค่าใช้จ่าย(แยกกลุ่ม)'!AI123</f>
        <v>0.27649947144687953</v>
      </c>
      <c r="W74" s="16">
        <f>+'10.ค่าใช้จ่าย(แยกกลุ่ม)'!AJ123</f>
        <v>1.4019589997031112</v>
      </c>
      <c r="X74" s="16">
        <f>+'10.ค่าใช้จ่าย(แยกกลุ่ม)'!AK123</f>
        <v>-1</v>
      </c>
    </row>
    <row r="75" spans="1:24">
      <c r="A75" s="255" t="str">
        <f>+'10.ค่าใช้จ่าย(แยกกลุ่ม)'!B134</f>
        <v>สมเด็จพระยุพราชท่าบ่อ,รพท.</v>
      </c>
      <c r="B75" s="313">
        <f>+'10.ค่าใช้จ่าย(แยกกลุ่ม)'!C134</f>
        <v>8701.9349576518962</v>
      </c>
      <c r="C75" s="255">
        <f>+'10.ค่าใช้จ่าย(แยกกลุ่ม)'!D134</f>
        <v>44.800122646426551</v>
      </c>
      <c r="D75" s="255">
        <f>+'10.ค่าใช้จ่าย(แยกกลุ่ม)'!E134</f>
        <v>2313.7875669446917</v>
      </c>
      <c r="E75" s="313">
        <f>+'10.ค่าใช้จ่าย(แยกกลุ่ม)'!F134</f>
        <v>1858.3217014444388</v>
      </c>
      <c r="F75" s="255">
        <f>+'10.ค่าใช้จ่าย(แยกกลุ่ม)'!G134</f>
        <v>193.93961680384029</v>
      </c>
      <c r="G75" s="255">
        <f>+'10.ค่าใช้จ่าย(แยกกลุ่ม)'!H134</f>
        <v>454.29738071101377</v>
      </c>
      <c r="H75" s="255">
        <f>+'10.ค่าใช้จ่าย(แยกกลุ่ม)'!I134</f>
        <v>766.65057706489756</v>
      </c>
      <c r="I75" s="255">
        <f>+'10.ค่าใช้จ่าย(แยกกลุ่ม)'!J134</f>
        <v>605.14848715478377</v>
      </c>
      <c r="J75" s="255">
        <f>+'10.ค่าใช้จ่าย(แยกกลุ่ม)'!K134</f>
        <v>341.51854191978947</v>
      </c>
      <c r="K75" s="255">
        <f>+'10.ค่าใช้จ่าย(แยกกลุ่ม)'!L134</f>
        <v>1.8787429116411716</v>
      </c>
      <c r="L75" s="255">
        <f>+'10.ค่าใช้จ่าย(แยกกลุ่ม)'!M134</f>
        <v>2.9560529034632719</v>
      </c>
      <c r="M75" s="16" t="str">
        <f>+'10.ค่าใช้จ่าย(แยกกลุ่ม)'!Z134</f>
        <v>สมเด็จพระยุพราชท่าบ่อ,รพท.</v>
      </c>
      <c r="N75" s="16">
        <f>+'10.ค่าใช้จ่าย(แยกกลุ่ม)'!AA134</f>
        <v>0.18422534561038947</v>
      </c>
      <c r="O75" s="16">
        <f>+'10.ค่าใช้จ่าย(แยกกลุ่ม)'!AB134</f>
        <v>-0.31541701961683316</v>
      </c>
      <c r="P75" s="16">
        <f>+'10.ค่าใช้จ่าย(แยกกลุ่ม)'!AC134</f>
        <v>1.8175885444562823E-3</v>
      </c>
      <c r="Q75" s="16">
        <f>+'10.ค่าใช้จ่าย(แยกกลุ่ม)'!AD134</f>
        <v>0.39558141585676937</v>
      </c>
      <c r="R75" s="16">
        <f>+'10.ค่าใช้จ่าย(แยกกลุ่ม)'!AE134</f>
        <v>-0.56798319707586276</v>
      </c>
      <c r="S75" s="16">
        <f>+'10.ค่าใช้จ่าย(แยกกลุ่ม)'!AF134</f>
        <v>-8.7192063576471274E-2</v>
      </c>
      <c r="T75" s="16">
        <f>+'10.ค่าใช้จ่าย(แยกกลุ่ม)'!AG134</f>
        <v>-0.31337926018995121</v>
      </c>
      <c r="U75" s="16">
        <f>+'10.ค่าใช้จ่าย(แยกกลุ่ม)'!AH134</f>
        <v>4.7088877057460919E-2</v>
      </c>
      <c r="V75" s="16">
        <f>+'10.ค่าใช้จ่าย(แยกกลุ่ม)'!AI134</f>
        <v>5.1149741831534791E-2</v>
      </c>
      <c r="W75" s="16">
        <f>+'10.ค่าใช้จ่าย(แยกกลุ่ม)'!AJ134</f>
        <v>-0.95053677377017953</v>
      </c>
      <c r="X75" s="16">
        <f>+'10.ค่าใช้จ่าย(แยกกลุ่ม)'!AK134</f>
        <v>-0.97548811575752781</v>
      </c>
    </row>
    <row r="76" spans="1:24">
      <c r="A76" s="255" t="str">
        <f>+'10.ค่าใช้จ่าย(แยกกลุ่ม)'!B143</f>
        <v>หนองคาย,รพท.</v>
      </c>
      <c r="B76" s="255">
        <f>+'10.ค่าใช้จ่าย(แยกกลุ่ม)'!C143</f>
        <v>7827.7451047432151</v>
      </c>
      <c r="C76" s="255">
        <f>+'10.ค่าใช้จ่าย(แยกกลุ่ม)'!D143</f>
        <v>54.816630674638169</v>
      </c>
      <c r="D76" s="313">
        <f>+'10.ค่าใช้จ่าย(แยกกลุ่ม)'!E143</f>
        <v>3597.0794019626019</v>
      </c>
      <c r="E76" s="255">
        <f>+'10.ค่าใช้จ่าย(แยกกลุ่ม)'!F143</f>
        <v>2132.4400453468356</v>
      </c>
      <c r="F76" s="255">
        <f>+'10.ค่าใช้จ่าย(แยกกลุ่ม)'!G143</f>
        <v>114.70667063047009</v>
      </c>
      <c r="G76" s="255">
        <f>+'10.ค่าใช้จ่าย(แยกกลุ่ม)'!H143</f>
        <v>350.83182696091262</v>
      </c>
      <c r="H76" s="255">
        <f>+'10.ค่าใช้จ่าย(แยกกลุ่ม)'!I143</f>
        <v>530.00040281718941</v>
      </c>
      <c r="I76" s="255">
        <f>+'10.ค่าใช้จ่าย(แยกกลุ่ม)'!J143</f>
        <v>572.32722633722017</v>
      </c>
      <c r="J76" s="255">
        <f>+'10.ค่าใช้จ่าย(แยกกลุ่ม)'!K143</f>
        <v>279.38639837611174</v>
      </c>
      <c r="K76" s="255">
        <f>+'10.ค่าใช้จ่าย(แยกกลุ่ม)'!L143</f>
        <v>335.85696429283377</v>
      </c>
      <c r="L76" s="255">
        <f>+'10.ค่าใช้จ่าย(แยกกลุ่ม)'!M143</f>
        <v>78.005605118506736</v>
      </c>
      <c r="M76" s="16" t="str">
        <f>+'10.ค่าใช้จ่าย(แยกกลุ่ม)'!Z143</f>
        <v>หนองคาย,รพท.</v>
      </c>
      <c r="N76" s="16">
        <f>+'10.ค่าใช้จ่าย(แยกกลุ่ม)'!AA143</f>
        <v>-3.9551273024552136E-2</v>
      </c>
      <c r="O76" s="16">
        <f>+'10.ค่าใช้จ่าย(แยกกลุ่ม)'!AB143</f>
        <v>2.750126693124208E-2</v>
      </c>
      <c r="P76" s="16">
        <f>+'10.ค่าใช้จ่าย(แยกกลุ่ม)'!AC143</f>
        <v>0.33972288144533841</v>
      </c>
      <c r="Q76" s="16">
        <f>+'10.ค่าใช้จ่าย(แยกกลุ่ม)'!AD143</f>
        <v>0.3117993009786878</v>
      </c>
      <c r="R76" s="16">
        <f>+'10.ค่าใช้จ่าย(แยกกลุ่ม)'!AE143</f>
        <v>-0.40756588272062527</v>
      </c>
      <c r="S76" s="16">
        <f>+'10.ค่าใช้จ่าย(แยกกลุ่ม)'!AF143</f>
        <v>-0.23180633673008944</v>
      </c>
      <c r="T76" s="16">
        <f>+'10.ค่าใช้จ่าย(แยกกลุ่ม)'!AG143</f>
        <v>0.18149336262846724</v>
      </c>
      <c r="U76" s="16">
        <f>+'10.ค่าใช้จ่าย(แยกกลุ่ม)'!AH143</f>
        <v>-0.17642505152595706</v>
      </c>
      <c r="V76" s="16">
        <f>+'10.ค่าใช้จ่าย(แยกกลุ่ม)'!AI143</f>
        <v>-0.14693041697647857</v>
      </c>
      <c r="W76" s="16">
        <f>+'10.ค่าใช้จ่าย(แยกกลุ่ม)'!AJ143</f>
        <v>0.15429319566361629</v>
      </c>
      <c r="X76" s="16">
        <f>+'10.ค่าใช้จ่าย(แยกกลุ่ม)'!AK143</f>
        <v>-0.43197245318428612</v>
      </c>
    </row>
    <row r="78" spans="1:24">
      <c r="A78" s="348" t="s">
        <v>88</v>
      </c>
      <c r="B78" s="357" t="s">
        <v>248</v>
      </c>
      <c r="C78" s="358"/>
      <c r="D78" s="358"/>
      <c r="E78" s="358"/>
      <c r="F78" s="358"/>
      <c r="G78" s="358"/>
      <c r="H78" s="358"/>
      <c r="I78" s="358"/>
      <c r="J78" s="358"/>
      <c r="K78" s="358"/>
      <c r="L78" s="359"/>
      <c r="M78" s="348" t="s">
        <v>88</v>
      </c>
      <c r="N78" s="357" t="s">
        <v>719</v>
      </c>
      <c r="O78" s="358"/>
      <c r="P78" s="358"/>
      <c r="Q78" s="358"/>
      <c r="R78" s="358"/>
      <c r="S78" s="358"/>
      <c r="T78" s="358"/>
      <c r="U78" s="358"/>
      <c r="V78" s="358"/>
      <c r="W78" s="358"/>
      <c r="X78" s="359"/>
    </row>
    <row r="79" spans="1:24">
      <c r="A79" s="348"/>
      <c r="B79" s="38" t="s">
        <v>5</v>
      </c>
      <c r="C79" s="38" t="s">
        <v>8</v>
      </c>
      <c r="D79" s="38" t="s">
        <v>11</v>
      </c>
      <c r="E79" s="38" t="s">
        <v>17</v>
      </c>
      <c r="F79" s="38" t="s">
        <v>20</v>
      </c>
      <c r="G79" s="38" t="s">
        <v>23</v>
      </c>
      <c r="H79" s="38" t="s">
        <v>26</v>
      </c>
      <c r="I79" s="38" t="s">
        <v>29</v>
      </c>
      <c r="J79" s="38" t="s">
        <v>32</v>
      </c>
      <c r="K79" s="38" t="s">
        <v>35</v>
      </c>
      <c r="L79" s="38" t="s">
        <v>38</v>
      </c>
      <c r="M79" s="348"/>
      <c r="N79" s="38" t="s">
        <v>5</v>
      </c>
      <c r="O79" s="38" t="s">
        <v>8</v>
      </c>
      <c r="P79" s="38" t="s">
        <v>11</v>
      </c>
      <c r="Q79" s="38" t="s">
        <v>17</v>
      </c>
      <c r="R79" s="38" t="s">
        <v>20</v>
      </c>
      <c r="S79" s="38" t="s">
        <v>23</v>
      </c>
      <c r="T79" s="38" t="s">
        <v>26</v>
      </c>
      <c r="U79" s="38" t="s">
        <v>29</v>
      </c>
      <c r="V79" s="38" t="s">
        <v>32</v>
      </c>
      <c r="W79" s="38" t="s">
        <v>35</v>
      </c>
      <c r="X79" s="38" t="s">
        <v>38</v>
      </c>
    </row>
    <row r="80" spans="1:24">
      <c r="A80" s="255" t="str">
        <f>+'10.ค่าใช้จ่าย(แยกกลุ่ม)'!B60</f>
        <v>นาวัง เฉลิมพระเกียรติ 80 พรรษา,รพช.</v>
      </c>
      <c r="B80" s="255">
        <f>+'10.ค่าใช้จ่าย(แยกกลุ่ม)'!C60</f>
        <v>8703.6599703732845</v>
      </c>
      <c r="C80" s="313">
        <f>+'10.ค่าใช้จ่าย(แยกกลุ่ม)'!D60</f>
        <v>161.90365973310304</v>
      </c>
      <c r="D80" s="255">
        <f>+'10.ค่าใช้จ่าย(แยกกลุ่ม)'!E60</f>
        <v>1399.2111163600323</v>
      </c>
      <c r="E80" s="255">
        <f>+'10.ค่าใช้จ่าย(แยกกลุ่ม)'!F60</f>
        <v>549.15376892728921</v>
      </c>
      <c r="F80" s="313">
        <f>+'10.ค่าใช้จ่าย(แยกกลุ่ม)'!G60</f>
        <v>1178.8739012001029</v>
      </c>
      <c r="G80" s="255">
        <f>+'10.ค่าใช้จ่าย(แยกกลุ่ม)'!H60</f>
        <v>581.36289984132111</v>
      </c>
      <c r="H80" s="255">
        <f>+'10.ค่าใช้จ่าย(แยกกลุ่ม)'!I60</f>
        <v>442.91687846419887</v>
      </c>
      <c r="I80" s="255">
        <f>+'10.ค่าใช้จ่าย(แยกกลุ่ม)'!J60</f>
        <v>228.29105576705621</v>
      </c>
      <c r="J80" s="255">
        <f>+'10.ค่าใช้จ่าย(แยกกลุ่ม)'!K60</f>
        <v>349.92823501581444</v>
      </c>
      <c r="K80" s="313">
        <f>+'10.ค่าใช้จ่าย(แยกกลุ่ม)'!L60</f>
        <v>184.76923509917967</v>
      </c>
      <c r="L80" s="255">
        <f>+'10.ค่าใช้จ่าย(แยกกลุ่ม)'!M60</f>
        <v>190.23444152072409</v>
      </c>
      <c r="M80" s="16" t="str">
        <f>+'10.ค่าใช้จ่าย(แยกกลุ่ม)'!Z60</f>
        <v>นาวัง เฉลิมพระเกียรติ 80 พรรษา,รพช.</v>
      </c>
      <c r="N80" s="16">
        <f>+'10.ค่าใช้จ่าย(แยกกลุ่ม)'!AA60</f>
        <v>-9.5730692463936617E-2</v>
      </c>
      <c r="O80" s="16">
        <f>+'10.ค่าใช้จ่าย(แยกกลุ่ม)'!AB60</f>
        <v>1.4569745822528577</v>
      </c>
      <c r="P80" s="16">
        <f>+'10.ค่าใช้จ่าย(แยกกลุ่ม)'!AC60</f>
        <v>1.4951289648432509E-2</v>
      </c>
      <c r="Q80" s="16">
        <f>+'10.ค่าใช้จ่าย(แยกกลุ่ม)'!AD60</f>
        <v>-7.7836788240897611E-2</v>
      </c>
      <c r="R80" s="16">
        <f>+'10.ค่าใช้จ่าย(แยกกลุ่ม)'!AE60</f>
        <v>0.61032556669017102</v>
      </c>
      <c r="S80" s="16">
        <f>+'10.ค่าใช้จ่าย(แยกกลุ่ม)'!AF60</f>
        <v>-0.217251165061944</v>
      </c>
      <c r="T80" s="16">
        <f>+'10.ค่าใช้จ่าย(แยกกลุ่ม)'!AG60</f>
        <v>-0.26896244840226796</v>
      </c>
      <c r="U80" s="16">
        <f>+'10.ค่าใช้จ่าย(แยกกลุ่ม)'!AH60</f>
        <v>-7.5469577262237436E-2</v>
      </c>
      <c r="V80" s="16">
        <f>+'10.ค่าใช้จ่าย(แยกกลุ่ม)'!AI60</f>
        <v>5.9974916450834651E-2</v>
      </c>
      <c r="W80" s="16">
        <f>+'10.ค่าใช้จ่าย(แยกกลุ่ม)'!AJ60</f>
        <v>2.0596468819837614</v>
      </c>
      <c r="X80" s="16">
        <f>+'10.ค่าใช้จ่าย(แยกกลุ่ม)'!AK60</f>
        <v>-0.42710407045027365</v>
      </c>
    </row>
    <row r="81" spans="1:24">
      <c r="A81" s="255" t="str">
        <f>+'10.ค่าใช้จ่าย(แยกกลุ่ม)'!B77</f>
        <v>โนนสัง,รพช.</v>
      </c>
      <c r="B81" s="255">
        <f>+'10.ค่าใช้จ่าย(แยกกลุ่ม)'!C77</f>
        <v>9231.3926557844388</v>
      </c>
      <c r="C81" s="255">
        <f>+'10.ค่าใช้จ่าย(แยกกลุ่ม)'!D77</f>
        <v>84.690999898186107</v>
      </c>
      <c r="D81" s="255">
        <f>+'10.ค่าใช้จ่าย(แยกกลุ่ม)'!E77</f>
        <v>1695.3399326311037</v>
      </c>
      <c r="E81" s="255">
        <f>+'10.ค่าใช้จ่าย(แยกกลุ่ม)'!F77</f>
        <v>756.76572920206127</v>
      </c>
      <c r="F81" s="255">
        <f>+'10.ค่าใช้จ่าย(แยกกลุ่ม)'!G77</f>
        <v>752.12395864639052</v>
      </c>
      <c r="G81" s="255">
        <f>+'10.ค่าใช้จ่าย(แยกกลุ่ม)'!H77</f>
        <v>618.73172164820721</v>
      </c>
      <c r="H81" s="255">
        <f>+'10.ค่าใช้จ่าย(แยกกลุ่ม)'!I77</f>
        <v>730.28667452555351</v>
      </c>
      <c r="I81" s="255">
        <f>+'10.ค่าใช้จ่าย(แยกกลุ่ม)'!J77</f>
        <v>404.96757534533918</v>
      </c>
      <c r="J81" s="255">
        <f>+'10.ค่าใช้จ่าย(แยกกลุ่ม)'!K77</f>
        <v>403.63261282634107</v>
      </c>
      <c r="K81" s="255">
        <f>+'10.ค่าใช้จ่าย(แยกกลุ่ม)'!L77</f>
        <v>48.620736543700851</v>
      </c>
      <c r="L81" s="255">
        <f>+'10.ค่าใช้จ่าย(แยกกลุ่ม)'!M77</f>
        <v>78.838576298464332</v>
      </c>
      <c r="M81" s="16" t="str">
        <f>+'10.ค่าใช้จ่าย(แยกกลุ่ม)'!Z77</f>
        <v>โนนสัง,รพช.</v>
      </c>
      <c r="N81" s="16">
        <f>+'10.ค่าใช้จ่าย(แยกกลุ่ม)'!AA77</f>
        <v>-7.915295771259015E-2</v>
      </c>
      <c r="O81" s="16">
        <f>+'10.ค่าใช้จ่าย(แยกกลุ่ม)'!AB77</f>
        <v>0.45377830639002581</v>
      </c>
      <c r="P81" s="16">
        <f>+'10.ค่าใช้จ่าย(แยกกลุ่ม)'!AC77</f>
        <v>4.5313833756478454E-2</v>
      </c>
      <c r="Q81" s="16">
        <f>+'10.ค่าใช้จ่าย(แยกกลุ่ม)'!AD77</f>
        <v>0.10736649243989442</v>
      </c>
      <c r="R81" s="16">
        <f>+'10.ค่าใช้จ่าย(แยกกลุ่ม)'!AE77</f>
        <v>1.1755603770996237E-2</v>
      </c>
      <c r="S81" s="16">
        <f>+'10.ค่าใช้จ่าย(แยกกลุ่ม)'!AF77</f>
        <v>-0.18574471339686105</v>
      </c>
      <c r="T81" s="16">
        <f>+'10.ค่าใช้จ่าย(แยกกลุ่ม)'!AG77</f>
        <v>5.4727471954858782E-2</v>
      </c>
      <c r="U81" s="16">
        <f>+'10.ค่าใช้จ่าย(แยกกลุ่ม)'!AH77</f>
        <v>0.31845628375026819</v>
      </c>
      <c r="V81" s="16">
        <f>+'10.ค่าใช้จ่าย(แยกกลุ่ม)'!AI77</f>
        <v>0.18509784184852976</v>
      </c>
      <c r="W81" s="16">
        <f>+'10.ค่าใช้จ่าย(แยกกลุ่ม)'!AJ77</f>
        <v>-0.26444260417753901</v>
      </c>
      <c r="X81" s="16">
        <f>+'10.ค่าใช้จ่าย(แยกกลุ่ม)'!AK77</f>
        <v>-0.85059626402620125</v>
      </c>
    </row>
    <row r="82" spans="1:24">
      <c r="A82" s="255" t="str">
        <f>+'10.ค่าใช้จ่าย(แยกกลุ่ม)'!B78</f>
        <v>สุวรรณคูหา,รพช.</v>
      </c>
      <c r="B82" s="313">
        <f>+'10.ค่าใช้จ่าย(แยกกลุ่ม)'!C78</f>
        <v>13721.997596093441</v>
      </c>
      <c r="C82" s="255">
        <f>+'10.ค่าใช้จ่าย(แยกกลุ่ม)'!D78</f>
        <v>16.531473980972603</v>
      </c>
      <c r="D82" s="313">
        <f>+'10.ค่าใช้จ่าย(แยกกลุ่ม)'!E78</f>
        <v>2506.7526482077287</v>
      </c>
      <c r="E82" s="313">
        <f>+'10.ค่าใช้จ่าย(แยกกลุ่ม)'!F78</f>
        <v>944.75537794329625</v>
      </c>
      <c r="F82" s="313">
        <f>+'10.ค่าใช้จ่าย(แยกกลุ่ม)'!G78</f>
        <v>1124.4899584525665</v>
      </c>
      <c r="G82" s="313">
        <f>+'10.ค่าใช้จ่าย(แยกกลุ่ม)'!H78</f>
        <v>1377.0250745750318</v>
      </c>
      <c r="H82" s="255">
        <f>+'10.ค่าใช้จ่าย(แยกกลุ่ม)'!I78</f>
        <v>695.41358274969764</v>
      </c>
      <c r="I82" s="313">
        <f>+'10.ค่าใช้จ่าย(แยกกลุ่ม)'!J78</f>
        <v>490.74985847331891</v>
      </c>
      <c r="J82" s="313">
        <f>+'10.ค่าใช้จ่าย(แยกกลุ่ม)'!K78</f>
        <v>490.29898284315459</v>
      </c>
      <c r="K82" s="313">
        <f>+'10.ค่าใช้จ่าย(แยกกลุ่ม)'!L78</f>
        <v>189.4262216117242</v>
      </c>
      <c r="L82" s="255">
        <f>+'10.ค่าใช้จ่าย(แยกกลุ่ม)'!M78</f>
        <v>120.0722620410618</v>
      </c>
      <c r="M82" s="16" t="str">
        <f>+'10.ค่าใช้จ่าย(แยกกลุ่ม)'!Z78</f>
        <v>สุวรรณคูหา,รพช.</v>
      </c>
      <c r="N82" s="16">
        <f>+'10.ค่าใช้จ่าย(แยกกลุ่ม)'!AA78</f>
        <v>0.36879248579247653</v>
      </c>
      <c r="O82" s="16">
        <f>+'10.ค่าใช้จ่าย(แยกกลุ่ม)'!AB78</f>
        <v>-0.71622606563765612</v>
      </c>
      <c r="P82" s="16">
        <f>+'10.ค่าใช้จ่าย(แยกกลุ่ม)'!AC78</f>
        <v>0.5456152306343377</v>
      </c>
      <c r="Q82" s="16">
        <f>+'10.ค่าใช้จ่าย(แยกกลุ่ม)'!AD78</f>
        <v>0.38244955964100646</v>
      </c>
      <c r="R82" s="16">
        <f>+'10.ค่าใช้จ่าย(แยกกลุ่ม)'!AE78</f>
        <v>0.51266158160438335</v>
      </c>
      <c r="S82" s="16">
        <f>+'10.ค่าใช้จ่าย(แยกกลุ่ม)'!AF78</f>
        <v>0.81217465910905939</v>
      </c>
      <c r="T82" s="16">
        <f>+'10.ค่าใช้จ่าย(แยกกลุ่ม)'!AG78</f>
        <v>4.3614866356083614E-3</v>
      </c>
      <c r="U82" s="16">
        <f>+'10.ค่าใช้จ่าย(แยกกลุ่ม)'!AH78</f>
        <v>0.5977383722682994</v>
      </c>
      <c r="V82" s="16">
        <f>+'10.ค่าใช้จ่าย(แยกกลุ่ม)'!AI78</f>
        <v>0.43955728046668968</v>
      </c>
      <c r="W82" s="16">
        <f>+'10.ค่าใช้จ่าย(แยกกลุ่ม)'!AJ78</f>
        <v>1.8657290731080027</v>
      </c>
      <c r="X82" s="16">
        <f>+'10.ค่าใช้จ่าย(แยกกลุ่ม)'!AK78</f>
        <v>-0.77245600595518349</v>
      </c>
    </row>
    <row r="83" spans="1:24">
      <c r="A83" s="255" t="str">
        <f>+'10.ค่าใช้จ่าย(แยกกลุ่ม)'!B98</f>
        <v>นากลาง,รพช.</v>
      </c>
      <c r="B83" s="313">
        <f>+'10.ค่าใช้จ่าย(แยกกลุ่ม)'!C98</f>
        <v>10099.889234192093</v>
      </c>
      <c r="C83" s="255">
        <f>+'10.ค่าใช้จ่าย(แยกกลุ่ม)'!D98</f>
        <v>30.323089683880276</v>
      </c>
      <c r="D83" s="313">
        <f>+'10.ค่าใช้จ่าย(แยกกลุ่ม)'!E98</f>
        <v>2225.104022228089</v>
      </c>
      <c r="E83" s="255">
        <f>+'10.ค่าใช้จ่าย(แยกกลุ่ม)'!F98</f>
        <v>717.66148670851521</v>
      </c>
      <c r="F83" s="255">
        <f>+'10.ค่าใช้จ่าย(แยกกลุ่ม)'!G98</f>
        <v>571.26186698518723</v>
      </c>
      <c r="G83" s="255">
        <f>+'10.ค่าใช้จ่าย(แยกกลุ่ม)'!H98</f>
        <v>703.72313817966506</v>
      </c>
      <c r="H83" s="255">
        <f>+'10.ค่าใช้จ่าย(แยกกลุ่ม)'!I98</f>
        <v>516.32848102076969</v>
      </c>
      <c r="I83" s="255">
        <f>+'10.ค่าใช้จ่าย(แยกกลุ่ม)'!J98</f>
        <v>599.33118222573103</v>
      </c>
      <c r="J83" s="313">
        <f>+'10.ค่าใช้จ่าย(แยกกลุ่ม)'!K98</f>
        <v>448.17497350930569</v>
      </c>
      <c r="K83" s="255">
        <f>+'10.ค่าใช้จ่าย(แยกกลุ่ม)'!L98</f>
        <v>66.019167113091044</v>
      </c>
      <c r="L83" s="255">
        <f>+'10.ค่าใช้จ่าย(แยกกลุ่ม)'!M98</f>
        <v>99.082470106654839</v>
      </c>
      <c r="M83" s="16" t="str">
        <f>+'10.ค่าใช้จ่าย(แยกกลุ่ม)'!Z98</f>
        <v>นากลาง,รพช.</v>
      </c>
      <c r="N83" s="16">
        <f>+'10.ค่าใช้จ่าย(แยกกลุ่ม)'!AA98</f>
        <v>0.18782799881373047</v>
      </c>
      <c r="O83" s="16">
        <f>+'10.ค่าใช้จ่าย(แยกกลุ่ม)'!AB98</f>
        <v>-0.59090613002319314</v>
      </c>
      <c r="P83" s="16">
        <f>+'10.ค่าใช้จ่าย(แยกกลุ่ม)'!AC98</f>
        <v>0.27664530529717113</v>
      </c>
      <c r="Q83" s="16">
        <f>+'10.ค่าใช้จ่าย(แยกกลุ่ม)'!AD98</f>
        <v>-5.4753332490362447E-2</v>
      </c>
      <c r="R83" s="16">
        <f>+'10.ค่าใช้จ่าย(แยกกลุ่ม)'!AE98</f>
        <v>0.15317616332428607</v>
      </c>
      <c r="S83" s="16">
        <f>+'10.ค่าใช้จ่าย(แยกกลุ่ม)'!AF98</f>
        <v>1.1008464034558647E-2</v>
      </c>
      <c r="T83" s="16">
        <f>+'10.ค่าใช้จ่าย(แยกกลุ่ม)'!AG98</f>
        <v>-0.46048067297930345</v>
      </c>
      <c r="U83" s="16">
        <f>+'10.ค่าใช้จ่าย(แยกกลุ่ม)'!AH98</f>
        <v>0.36590557154592007</v>
      </c>
      <c r="V83" s="16">
        <f>+'10.ค่าใช้จ่าย(แยกกลุ่ม)'!AI98</f>
        <v>0.35657117099435331</v>
      </c>
      <c r="W83" s="16">
        <f>+'10.ค่าใช้จ่าย(แยกกลุ่ม)'!AJ98</f>
        <v>-2.0156548971528267E-2</v>
      </c>
      <c r="X83" s="16">
        <f>+'10.ค่าใช้จ่าย(แยกกลุ่ม)'!AK98</f>
        <v>-0.79198419727271274</v>
      </c>
    </row>
    <row r="84" spans="1:24">
      <c r="A84" s="255" t="str">
        <f>+'10.ค่าใช้จ่าย(แยกกลุ่ม)'!B109</f>
        <v>ศรีบุญเรือง,รพช.</v>
      </c>
      <c r="B84" s="255">
        <f>+'10.ค่าใช้จ่าย(แยกกลุ่ม)'!C109</f>
        <v>9454.5342749414885</v>
      </c>
      <c r="C84" s="255">
        <f>+'10.ค่าใช้จ่าย(แยกกลุ่ม)'!D109</f>
        <v>34.898743614580539</v>
      </c>
      <c r="D84" s="255">
        <f>+'10.ค่าใช้จ่าย(แยกกลุ่ม)'!E109</f>
        <v>1984.0843926735881</v>
      </c>
      <c r="E84" s="255">
        <f>+'10.ค่าใช้จ่าย(แยกกลุ่ม)'!F109</f>
        <v>805.21559434112896</v>
      </c>
      <c r="F84" s="255">
        <f>+'10.ค่าใช้จ่าย(แยกกลุ่ม)'!G109</f>
        <v>835.16327450175322</v>
      </c>
      <c r="G84" s="255">
        <f>+'10.ค่าใช้จ่าย(แยกกลุ่ม)'!H109</f>
        <v>516.75093977168274</v>
      </c>
      <c r="H84" s="255">
        <f>+'10.ค่าใช้จ่าย(แยกกลุ่ม)'!I109</f>
        <v>555.44940869498589</v>
      </c>
      <c r="I84" s="255">
        <f>+'10.ค่าใช้จ่าย(แยกกลุ่ม)'!J109</f>
        <v>737.29790170717467</v>
      </c>
      <c r="J84" s="255">
        <f>+'10.ค่าใช้จ่าย(แยกกลุ่ม)'!K109</f>
        <v>351.0523017345692</v>
      </c>
      <c r="K84" s="313">
        <f>+'10.ค่าใช้จ่าย(แยกกลุ่ม)'!L109</f>
        <v>74.103618825337094</v>
      </c>
      <c r="L84" s="255">
        <f>+'10.ค่าใช้จ่าย(แยกกลุ่ม)'!M109</f>
        <v>72.064453111094011</v>
      </c>
      <c r="M84" s="16" t="str">
        <f>+'10.ค่าใช้จ่าย(แยกกลุ่ม)'!Z109</f>
        <v>ศรีบุญเรือง,รพช.</v>
      </c>
      <c r="N84" s="16">
        <f>+'10.ค่าใช้จ่าย(แยกกลุ่ม)'!AA109</f>
        <v>3.0699309137069385E-2</v>
      </c>
      <c r="O84" s="16">
        <f>+'10.ค่าใช้จ่าย(แยกกลุ่ม)'!AB109</f>
        <v>-0.16934085260537265</v>
      </c>
      <c r="P84" s="16">
        <f>+'10.ค่าใช้จ่าย(แยกกลุ่ม)'!AC109</f>
        <v>1.1193776390901888E-2</v>
      </c>
      <c r="Q84" s="16">
        <f>+'10.ค่าใช้จ่าย(แยกกลุ่ม)'!AD109</f>
        <v>7.9491366955707521E-2</v>
      </c>
      <c r="R84" s="16">
        <f>+'10.ค่าใช้จ่าย(แยกกลุ่ม)'!AE109</f>
        <v>0.34847900556385175</v>
      </c>
      <c r="S84" s="16">
        <f>+'10.ค่าใช้จ่าย(แยกกลุ่ม)'!AF109</f>
        <v>-0.18868568471517</v>
      </c>
      <c r="T84" s="16">
        <f>+'10.ค่าใช้จ่าย(แยกกลุ่ม)'!AG109</f>
        <v>-0.43544292914955884</v>
      </c>
      <c r="U84" s="16">
        <f>+'10.ค่าใช้จ่าย(แยกกลุ่ม)'!AH109</f>
        <v>0.37560356372644926</v>
      </c>
      <c r="V84" s="16">
        <f>+'10.ค่าใช้จ่าย(แยกกลุ่ม)'!AI109</f>
        <v>-3.7299534457126329E-3</v>
      </c>
      <c r="W84" s="16">
        <f>+'10.ค่าใช้จ่าย(แยกกลุ่ม)'!AJ109</f>
        <v>1.4251360098636865</v>
      </c>
      <c r="X84" s="16">
        <f>+'10.ค่าใช้จ่าย(แยกกลุ่ม)'!AK109</f>
        <v>-0.82961828901301859</v>
      </c>
    </row>
    <row r="85" spans="1:24">
      <c r="A85" s="255" t="str">
        <f>+'10.ค่าใช้จ่าย(แยกกลุ่ม)'!B141</f>
        <v>หนองบัวลำภู,รพท.</v>
      </c>
      <c r="B85" s="313">
        <f>+'10.ค่าใช้จ่าย(แยกกลุ่ม)'!C141</f>
        <v>8975.3374672007594</v>
      </c>
      <c r="C85" s="255">
        <f>+'10.ค่าใช้จ่าย(แยกกลุ่ม)'!D141</f>
        <v>52.117704181983711</v>
      </c>
      <c r="D85" s="255">
        <f>+'10.ค่าใช้จ่าย(แยกกลุ่ม)'!E141</f>
        <v>2263.2941315126086</v>
      </c>
      <c r="E85" s="255">
        <f>+'10.ค่าใช้จ่าย(แยกกลุ่ม)'!F141</f>
        <v>1618.7520577094858</v>
      </c>
      <c r="F85" s="255">
        <f>+'10.ค่าใช้จ่าย(แยกกลุ่ม)'!G141</f>
        <v>294.25917707724943</v>
      </c>
      <c r="G85" s="255">
        <f>+'10.ค่าใช้จ่าย(แยกกลุ่ม)'!H141</f>
        <v>456.21819896201941</v>
      </c>
      <c r="H85" s="255">
        <f>+'10.ค่าใช้จ่าย(แยกกลุ่ม)'!I141</f>
        <v>460.36753406611808</v>
      </c>
      <c r="I85" s="255">
        <f>+'10.ค่าใช้จ่าย(แยกกลุ่ม)'!J141</f>
        <v>758.88062719019479</v>
      </c>
      <c r="J85" s="255">
        <f>+'10.ค่าใช้จ่าย(แยกกลุ่ม)'!K141</f>
        <v>342.93703844865496</v>
      </c>
      <c r="K85" s="255">
        <f>+'10.ค่าใช้จ่าย(แยกกลุ่ม)'!L141</f>
        <v>51.179603971982679</v>
      </c>
      <c r="L85" s="255">
        <f>+'10.ค่าใช้จ่าย(แยกกลุ่ม)'!M141</f>
        <v>35.232074758649119</v>
      </c>
      <c r="M85" s="16" t="str">
        <f>+'10.ค่าใช้จ่าย(แยกกลุ่ม)'!Z141</f>
        <v>หนองบัวลำภู,รพท.</v>
      </c>
      <c r="N85" s="16">
        <f>+'10.ค่าใช้จ่าย(แยกกลุ่ม)'!AA141</f>
        <v>0.10125602318406048</v>
      </c>
      <c r="O85" s="16">
        <f>+'10.ค่าใช้จ่าย(แยกกลุ่ม)'!AB141</f>
        <v>-2.308831430399778E-2</v>
      </c>
      <c r="P85" s="16">
        <f>+'10.ค่าใช้จ่าย(แยกกลุ่ม)'!AC141</f>
        <v>-0.15704197861909702</v>
      </c>
      <c r="Q85" s="16">
        <f>+'10.ค่าใช้จ่าย(แยกกลุ่ม)'!AD141</f>
        <v>-4.2028040156514646E-3</v>
      </c>
      <c r="R85" s="16">
        <f>+'10.ค่าใช้จ่าย(แยกกลุ่ม)'!AE141</f>
        <v>0.51978237067590027</v>
      </c>
      <c r="S85" s="16">
        <f>+'10.ค่าใช้จ่าย(แยกกลุ่ม)'!AF141</f>
        <v>-1.0486433145617251E-3</v>
      </c>
      <c r="T85" s="16">
        <f>+'10.ค่าใช้จ่าย(แยกกลุ่ม)'!AG141</f>
        <v>2.6265608436462858E-2</v>
      </c>
      <c r="U85" s="16">
        <f>+'10.ค่าใช้จ่าย(แยกกลุ่ม)'!AH141</f>
        <v>9.2024011221618074E-2</v>
      </c>
      <c r="V85" s="16">
        <f>+'10.ค่าใช้จ่าย(แยกกลุ่ม)'!AI141</f>
        <v>4.7113095315699273E-2</v>
      </c>
      <c r="W85" s="16">
        <f>+'10.ค่าใช้จ่าย(แยกกลุ่ม)'!AJ141</f>
        <v>-0.82410289229521649</v>
      </c>
      <c r="X85" s="16">
        <f>+'10.ค่าใช้จ่าย(แยกกลุ่ม)'!AK141</f>
        <v>-0.74344421834841601</v>
      </c>
    </row>
    <row r="87" spans="1:24">
      <c r="A87" s="348" t="s">
        <v>45</v>
      </c>
      <c r="B87" s="357" t="s">
        <v>248</v>
      </c>
      <c r="C87" s="358"/>
      <c r="D87" s="358"/>
      <c r="E87" s="358"/>
      <c r="F87" s="358"/>
      <c r="G87" s="358"/>
      <c r="H87" s="358"/>
      <c r="I87" s="358"/>
      <c r="J87" s="358"/>
      <c r="K87" s="358"/>
      <c r="L87" s="359"/>
      <c r="M87" s="348" t="s">
        <v>45</v>
      </c>
      <c r="N87" s="357" t="s">
        <v>719</v>
      </c>
      <c r="O87" s="358"/>
      <c r="P87" s="358"/>
      <c r="Q87" s="358"/>
      <c r="R87" s="358"/>
      <c r="S87" s="358"/>
      <c r="T87" s="358"/>
      <c r="U87" s="358"/>
      <c r="V87" s="358"/>
      <c r="W87" s="358"/>
      <c r="X87" s="359"/>
    </row>
    <row r="88" spans="1:24">
      <c r="A88" s="348"/>
      <c r="B88" s="38" t="s">
        <v>5</v>
      </c>
      <c r="C88" s="38" t="s">
        <v>8</v>
      </c>
      <c r="D88" s="38" t="s">
        <v>11</v>
      </c>
      <c r="E88" s="38" t="s">
        <v>17</v>
      </c>
      <c r="F88" s="38" t="s">
        <v>20</v>
      </c>
      <c r="G88" s="38" t="s">
        <v>23</v>
      </c>
      <c r="H88" s="38" t="s">
        <v>26</v>
      </c>
      <c r="I88" s="38" t="s">
        <v>29</v>
      </c>
      <c r="J88" s="38" t="s">
        <v>32</v>
      </c>
      <c r="K88" s="38" t="s">
        <v>35</v>
      </c>
      <c r="L88" s="38" t="s">
        <v>38</v>
      </c>
      <c r="M88" s="348"/>
      <c r="N88" s="38" t="s">
        <v>5</v>
      </c>
      <c r="O88" s="38" t="s">
        <v>8</v>
      </c>
      <c r="P88" s="38" t="s">
        <v>11</v>
      </c>
      <c r="Q88" s="38" t="s">
        <v>17</v>
      </c>
      <c r="R88" s="38" t="s">
        <v>20</v>
      </c>
      <c r="S88" s="38" t="s">
        <v>23</v>
      </c>
      <c r="T88" s="38" t="s">
        <v>26</v>
      </c>
      <c r="U88" s="38" t="s">
        <v>29</v>
      </c>
      <c r="V88" s="38" t="s">
        <v>32</v>
      </c>
      <c r="W88" s="38" t="s">
        <v>35</v>
      </c>
      <c r="X88" s="38" t="s">
        <v>38</v>
      </c>
    </row>
    <row r="89" spans="1:24">
      <c r="A89" s="255" t="str">
        <f>+'10.ค่าใช้จ่าย(แยกกลุ่ม)'!B4</f>
        <v>ห้วยเกิ้ง,รพช.</v>
      </c>
      <c r="B89" s="255">
        <f>+'10.ค่าใช้จ่าย(แยกกลุ่ม)'!C4</f>
        <v>8907.8263734282136</v>
      </c>
      <c r="C89" s="255">
        <f>+'10.ค่าใช้จ่าย(แยกกลุ่ม)'!D4</f>
        <v>69.873808872165128</v>
      </c>
      <c r="D89" s="313">
        <f>+'10.ค่าใช้จ่าย(แยกกลุ่ม)'!E4</f>
        <v>1743.6482865347227</v>
      </c>
      <c r="E89" s="255">
        <f>+'10.ค่าใช้จ่าย(แยกกลุ่ม)'!F4</f>
        <v>197.06128269682918</v>
      </c>
      <c r="F89" s="255">
        <f>+'10.ค่าใช้จ่าย(แยกกลุ่ม)'!G4</f>
        <v>5.2480048058583675</v>
      </c>
      <c r="G89" s="255">
        <f>+'10.ค่าใช้จ่าย(แยกกลุ่ม)'!H4</f>
        <v>437.64434425126052</v>
      </c>
      <c r="H89" s="313">
        <f>+'10.ค่าใช้จ่าย(แยกกลุ่ม)'!I4</f>
        <v>844.22980535597844</v>
      </c>
      <c r="I89" s="255">
        <f>+'10.ค่าใช้จ่าย(แยกกลุ่ม)'!J4</f>
        <v>156.92352862823722</v>
      </c>
      <c r="J89" s="313">
        <f>+'10.ค่าใช้จ่าย(แยกกลุ่ม)'!K4</f>
        <v>417.97974689217074</v>
      </c>
      <c r="K89" s="255">
        <f>+'10.ค่าใช้จ่าย(แยกกลุ่ม)'!L4</f>
        <v>20.696446663134829</v>
      </c>
      <c r="L89" s="255">
        <f>+'10.ค่าใช้จ่าย(แยกกลุ่ม)'!M4</f>
        <v>6.3487693790850201</v>
      </c>
      <c r="M89" s="16" t="str">
        <f>+'10.ค่าใช้จ่าย(แยกกลุ่ม)'!Z4</f>
        <v>ห้วยเกิ้ง,รพช.</v>
      </c>
      <c r="N89" s="15">
        <f>+'10.ค่าใช้จ่าย(แยกกลุ่ม)'!AA4</f>
        <v>-0.10481311798114286</v>
      </c>
      <c r="O89" s="15">
        <f>+'10.ค่าใช้จ่าย(แยกกลุ่ม)'!AB4</f>
        <v>0.13446302351282224</v>
      </c>
      <c r="P89" s="15">
        <f>+'10.ค่าใช้จ่าย(แยกกลุ่ม)'!AC4</f>
        <v>0.5614525943826969</v>
      </c>
      <c r="Q89" s="15">
        <f>+'10.ค่าใช้จ่าย(แยกกลุ่ม)'!AD4</f>
        <v>-0.56409746130942484</v>
      </c>
      <c r="R89" s="15">
        <f>+'10.ค่าใช้จ่าย(แยกกลุ่ม)'!AE4</f>
        <v>-0.99178781869927801</v>
      </c>
      <c r="S89" s="15">
        <f>+'10.ค่าใช้จ่าย(แยกกลุ่ม)'!AF4</f>
        <v>-4.1618691234563389E-2</v>
      </c>
      <c r="T89" s="15">
        <f>+'10.ค่าใช้จ่าย(แยกกลุ่ม)'!AG4</f>
        <v>1.004429424462199</v>
      </c>
      <c r="U89" s="15">
        <f>+'10.ค่าใช้จ่าย(แยกกลุ่ม)'!AH4</f>
        <v>0.1018868102420252</v>
      </c>
      <c r="V89" s="15">
        <f>+'10.ค่าใช้จ่าย(แยกกลุ่ม)'!AI4</f>
        <v>0.40863065171211355</v>
      </c>
      <c r="W89" s="15">
        <f>+'10.ค่าใช้จ่าย(แยกกลุ่ม)'!AJ4</f>
        <v>-9.964167536539606E-2</v>
      </c>
      <c r="X89" s="15">
        <f>+'10.ค่าใช้จ่าย(แยกกลุ่ม)'!AK4</f>
        <v>-0.98500792600725628</v>
      </c>
    </row>
    <row r="90" spans="1:24">
      <c r="A90" s="255" t="str">
        <f>+'10.ค่าใช้จ่าย(แยกกลุ่ม)'!B8</f>
        <v>ประจักษ์ศิลปาคม,รพช.</v>
      </c>
      <c r="B90" s="255">
        <f>+'10.ค่าใช้จ่าย(แยกกลุ่ม)'!C8</f>
        <v>8594.8355774470692</v>
      </c>
      <c r="C90" s="255">
        <f>+'10.ค่าใช้จ่าย(แยกกลุ่ม)'!D8</f>
        <v>29.855303504107713</v>
      </c>
      <c r="D90" s="255">
        <f>+'10.ค่าใช้จ่าย(แยกกลุ่ม)'!E8</f>
        <v>1082.2501518850511</v>
      </c>
      <c r="E90" s="313">
        <f>+'10.ค่าใช้จ่าย(แยกกลุ่ม)'!F8</f>
        <v>613.10862094632319</v>
      </c>
      <c r="F90" s="255">
        <f>+'10.ค่าใช้จ่าย(แยกกลุ่ม)'!G8</f>
        <v>788.90369616015812</v>
      </c>
      <c r="G90" s="255">
        <f>+'10.ค่าใช้จ่าย(แยกกลุ่ม)'!H8</f>
        <v>361.67345809291379</v>
      </c>
      <c r="H90" s="255">
        <f>+'10.ค่าใช้จ่าย(แยกกลุ่ม)'!I8</f>
        <v>364.79423878431157</v>
      </c>
      <c r="I90" s="255">
        <f>+'10.ค่าใช้จ่าย(แยกกลุ่ม)'!J8</f>
        <v>123.21152278901634</v>
      </c>
      <c r="J90" s="255">
        <f>+'10.ค่าใช้จ่าย(แยกกลุ่ม)'!K8</f>
        <v>380.91826639587384</v>
      </c>
      <c r="K90" s="255">
        <f>+'10.ค่าใช้จ่าย(แยกกลุ่ม)'!L8</f>
        <v>15.981915061498356</v>
      </c>
      <c r="L90" s="255">
        <f>+'10.ค่าใช้จ่าย(แยกกลุ่ม)'!M8</f>
        <v>342.08709953868964</v>
      </c>
      <c r="M90" s="16" t="str">
        <f>+'10.ค่าใช้จ่าย(แยกกลุ่ม)'!Z8</f>
        <v>ประจักษ์ศิลปาคม,รพช.</v>
      </c>
      <c r="N90" s="15">
        <f>+'10.ค่าใช้จ่าย(แยกกลุ่ม)'!AA8</f>
        <v>-0.13626694779429968</v>
      </c>
      <c r="O90" s="15">
        <f>+'10.ค่าใช้จ่าย(แยกกลุ่ม)'!AB8</f>
        <v>-0.51527276918411535</v>
      </c>
      <c r="P90" s="15">
        <f>+'10.ค่าใช้จ่าย(แยกกลุ่ม)'!AC8</f>
        <v>-3.083533503743174E-2</v>
      </c>
      <c r="Q90" s="15">
        <f>+'10.ค่าใช้จ่าย(แยกกลุ่ม)'!AD8</f>
        <v>0.35620554533150867</v>
      </c>
      <c r="R90" s="15">
        <f>+'10.ค่าใช้จ่าย(แยกกลุ่ม)'!AE8</f>
        <v>0.23449204437555246</v>
      </c>
      <c r="S90" s="15">
        <f>+'10.ค่าใช้จ่าย(แยกกลุ่ม)'!AF8</f>
        <v>-0.20798455031831556</v>
      </c>
      <c r="T90" s="15">
        <f>+'10.ค่าใช้จ่าย(แยกกลุ่ม)'!AG8</f>
        <v>-0.13388001530549654</v>
      </c>
      <c r="U90" s="15">
        <f>+'10.ค่าใช้จ่าย(แยกกลุ่ม)'!AH8</f>
        <v>-0.13483240519852874</v>
      </c>
      <c r="V90" s="15">
        <f>+'10.ค่าใช้จ่าย(แยกกลุ่ม)'!AI8</f>
        <v>0.2837300128340714</v>
      </c>
      <c r="W90" s="15">
        <f>+'10.ค่าใช้จ่าย(แยกกลุ่ม)'!AJ8</f>
        <v>-0.30473812710786968</v>
      </c>
      <c r="X90" s="15">
        <f>+'10.ค่าใช้จ่าย(แยกกลุ่ม)'!AK8</f>
        <v>-0.19219067475621215</v>
      </c>
    </row>
    <row r="91" spans="1:24">
      <c r="A91" s="255" t="str">
        <f>+'10.ค่าใช้จ่าย(แยกกลุ่ม)'!B16</f>
        <v>หนองแสง,รพช.</v>
      </c>
      <c r="B91" s="255">
        <f>+'10.ค่าใช้จ่าย(แยกกลุ่ม)'!C16</f>
        <v>9000.4913108841447</v>
      </c>
      <c r="C91" s="255">
        <f>+'10.ค่าใช้จ่าย(แยกกลุ่ม)'!D16</f>
        <v>39.731551737955371</v>
      </c>
      <c r="D91" s="255">
        <f>+'10.ค่าใช้จ่าย(แยกกลุ่ม)'!E16</f>
        <v>926.79905365965647</v>
      </c>
      <c r="E91" s="255">
        <f>+'10.ค่าใช้จ่าย(แยกกลุ่ม)'!F16</f>
        <v>286.56812404137179</v>
      </c>
      <c r="F91" s="255">
        <f>+'10.ค่าใช้จ่าย(แยกกลุ่ม)'!G16</f>
        <v>553.57910502111247</v>
      </c>
      <c r="G91" s="255">
        <f>+'10.ค่าใช้จ่าย(แยกกลุ่ม)'!H16</f>
        <v>377.23421422050592</v>
      </c>
      <c r="H91" s="255">
        <f>+'10.ค่าใช้จ่าย(แยกกลุ่ม)'!I16</f>
        <v>305.00683935034789</v>
      </c>
      <c r="I91" s="255">
        <f>+'10.ค่าใช้จ่าย(แยกกลุ่ม)'!J16</f>
        <v>22.862339463539282</v>
      </c>
      <c r="J91" s="255">
        <f>+'10.ค่าใช้จ่าย(แยกกลุ่ม)'!K16</f>
        <v>229.17051120850223</v>
      </c>
      <c r="K91" s="255">
        <f>+'10.ค่าใช้จ่าย(แยกกลุ่ม)'!L16</f>
        <v>30.959248631514512</v>
      </c>
      <c r="L91" s="255">
        <f>+'10.ค่าใช้จ่าย(แยกกลุ่ม)'!M16</f>
        <v>212.03249053828327</v>
      </c>
      <c r="M91" s="16" t="str">
        <f>+'10.ค่าใช้จ่าย(แยกกลุ่ม)'!Z16</f>
        <v>หนองแสง,รพช.</v>
      </c>
      <c r="N91" s="15">
        <f>+'10.ค่าใช้จ่าย(แยกกลุ่ม)'!AA16</f>
        <v>-0.10689431439551239</v>
      </c>
      <c r="O91" s="15">
        <f>+'10.ค่าใช้จ่าย(แยกกลุ่ม)'!AB16</f>
        <v>-0.41297183253982994</v>
      </c>
      <c r="P91" s="15">
        <f>+'10.ค่าใช้จ่าย(แยกกลุ่ม)'!AC16</f>
        <v>-0.28801247882282766</v>
      </c>
      <c r="Q91" s="15">
        <f>+'10.ค่าใช้จ่าย(แยกกลุ่ม)'!AD16</f>
        <v>-0.43007766293101363</v>
      </c>
      <c r="R91" s="15">
        <f>+'10.ค่าใช้จ่าย(แยกกลุ่ม)'!AE16</f>
        <v>-0.25711327360568648</v>
      </c>
      <c r="S91" s="15">
        <f>+'10.ค่าใช้จ่าย(แยกกลุ่ม)'!AF16</f>
        <v>-0.37366237569768229</v>
      </c>
      <c r="T91" s="15">
        <f>+'10.ค่าใช้จ่าย(แยกกลุ่ม)'!AG16</f>
        <v>-0.31944132099150602</v>
      </c>
      <c r="U91" s="15">
        <f>+'10.ค่าใช้จ่าย(แยกกลุ่ม)'!AH16</f>
        <v>-0.85899513870822275</v>
      </c>
      <c r="V91" s="15">
        <f>+'10.ค่าใช้จ่าย(แยกกลุ่ม)'!AI16</f>
        <v>-0.12501316665281309</v>
      </c>
      <c r="W91" s="15">
        <f>+'10.ค่าใช้จ่าย(แยกกลุ่ม)'!AJ16</f>
        <v>-0.66629161865704856</v>
      </c>
      <c r="X91" s="15">
        <f>+'10.ค่าใช้จ่าย(แยกกลุ่ม)'!AK16</f>
        <v>-0.41953998086879496</v>
      </c>
    </row>
    <row r="92" spans="1:24">
      <c r="A92" s="255" t="str">
        <f>+'10.ค่าใช้จ่าย(แยกกลุ่ม)'!B17</f>
        <v>นายูง,รพช.</v>
      </c>
      <c r="B92" s="255">
        <f>+'10.ค่าใช้จ่าย(แยกกลุ่ม)'!C17</f>
        <v>9585.4945401572331</v>
      </c>
      <c r="C92" s="313">
        <f>+'10.ค่าใช้จ่าย(แยกกลุ่ม)'!D17</f>
        <v>109.74776934019442</v>
      </c>
      <c r="D92" s="255">
        <f>+'10.ค่าใช้จ่าย(แยกกลุ่ม)'!E17</f>
        <v>1240.3978383245467</v>
      </c>
      <c r="E92" s="255">
        <f>+'10.ค่าใช้จ่าย(แยกกลุ่ม)'!F17</f>
        <v>404.78870190459543</v>
      </c>
      <c r="F92" s="255">
        <f>+'10.ค่าใช้จ่าย(แยกกลุ่ม)'!G17</f>
        <v>841.43809902305009</v>
      </c>
      <c r="G92" s="313">
        <f>+'10.ค่าใช้จ่าย(แยกกลุ่ม)'!H17</f>
        <v>942.76842467432766</v>
      </c>
      <c r="H92" s="255">
        <f>+'10.ค่าใช้จ่าย(แยกกลุ่ม)'!I17</f>
        <v>622.61420171124041</v>
      </c>
      <c r="I92" s="255">
        <f>+'10.ค่าใช้จ่าย(แยกกลุ่ม)'!J17</f>
        <v>38.854657027089985</v>
      </c>
      <c r="J92" s="313">
        <f>+'10.ค่าใช้จ่าย(แยกกลุ่ม)'!K17</f>
        <v>353.07017068415576</v>
      </c>
      <c r="K92" s="255">
        <f>+'10.ค่าใช้จ่าย(แยกกลุ่ม)'!L17</f>
        <v>59.178458904489474</v>
      </c>
      <c r="L92" s="255">
        <f>+'10.ค่าใช้จ่าย(แยกกลุ่ม)'!M17</f>
        <v>18.647780662272734</v>
      </c>
      <c r="M92" s="16" t="str">
        <f>+'10.ค่าใช้จ่าย(แยกกลุ่ม)'!Z17</f>
        <v>นายูง,รพช.</v>
      </c>
      <c r="N92" s="15">
        <f>+'10.ค่าใช้จ่าย(แยกกลุ่ม)'!AA17</f>
        <v>-4.8845293279413206E-2</v>
      </c>
      <c r="O92" s="15">
        <f>+'10.ค่าใช้จ่าย(แยกกลุ่ม)'!AB17</f>
        <v>0.62150807357143401</v>
      </c>
      <c r="P92" s="15">
        <f>+'10.ค่าใช้จ่าย(แยกกลุ่ม)'!AC17</f>
        <v>-4.7098959914852606E-2</v>
      </c>
      <c r="Q92" s="15">
        <f>+'10.ค่าใช้จ่าย(แยกกลุ่ม)'!AD17</f>
        <v>-0.19496237140707795</v>
      </c>
      <c r="R92" s="15">
        <f>+'10.ค่าใช้จ่าย(แยกกลุ่ม)'!AE17</f>
        <v>0.12918495148556594</v>
      </c>
      <c r="S92" s="15">
        <f>+'10.ค่าใช้จ่าย(แยกกลุ่ม)'!AF17</f>
        <v>0.56531754840401405</v>
      </c>
      <c r="T92" s="15">
        <f>+'10.ค่าใช้จ่าย(แยกกลุ่ม)'!AG17</f>
        <v>0.38923277770114195</v>
      </c>
      <c r="U92" s="15">
        <f>+'10.ค่าใช้จ่าย(แยกกลุ่ม)'!AH17</f>
        <v>-0.76036155296435026</v>
      </c>
      <c r="V92" s="15">
        <f>+'10.ค่าใช้จ่าย(แยกกลุ่ม)'!AI17</f>
        <v>0.34804320576485603</v>
      </c>
      <c r="W92" s="15">
        <f>+'10.ค่าใช้จ่าย(แยกกลุ่ม)'!AJ17</f>
        <v>-0.36211799044486476</v>
      </c>
      <c r="X92" s="15">
        <f>+'10.ค่าใช้จ่าย(แยกกลุ่ม)'!AK17</f>
        <v>-0.94894984682537131</v>
      </c>
    </row>
    <row r="93" spans="1:24">
      <c r="A93" s="255" t="str">
        <f>+'10.ค่าใช้จ่าย(แยกกลุ่ม)'!B22</f>
        <v>กู่แก้ว,รพช.</v>
      </c>
      <c r="B93" s="255">
        <f>+'10.ค่าใช้จ่าย(แยกกลุ่ม)'!C22</f>
        <v>9283.7381997559205</v>
      </c>
      <c r="C93" s="313">
        <f>+'10.ค่าใช้จ่าย(แยกกลุ่ม)'!D22</f>
        <v>114.64470718044053</v>
      </c>
      <c r="D93" s="255">
        <f>+'10.ค่าใช้จ่าย(แยกกลุ่ม)'!E22</f>
        <v>970.25165401163247</v>
      </c>
      <c r="E93" s="255">
        <f>+'10.ค่าใช้จ่าย(แยกกลุ่ม)'!F22</f>
        <v>449.09711226238511</v>
      </c>
      <c r="F93" s="255">
        <f>+'10.ค่าใช้จ่าย(แยกกลุ่ม)'!G22</f>
        <v>735.03770170254825</v>
      </c>
      <c r="G93" s="255">
        <f>+'10.ค่าใช้จ่าย(แยกกลุ่ม)'!H22</f>
        <v>310.18472964754392</v>
      </c>
      <c r="H93" s="255">
        <f>+'10.ค่าใช้จ่าย(แยกกลุ่ม)'!I22</f>
        <v>306.90660638591902</v>
      </c>
      <c r="I93" s="255">
        <f>+'10.ค่าใช้จ่าย(แยกกลุ่ม)'!J22</f>
        <v>208.32073888247572</v>
      </c>
      <c r="J93" s="255">
        <f>+'10.ค่าใช้จ่าย(แยกกลุ่ม)'!K22</f>
        <v>144.27307257953115</v>
      </c>
      <c r="K93" s="313">
        <f>+'10.ค่าใช้จ่าย(แยกกลุ่ม)'!L22</f>
        <v>266.07187875411012</v>
      </c>
      <c r="L93" s="313">
        <f>+'10.ค่าใช้จ่าย(แยกกลุ่ม)'!M22</f>
        <v>1759.9611316442167</v>
      </c>
      <c r="M93" s="16" t="str">
        <f>+'10.ค่าใช้จ่าย(แยกกลุ่ม)'!Z22</f>
        <v>กู่แก้ว,รพช.</v>
      </c>
      <c r="N93" s="15">
        <f>+'10.ค่าใช้จ่าย(แยกกลุ่ม)'!AA22</f>
        <v>-7.8788136838821271E-2</v>
      </c>
      <c r="O93" s="15">
        <f>+'10.ค่าใช้จ่าย(แยกกลุ่ม)'!AB22</f>
        <v>0.69385965111578418</v>
      </c>
      <c r="P93" s="15">
        <f>+'10.ค่าใช้จ่าย(แยกกลุ่ม)'!AC22</f>
        <v>-0.25463123065350574</v>
      </c>
      <c r="Q93" s="15">
        <f>+'10.ค่าใช้จ่าย(แยกกลุ่ม)'!AD22</f>
        <v>-0.10684247716762828</v>
      </c>
      <c r="R93" s="15">
        <f>+'10.ค่าใช้จ่าย(แยกกลุ่ม)'!AE22</f>
        <v>-1.3601223309574388E-2</v>
      </c>
      <c r="S93" s="15">
        <f>+'10.ค่าใช้จ่าย(แยกกลุ่ม)'!AF22</f>
        <v>-0.48498741805870232</v>
      </c>
      <c r="T93" s="15">
        <f>+'10.ค่าใช้จ่าย(แยกกลุ่ม)'!AG22</f>
        <v>-0.31520238999931582</v>
      </c>
      <c r="U93" s="15">
        <f>+'10.ค่าใช้จ่าย(แยกกลุ่ม)'!AH22</f>
        <v>0.28483075571377503</v>
      </c>
      <c r="V93" s="15">
        <f>+'10.ค่าใช้จ่าย(แยกกลุ่ม)'!AI22</f>
        <v>-0.44915670760632564</v>
      </c>
      <c r="W93" s="15">
        <f>+'10.ค่าใช้จ่าย(แยกกลุ่ม)'!AJ22</f>
        <v>1.8679770958500972</v>
      </c>
      <c r="X93" s="15">
        <f>+'10.ค่าใช้จ่าย(แยกกลุ่ม)'!AK22</f>
        <v>3.8180685401133267</v>
      </c>
    </row>
    <row r="94" spans="1:24">
      <c r="A94" s="255" t="str">
        <f>+'10.ค่าใช้จ่าย(แยกกลุ่ม)'!B31</f>
        <v>ทุ่งฝน,รพช.</v>
      </c>
      <c r="B94" s="255">
        <f>+'10.ค่าใช้จ่าย(แยกกลุ่ม)'!C31</f>
        <v>10656.681463025394</v>
      </c>
      <c r="C94" s="255">
        <f>+'10.ค่าใช้จ่าย(แยกกลุ่ม)'!D31</f>
        <v>30.682405627406272</v>
      </c>
      <c r="D94" s="255">
        <f>+'10.ค่าใช้จ่าย(แยกกลุ่ม)'!E31</f>
        <v>1555.1142221063078</v>
      </c>
      <c r="E94" s="255">
        <f>+'10.ค่าใช้จ่าย(แยกกลุ่ม)'!F31</f>
        <v>548.43684223022183</v>
      </c>
      <c r="F94" s="255">
        <f>+'10.ค่าใช้จ่าย(แยกกลุ่ม)'!G31</f>
        <v>574.00439108518697</v>
      </c>
      <c r="G94" s="255">
        <f>+'10.ค่าใช้จ่าย(แยกกลุ่ม)'!H31</f>
        <v>765.81629099331872</v>
      </c>
      <c r="H94" s="255">
        <f>+'10.ค่าใช้จ่าย(แยกกลุ่ม)'!I31</f>
        <v>223.20473667388885</v>
      </c>
      <c r="I94" s="255">
        <f>+'10.ค่าใช้จ่าย(แยกกลุ่ม)'!J31</f>
        <v>204.25722153418275</v>
      </c>
      <c r="J94" s="255">
        <f>+'10.ค่าใช้จ่าย(แยกกลุ่ม)'!K31</f>
        <v>380.29334621080289</v>
      </c>
      <c r="K94" s="313">
        <f>+'10.ค่าใช้จ่าย(แยกกลุ่ม)'!L31</f>
        <v>156.20623015044293</v>
      </c>
      <c r="L94" s="255">
        <f>+'10.ค่าใช้จ่าย(แยกกลุ่ม)'!M31</f>
        <v>104.13023847393086</v>
      </c>
      <c r="M94" s="16" t="str">
        <f>+'10.ค่าใช้จ่าย(แยกกลุ่ม)'!Z31</f>
        <v>ทุ่งฝน,รพช.</v>
      </c>
      <c r="N94" s="15">
        <f>+'10.ค่าใช้จ่าย(แยกกลุ่ม)'!AA31</f>
        <v>8.9711393744616078E-2</v>
      </c>
      <c r="O94" s="15">
        <f>+'10.ค่าใช้จ่าย(แยกกลุ่ม)'!AB31</f>
        <v>-0.40418850377885995</v>
      </c>
      <c r="P94" s="15">
        <f>+'10.ค่าใช้จ่าย(แยกกลุ่ม)'!AC31</f>
        <v>0.18176540304059027</v>
      </c>
      <c r="Q94" s="15">
        <f>+'10.ค่าใช้จ่าย(แยกกลุ่ม)'!AD31</f>
        <v>-0.11160263231251115</v>
      </c>
      <c r="R94" s="15">
        <f>+'10.ค่าใช้จ่าย(แยกกลุ่ม)'!AE31</f>
        <v>-0.14115803755066386</v>
      </c>
      <c r="S94" s="15">
        <f>+'10.ค่าใช้จ่าย(แยกกลุ่ม)'!AF31</f>
        <v>0.17868157322163047</v>
      </c>
      <c r="T94" s="15">
        <f>+'10.ค่าใช้จ่าย(แยกกลุ่ม)'!AG31</f>
        <v>-0.61597840097810475</v>
      </c>
      <c r="U94" s="15">
        <f>+'10.ค่าใช้จ่าย(แยกกลุ่ม)'!AH31</f>
        <v>8.1676510470056307E-2</v>
      </c>
      <c r="V94" s="15">
        <f>+'10.ค่าใช้จ่าย(แยกกลุ่ม)'!AI31</f>
        <v>0.20043776695972779</v>
      </c>
      <c r="W94" s="15">
        <f>+'10.ค่าใช้จ่าย(แยกกลุ่ม)'!AJ31</f>
        <v>2.0909403562374016</v>
      </c>
      <c r="X94" s="15">
        <f>+'10.ค่าใช้จ่าย(แยกกลุ่ม)'!AK31</f>
        <v>-0.73183278875223645</v>
      </c>
    </row>
    <row r="95" spans="1:24">
      <c r="A95" s="255" t="str">
        <f>+'10.ค่าใช้จ่าย(แยกกลุ่ม)'!B32</f>
        <v>ไชยวาน,รพช.</v>
      </c>
      <c r="B95" s="255">
        <f>+'10.ค่าใช้จ่าย(แยกกลุ่ม)'!C32</f>
        <v>7994.9773198924258</v>
      </c>
      <c r="C95" s="255">
        <f>+'10.ค่าใช้จ่าย(แยกกลุ่ม)'!D32</f>
        <v>46.636376298241103</v>
      </c>
      <c r="D95" s="255">
        <f>+'10.ค่าใช้จ่าย(แยกกลุ่ม)'!E32</f>
        <v>810.28307660615781</v>
      </c>
      <c r="E95" s="255">
        <f>+'10.ค่าใช้จ่าย(แยกกลุ่ม)'!F32</f>
        <v>431.84759398295586</v>
      </c>
      <c r="F95" s="255">
        <f>+'10.ค่าใช้จ่าย(แยกกลุ่ม)'!G32</f>
        <v>767.56257059610016</v>
      </c>
      <c r="G95" s="255">
        <f>+'10.ค่าใช้จ่าย(แยกกลุ่ม)'!H32</f>
        <v>413.59535147450089</v>
      </c>
      <c r="H95" s="255">
        <f>+'10.ค่าใช้จ่าย(แยกกลุ่ม)'!I32</f>
        <v>594.12666713243482</v>
      </c>
      <c r="I95" s="255">
        <f>+'10.ค่าใช้จ่าย(แยกกลุ่ม)'!J32</f>
        <v>80.409404157669897</v>
      </c>
      <c r="J95" s="255">
        <f>+'10.ค่าใช้จ่าย(แยกกลุ่ม)'!K32</f>
        <v>208.79286823090786</v>
      </c>
      <c r="K95" s="313">
        <f>+'10.ค่าใช้จ่าย(แยกกลุ่ม)'!L32</f>
        <v>141.07996748418961</v>
      </c>
      <c r="L95" s="255">
        <f>+'10.ค่าใช้จ่าย(แยกกลุ่ม)'!M32</f>
        <v>249.00388096766619</v>
      </c>
      <c r="M95" s="16" t="str">
        <f>+'10.ค่าใช้จ่าย(แยกกลุ่ม)'!Z32</f>
        <v>ไชยวาน,รพช.</v>
      </c>
      <c r="N95" s="15">
        <f>+'10.ค่าใช้จ่าย(แยกกลุ่ม)'!AA32</f>
        <v>-0.18246426822039935</v>
      </c>
      <c r="O95" s="15">
        <f>+'10.ค่าใช้จ่าย(แยกกลุ่ม)'!AB32</f>
        <v>-9.4383619132928198E-2</v>
      </c>
      <c r="P95" s="15">
        <f>+'10.ค่าใช้จ่าย(แยกกลุ่ม)'!AC32</f>
        <v>-0.38424811953331461</v>
      </c>
      <c r="Q95" s="15">
        <f>+'10.ค่าใช้จ่าย(แยกกลุ่ม)'!AD32</f>
        <v>-0.30046226621736588</v>
      </c>
      <c r="R95" s="15">
        <f>+'10.ค่าใช้จ่าย(แยกกลุ่ม)'!AE32</f>
        <v>0.14844930573985599</v>
      </c>
      <c r="S95" s="15">
        <f>+'10.ค่าใช้จ่าย(แยกกลุ่ม)'!AF32</f>
        <v>-0.36342798490118433</v>
      </c>
      <c r="T95" s="15">
        <f>+'10.ค่าใช้จ่าย(แยกกลุ่ม)'!AG32</f>
        <v>2.2189206795795849E-2</v>
      </c>
      <c r="U95" s="15">
        <f>+'10.ค่าใช้จ่าย(แยกกลุ่ม)'!AH32</f>
        <v>-0.57417924788676766</v>
      </c>
      <c r="V95" s="15">
        <f>+'10.ค่าใช้จ่าย(แยกกลุ่ม)'!AI32</f>
        <v>-0.34092235114391867</v>
      </c>
      <c r="W95" s="15">
        <f>+'10.ค่าใช้จ่าย(แยกกลุ่ม)'!AJ32</f>
        <v>1.7916285063250117</v>
      </c>
      <c r="X95" s="15">
        <f>+'10.ค่าใช้จ่าย(แยกกลุ่ม)'!AK32</f>
        <v>-0.35873885119655968</v>
      </c>
    </row>
    <row r="96" spans="1:24">
      <c r="A96" s="255" t="str">
        <f>+'10.ค่าใช้จ่าย(แยกกลุ่ม)'!B33</f>
        <v>สร้างคอม,รพช.</v>
      </c>
      <c r="B96" s="255">
        <f>+'10.ค่าใช้จ่าย(แยกกลุ่ม)'!C33</f>
        <v>8494.1253220131093</v>
      </c>
      <c r="C96" s="255">
        <f>+'10.ค่าใช้จ่าย(แยกกลุ่ม)'!D33</f>
        <v>12.757406354732808</v>
      </c>
      <c r="D96" s="255">
        <f>+'10.ค่าใช้จ่าย(แยกกลุ่ม)'!E33</f>
        <v>982.06640261390646</v>
      </c>
      <c r="E96" s="255">
        <f>+'10.ค่าใช้จ่าย(แยกกลุ่ม)'!F33</f>
        <v>743.05991641327148</v>
      </c>
      <c r="F96" s="255">
        <f>+'10.ค่าใช้จ่าย(แยกกลุ่ม)'!G33</f>
        <v>204.02307460621779</v>
      </c>
      <c r="G96" s="255">
        <f>+'10.ค่าใช้จ่าย(แยกกลุ่ม)'!H33</f>
        <v>357.36105726376792</v>
      </c>
      <c r="H96" s="255">
        <f>+'10.ค่าใช้จ่าย(แยกกลุ่ม)'!I33</f>
        <v>534.92471642042847</v>
      </c>
      <c r="I96" s="255">
        <f>+'10.ค่าใช้จ่าย(แยกกลุ่ม)'!J33</f>
        <v>84.24122770333031</v>
      </c>
      <c r="J96" s="255">
        <f>+'10.ค่าใช้จ่าย(แยกกลุ่ม)'!K33</f>
        <v>365.81079623807182</v>
      </c>
      <c r="K96" s="255">
        <f>+'10.ค่าใช้จ่าย(แยกกลุ่ม)'!L33</f>
        <v>42.535465143771823</v>
      </c>
      <c r="L96" s="255">
        <f>+'10.ค่าใช้จ่าย(แยกกลุ่ม)'!M33</f>
        <v>99.619896373586755</v>
      </c>
      <c r="M96" s="16" t="str">
        <f>+'10.ค่าใช้จ่าย(แยกกลุ่ม)'!Z33</f>
        <v>สร้างคอม,รพช.</v>
      </c>
      <c r="N96" s="15">
        <f>+'10.ค่าใช้จ่าย(แยกกลุ่ม)'!AA33</f>
        <v>-0.13142330702033067</v>
      </c>
      <c r="O96" s="15">
        <f>+'10.ค่าใช้จ่าย(แยกกลุ่ม)'!AB33</f>
        <v>-0.75226814153955945</v>
      </c>
      <c r="P96" s="15">
        <f>+'10.ค่าใช้จ่าย(แยกกลุ่ม)'!AC33</f>
        <v>-0.25370620266997412</v>
      </c>
      <c r="Q96" s="15">
        <f>+'10.ค่าใช้จ่าย(แยกกลุ่ม)'!AD33</f>
        <v>0.20366179465843881</v>
      </c>
      <c r="R96" s="15">
        <f>+'10.ค่าใช้จ่าย(แยกกลุ่ม)'!AE33</f>
        <v>-0.69473477816348828</v>
      </c>
      <c r="S96" s="15">
        <f>+'10.ค่าใช้จ่าย(แยกกลุ่ม)'!AF33</f>
        <v>-0.44997919456968305</v>
      </c>
      <c r="T96" s="15">
        <f>+'10.ค่าใช้จ่าย(แยกกลุ่ม)'!AG33</f>
        <v>-7.9667179033760319E-2</v>
      </c>
      <c r="U96" s="15">
        <f>+'10.ค่าใช้จ่าย(แยกกลุ่ม)'!AH33</f>
        <v>-0.55388721859901335</v>
      </c>
      <c r="V96" s="15">
        <f>+'10.ค่าใช้จ่าย(แยกกลุ่ม)'!AI33</f>
        <v>0.15472200537101216</v>
      </c>
      <c r="W96" s="15">
        <f>+'10.ค่าใช้จ่าย(แยกกลุ่ม)'!AJ33</f>
        <v>-0.15832687558242797</v>
      </c>
      <c r="X96" s="15">
        <f>+'10.ค่าใช้จ่าย(แยกกลุ่ม)'!AK33</f>
        <v>-0.74344829910301191</v>
      </c>
    </row>
    <row r="97" spans="1:24">
      <c r="A97" s="255" t="str">
        <f>+'10.ค่าใช้จ่าย(แยกกลุ่ม)'!B34</f>
        <v>พิบูลย์รักษ์,รพช.</v>
      </c>
      <c r="B97" s="255">
        <f>+'10.ค่าใช้จ่าย(แยกกลุ่ม)'!C34</f>
        <v>9327.4111915257581</v>
      </c>
      <c r="C97" s="255">
        <f>+'10.ค่าใช้จ่าย(แยกกลุ่ม)'!D34</f>
        <v>5.2572570563852885</v>
      </c>
      <c r="D97" s="255">
        <f>+'10.ค่าใช้จ่าย(แยกกลุ่ม)'!E34</f>
        <v>1084.873606816238</v>
      </c>
      <c r="E97" s="255">
        <f>+'10.ค่าใช้จ่าย(แยกกลุ่ม)'!F34</f>
        <v>493.38905191130993</v>
      </c>
      <c r="F97" s="255">
        <f>+'10.ค่าใช้จ่าย(แยกกลุ่ม)'!G34</f>
        <v>596.8327850516481</v>
      </c>
      <c r="G97" s="255">
        <f>+'10.ค่าใช้จ่าย(แยกกลุ่ม)'!H34</f>
        <v>640.33051516547141</v>
      </c>
      <c r="H97" s="255">
        <f>+'10.ค่าใช้จ่าย(แยกกลุ่ม)'!I34</f>
        <v>454.5683827883413</v>
      </c>
      <c r="I97" s="255">
        <f>+'10.ค่าใช้จ่าย(แยกกลุ่ม)'!J34</f>
        <v>97.350582275149677</v>
      </c>
      <c r="J97" s="255">
        <f>+'10.ค่าใช้จ่าย(แยกกลุ่ม)'!K34</f>
        <v>303.33463714718067</v>
      </c>
      <c r="K97" s="255">
        <f>+'10.ค่าใช้จ่าย(แยกกลุ่ม)'!L34</f>
        <v>10.937147180735574</v>
      </c>
      <c r="L97" s="255">
        <f>+'10.ค่าใช้จ่าย(แยกกลุ่ม)'!M34</f>
        <v>375.70737877491939</v>
      </c>
      <c r="M97" s="16" t="str">
        <f>+'10.ค่าใช้จ่าย(แยกกลุ่ม)'!Z34</f>
        <v>พิบูลย์รักษ์,รพช.</v>
      </c>
      <c r="N97" s="15">
        <f>+'10.ค่าใช้จ่าย(แยกกลุ่ม)'!AA34</f>
        <v>-4.6214688426927275E-2</v>
      </c>
      <c r="O97" s="15">
        <f>+'10.ค่าใช้จ่าย(แยกกลุ่ม)'!AB34</f>
        <v>-0.89791106242379537</v>
      </c>
      <c r="P97" s="15">
        <f>+'10.ค่าใช้จ่าย(แยกกลุ่ม)'!AC34</f>
        <v>-0.17558075350194557</v>
      </c>
      <c r="Q97" s="15">
        <f>+'10.ค่าใช้จ่าย(แยกกลุ่ม)'!AD34</f>
        <v>-0.20077299478754923</v>
      </c>
      <c r="R97" s="15">
        <f>+'10.ค่าใช้จ่าย(แยกกลุ่ม)'!AE34</f>
        <v>-0.10700153460709602</v>
      </c>
      <c r="S97" s="15">
        <f>+'10.ค่าใช้จ่าย(แยกกลุ่ม)'!AF34</f>
        <v>-1.4455832458074943E-2</v>
      </c>
      <c r="T97" s="15">
        <f>+'10.ค่าใช้จ่าย(แยกกลุ่ม)'!AG34</f>
        <v>-0.2179194768692522</v>
      </c>
      <c r="U97" s="15">
        <f>+'10.ค่าใช้จ่าย(แยกกลุ่ม)'!AH34</f>
        <v>-0.4844645524075652</v>
      </c>
      <c r="V97" s="15">
        <f>+'10.ค่าใช้จ่าย(แยกกลุ่ม)'!AI34</f>
        <v>-4.2490861103167549E-2</v>
      </c>
      <c r="W97" s="15">
        <f>+'10.ค่าใช้จ่าย(แยกกลุ่ม)'!AJ34</f>
        <v>-0.78358052959549096</v>
      </c>
      <c r="X97" s="15">
        <f>+'10.ค่าใช้จ่าย(แยกกลุ่ม)'!AK34</f>
        <v>-3.2438593363052555E-2</v>
      </c>
    </row>
    <row r="98" spans="1:24">
      <c r="A98" s="255" t="str">
        <f>+'10.ค่าใช้จ่าย(แยกกลุ่ม)'!B66</f>
        <v>ศรีธาตุ,รพช.</v>
      </c>
      <c r="B98" s="255">
        <f>+'10.ค่าใช้จ่าย(แยกกลุ่ม)'!C66</f>
        <v>10462.782165678558</v>
      </c>
      <c r="C98" s="255">
        <f>+'10.ค่าใช้จ่าย(แยกกลุ่ม)'!D66</f>
        <v>62.839835059915949</v>
      </c>
      <c r="D98" s="255">
        <f>+'10.ค่าใช้จ่าย(แยกกลุ่ม)'!E66</f>
        <v>1614.2765392300807</v>
      </c>
      <c r="E98" s="255">
        <f>+'10.ค่าใช้จ่าย(แยกกลุ่ม)'!F66</f>
        <v>794.586007884629</v>
      </c>
      <c r="F98" s="255">
        <f>+'10.ค่าใช้จ่าย(แยกกลุ่ม)'!G66</f>
        <v>919.12927041184344</v>
      </c>
      <c r="G98" s="255">
        <f>+'10.ค่าใช้จ่าย(แยกกลุ่ม)'!H66</f>
        <v>639.81771315142078</v>
      </c>
      <c r="H98" s="255">
        <f>+'10.ค่าใช้จ่าย(แยกกลุ่ม)'!I66</f>
        <v>630.12870837403341</v>
      </c>
      <c r="I98" s="255">
        <f>+'10.ค่าใช้จ่าย(แยกกลุ่ม)'!J66</f>
        <v>203.89818551127493</v>
      </c>
      <c r="J98" s="255">
        <f>+'10.ค่าใช้จ่าย(แยกกลุ่ม)'!K66</f>
        <v>294.35217165128262</v>
      </c>
      <c r="K98" s="255">
        <f>+'10.ค่าใช้จ่าย(แยกกลุ่ม)'!L66</f>
        <v>17.098490692923072</v>
      </c>
      <c r="L98" s="255">
        <f>+'10.ค่าใช้จ่าย(แยกกลุ่ม)'!M66</f>
        <v>210.47202308010446</v>
      </c>
      <c r="M98" s="16" t="str">
        <f>+'10.ค่าใช้จ่าย(แยกกลุ่ม)'!Z66</f>
        <v>ศรีธาตุ,รพช.</v>
      </c>
      <c r="N98" s="15">
        <f>+'10.ค่าใช้จ่าย(แยกกลุ่ม)'!AA66</f>
        <v>0.15872622737028483</v>
      </c>
      <c r="O98" s="15">
        <f>+'10.ค่าใช้จ่าย(แยกกลุ่ม)'!AB66</f>
        <v>0.33649587087561317</v>
      </c>
      <c r="P98" s="15">
        <f>+'10.ค่าใช้จ่าย(แยกกลุ่ม)'!AC66</f>
        <v>8.0152710129491461E-2</v>
      </c>
      <c r="Q98" s="15">
        <f>+'10.ค่าใช้จ่าย(แยกกลุ่ม)'!AD66</f>
        <v>0.23191799344629899</v>
      </c>
      <c r="R98" s="15">
        <f>+'10.ค่าใช้จ่าย(แยกกลุ่ม)'!AE66</f>
        <v>0.20088115523180786</v>
      </c>
      <c r="S98" s="15">
        <f>+'10.ค่าใช้จ่าย(แยกกลุ่ม)'!AF66</f>
        <v>4.5865759175287471E-2</v>
      </c>
      <c r="T98" s="15">
        <f>+'10.ค่าใช้จ่าย(แยกกลุ่ม)'!AG66</f>
        <v>-0.16492018821360011</v>
      </c>
      <c r="U98" s="15">
        <f>+'10.ค่าใช้จ่าย(แยกกลุ่ม)'!AH66</f>
        <v>-0.11623586450392748</v>
      </c>
      <c r="V98" s="15">
        <f>+'10.ค่าใช้จ่าย(แยกกลุ่ม)'!AI66</f>
        <v>9.714042944036691E-2</v>
      </c>
      <c r="W98" s="15">
        <f>+'10.ค่าใช้จ่าย(แยกกลุ่ม)'!AJ66</f>
        <v>-0.53030929064175469</v>
      </c>
      <c r="X98" s="15">
        <f>+'10.ค่าใช้จ่าย(แยกกลุ่ม)'!AK66</f>
        <v>-0.16944178431712525</v>
      </c>
    </row>
    <row r="99" spans="1:24">
      <c r="A99" s="255" t="str">
        <f>+'10.ค่าใช้จ่าย(แยกกลุ่ม)'!B79</f>
        <v>โนนสะอาด,รพช.</v>
      </c>
      <c r="B99" s="255">
        <f>+'10.ค่าใช้จ่าย(แยกกลุ่ม)'!C79</f>
        <v>9031.9687994239539</v>
      </c>
      <c r="C99" s="255">
        <f>+'10.ค่าใช้จ่าย(แยกกลุ่ม)'!D79</f>
        <v>33.747358988719093</v>
      </c>
      <c r="D99" s="255">
        <f>+'10.ค่าใช้จ่าย(แยกกลุ่ม)'!E79</f>
        <v>1196.415116089287</v>
      </c>
      <c r="E99" s="255">
        <f>+'10.ค่าใช้จ่าย(แยกกลุ่ม)'!F79</f>
        <v>467.65514649171928</v>
      </c>
      <c r="F99" s="255">
        <f>+'10.ค่าใช้จ่าย(แยกกลุ่ม)'!G79</f>
        <v>670.37657124569967</v>
      </c>
      <c r="G99" s="255">
        <f>+'10.ค่าใช้จ่าย(แยกกลุ่ม)'!H79</f>
        <v>491.2396793343467</v>
      </c>
      <c r="H99" s="255">
        <f>+'10.ค่าใช้จ่าย(แยกกลุ่ม)'!I79</f>
        <v>532.91613473077848</v>
      </c>
      <c r="I99" s="255">
        <f>+'10.ค่าใช้จ่าย(แยกกลุ่ม)'!J79</f>
        <v>102.1880150412033</v>
      </c>
      <c r="J99" s="255">
        <f>+'10.ค่าใช้จ่าย(แยกกลุ่ม)'!K79</f>
        <v>297.15102040163208</v>
      </c>
      <c r="K99" s="255">
        <f>+'10.ค่าใช้จ่าย(แยกกลุ่ม)'!L79</f>
        <v>47.513327466197296</v>
      </c>
      <c r="L99" s="255">
        <f>+'10.ค่าใช้จ่าย(แยกกลุ่ม)'!M79</f>
        <v>101.34413953116248</v>
      </c>
      <c r="M99" s="16" t="str">
        <f>+'10.ค่าใช้จ่าย(แยกกลุ่ม)'!Z79</f>
        <v>โนนสะอาด,รพช.</v>
      </c>
      <c r="N99" s="15">
        <f>+'10.ค่าใช้จ่าย(แยกกลุ่ม)'!AA79</f>
        <v>-9.9045824925429654E-2</v>
      </c>
      <c r="O99" s="15">
        <f>+'10.ค่าใช้จ่าย(แยกกลุ่ม)'!AB79</f>
        <v>-0.42070375299929552</v>
      </c>
      <c r="P99" s="15">
        <f>+'10.ค่าใช้จ่าย(แยกกลุ่ม)'!AC79</f>
        <v>-0.26231356455895821</v>
      </c>
      <c r="Q99" s="15">
        <f>+'10.ค่าใช้จ่าย(แยกกลุ่ม)'!AD79</f>
        <v>-0.31568566168021234</v>
      </c>
      <c r="R99" s="15">
        <f>+'10.ค่าใช้จ่าย(แยกกลุ่ม)'!AE79</f>
        <v>-9.8210813792857329E-2</v>
      </c>
      <c r="S99" s="15">
        <f>+'10.ค่าใช้จ่าย(แยกกลุ่ม)'!AF79</f>
        <v>-0.35352513554388643</v>
      </c>
      <c r="T99" s="15">
        <f>+'10.ค่าใช้จ่าย(แยกกลุ่ม)'!AG79</f>
        <v>-0.2303278874508875</v>
      </c>
      <c r="U99" s="15">
        <f>+'10.ค่าใช้จ่าย(แยกกลุ่ม)'!AH79</f>
        <v>-0.6673056344322158</v>
      </c>
      <c r="V99" s="15">
        <f>+'10.ค่าใช้จ่าย(แยกกลุ่ม)'!AI79</f>
        <v>-0.12754068479453379</v>
      </c>
      <c r="W99" s="15">
        <f>+'10.ค่าใช้จ่าย(แยกกลุ่ม)'!AJ79</f>
        <v>-0.28119601013276407</v>
      </c>
      <c r="X99" s="15">
        <f>+'10.ค่าใช้จ่าย(แยกกลุ่ม)'!AK79</f>
        <v>-0.80794689889268656</v>
      </c>
    </row>
    <row r="100" spans="1:24">
      <c r="A100" s="255" t="str">
        <f>+'10.ค่าใช้จ่าย(แยกกลุ่ม)'!B88</f>
        <v>กุดจับ,รพช.</v>
      </c>
      <c r="B100" s="255">
        <f>+'10.ค่าใช้จ่าย(แยกกลุ่ม)'!C88</f>
        <v>7186.256779803909</v>
      </c>
      <c r="C100" s="255">
        <f>+'10.ค่าใช้จ่าย(แยกกลุ่ม)'!D88</f>
        <v>21.214853733440513</v>
      </c>
      <c r="D100" s="255">
        <f>+'10.ค่าใช้จ่าย(แยกกลุ่ม)'!E88</f>
        <v>1114.2758231765179</v>
      </c>
      <c r="E100" s="255">
        <f>+'10.ค่าใช้จ่าย(แยกกลุ่ม)'!F88</f>
        <v>360.26035644579599</v>
      </c>
      <c r="F100" s="255">
        <f>+'10.ค่าใช้จ่าย(แยกกลุ่ม)'!G88</f>
        <v>460.11303628909542</v>
      </c>
      <c r="G100" s="255">
        <f>+'10.ค่าใช้จ่าย(แยกกลุ่ม)'!H88</f>
        <v>481.17454689288621</v>
      </c>
      <c r="H100" s="255">
        <f>+'10.ค่าใช้จ่าย(แยกกลุ่ม)'!I88</f>
        <v>951.91784119918293</v>
      </c>
      <c r="I100" s="255">
        <f>+'10.ค่าใช้จ่าย(แยกกลุ่ม)'!J88</f>
        <v>184.4051931295499</v>
      </c>
      <c r="J100" s="255">
        <f>+'10.ค่าใช้จ่าย(แยกกลุ่ม)'!K88</f>
        <v>243.76597341803995</v>
      </c>
      <c r="K100" s="255">
        <f>+'10.ค่าใช้จ่าย(แยกกลุ่ม)'!L88</f>
        <v>5.4584683884822327E-3</v>
      </c>
      <c r="L100" s="255">
        <f>+'10.ค่าใช้จ่าย(แยกกลุ่ม)'!M88</f>
        <v>130.07793208919017</v>
      </c>
      <c r="M100" s="16" t="str">
        <f>+'10.ค่าใช้จ่าย(แยกกลุ่ม)'!Z88</f>
        <v>กุดจับ,รพช.</v>
      </c>
      <c r="N100" s="15">
        <f>+'10.ค่าใช้จ่าย(แยกกลุ่ม)'!AA88</f>
        <v>-0.15353371985323172</v>
      </c>
      <c r="O100" s="15">
        <f>+'10.ค่าใช้จ่าย(แยกกลุ่ม)'!AB88</f>
        <v>-0.33775957561484832</v>
      </c>
      <c r="P100" s="15">
        <f>+'10.ค่าใช้จ่าย(แยกกลุ่ม)'!AC88</f>
        <v>-0.11610462015657251</v>
      </c>
      <c r="Q100" s="15">
        <f>+'10.ค่าใช้จ่าย(แยกกลุ่ม)'!AD88</f>
        <v>-0.22383494577168203</v>
      </c>
      <c r="R100" s="15">
        <f>+'10.ค่าใช้จ่าย(แยกกลุ่ม)'!AE88</f>
        <v>-0.33592909329017173</v>
      </c>
      <c r="S100" s="15">
        <f>+'10.ค่าใช้จ่าย(แยกกลุ่ม)'!AF88</f>
        <v>-0.37833668471549275</v>
      </c>
      <c r="T100" s="15">
        <f>+'10.ค่าใช้จ่าย(แยกกลุ่ม)'!AG88</f>
        <v>0.29174125088681874</v>
      </c>
      <c r="U100" s="15">
        <f>+'10.ค่าใช้จ่าย(แยกกลุ่ม)'!AH88</f>
        <v>0.43037545419063788</v>
      </c>
      <c r="V100" s="15">
        <f>+'10.ค่าใช้จ่าย(แยกกลุ่ม)'!AI88</f>
        <v>-0.27094817460796988</v>
      </c>
      <c r="W100" s="15">
        <f>+'10.ค่าใช้จ่าย(แยกกลุ่ม)'!AJ88</f>
        <v>-0.99981650412624778</v>
      </c>
      <c r="X100" s="15">
        <f>+'10.ค่าใช้จ่าย(แยกกลุ่ม)'!AK88</f>
        <v>-0.46219044408789833</v>
      </c>
    </row>
    <row r="101" spans="1:24">
      <c r="A101" s="255" t="str">
        <f>+'10.ค่าใช้จ่าย(แยกกลุ่ม)'!B89</f>
        <v>หนองวัวซอ,รพช.</v>
      </c>
      <c r="B101" s="313">
        <f>+'10.ค่าใช้จ่าย(แยกกลุ่ม)'!C89</f>
        <v>10406.132961026256</v>
      </c>
      <c r="C101" s="255">
        <f>+'10.ค่าใช้จ่าย(แยกกลุ่ม)'!D89</f>
        <v>18.562705488447364</v>
      </c>
      <c r="D101" s="313">
        <f>+'10.ค่าใช้จ่าย(แยกกลุ่ม)'!E89</f>
        <v>1420.4906799950488</v>
      </c>
      <c r="E101" s="313">
        <f>+'10.ค่าใช้จ่าย(แยกกลุ่ม)'!F89</f>
        <v>568.88560275101679</v>
      </c>
      <c r="F101" s="255">
        <f>+'10.ค่าใช้จ่าย(แยกกลุ่ม)'!G89</f>
        <v>658.80411610908664</v>
      </c>
      <c r="G101" s="255">
        <f>+'10.ค่าใช้จ่าย(แยกกลุ่ม)'!H89</f>
        <v>720.00233679424446</v>
      </c>
      <c r="H101" s="255">
        <f>+'10.ค่าใช้จ่าย(แยกกลุ่ม)'!I89</f>
        <v>284.16997159013715</v>
      </c>
      <c r="I101" s="255">
        <f>+'10.ค่าใช้จ่าย(แยกกลุ่ม)'!J89</f>
        <v>126.81750663450305</v>
      </c>
      <c r="J101" s="255">
        <f>+'10.ค่าใช้จ่าย(แยกกลุ่ม)'!K89</f>
        <v>378.5313716136863</v>
      </c>
      <c r="K101" s="255">
        <f>+'10.ค่าใช้จ่าย(แยกกลุ่ม)'!L89</f>
        <v>7.8166990215051504</v>
      </c>
      <c r="L101" s="255">
        <f>+'10.ค่าใช้จ่าย(แยกกลุ่ม)'!M89</f>
        <v>129.8742259746455</v>
      </c>
      <c r="M101" s="16" t="str">
        <f>+'10.ค่าใช้จ่าย(แยกกลุ่ม)'!Z89</f>
        <v>หนองวัวซอ,รพช.</v>
      </c>
      <c r="N101" s="15">
        <f>+'10.ค่าใช้จ่าย(แยกกลุ่ม)'!AA89</f>
        <v>0.22573419349383811</v>
      </c>
      <c r="O101" s="15">
        <f>+'10.ค่าใช้จ่าย(แยกกลุ่ม)'!AB89</f>
        <v>-0.42054872897714973</v>
      </c>
      <c r="P101" s="15">
        <f>+'10.ค่าใช้จ่าย(แยกกลุ่ม)'!AC89</f>
        <v>0.12679923861129319</v>
      </c>
      <c r="Q101" s="15">
        <f>+'10.ค่าใช้จ่าย(แยกกลุ่ม)'!AD89</f>
        <v>0.22563894918975591</v>
      </c>
      <c r="R101" s="15">
        <f>+'10.ค่าใช้จ่าย(แยกกลุ่ม)'!AE89</f>
        <v>-4.9162679116430394E-2</v>
      </c>
      <c r="S101" s="15">
        <f>+'10.ค่าใช้จ่าย(แยกกลุ่ม)'!AF89</f>
        <v>-6.9778227891713562E-2</v>
      </c>
      <c r="T101" s="15">
        <f>+'10.ค่าใช้จ่าย(แยกกลุ่ม)'!AG89</f>
        <v>-0.61438470981498539</v>
      </c>
      <c r="U101" s="15">
        <f>+'10.ค่าใช้จ่าย(แยกกลุ่ม)'!AH89</f>
        <v>-1.6314857661219862E-2</v>
      </c>
      <c r="V101" s="15">
        <f>+'10.ค่าใช้จ่าย(แยกกลุ่ม)'!AI89</f>
        <v>0.13210627214915363</v>
      </c>
      <c r="W101" s="15">
        <f>+'10.ค่าใช้จ่าย(แยกกลุ่ม)'!AJ89</f>
        <v>-0.73722811698674418</v>
      </c>
      <c r="X101" s="15">
        <f>+'10.ค่าใช้จ่าย(แยกกลุ่ม)'!AK89</f>
        <v>-0.46303267069190635</v>
      </c>
    </row>
    <row r="102" spans="1:24">
      <c r="A102" s="255" t="str">
        <f>+'10.ค่าใช้จ่าย(แยกกลุ่ม)'!B90</f>
        <v>วังสามหมอ,รพช.</v>
      </c>
      <c r="B102" s="255">
        <f>+'10.ค่าใช้จ่าย(แยกกลุ่ม)'!C90</f>
        <v>7384.70418479</v>
      </c>
      <c r="C102" s="255">
        <f>+'10.ค่าใช้จ่าย(แยกกลุ่ม)'!D90</f>
        <v>25.049794808057595</v>
      </c>
      <c r="D102" s="255">
        <f>+'10.ค่าใช้จ่าย(แยกกลุ่ม)'!E90</f>
        <v>1314.1519675444972</v>
      </c>
      <c r="E102" s="255">
        <f>+'10.ค่าใช้จ่าย(แยกกลุ่ม)'!F90</f>
        <v>392.2661445958305</v>
      </c>
      <c r="F102" s="255">
        <f>+'10.ค่าใช้จ่าย(แยกกลุ่ม)'!G90</f>
        <v>729.60557184063032</v>
      </c>
      <c r="G102" s="313">
        <f>+'10.ค่าใช้จ่าย(แยกกลุ่ม)'!H90</f>
        <v>1206.9982634430035</v>
      </c>
      <c r="H102" s="313">
        <f>+'10.ค่าใช้จ่าย(แยกกลุ่ม)'!I90</f>
        <v>1806.5135986680111</v>
      </c>
      <c r="I102" s="313">
        <f>+'10.ค่าใช้จ่าย(แยกกลุ่ม)'!J90</f>
        <v>187.50270853363975</v>
      </c>
      <c r="J102" s="255">
        <f>+'10.ค่าใช้จ่าย(แยกกลุ่ม)'!K90</f>
        <v>304.89044213587221</v>
      </c>
      <c r="K102" s="255">
        <f>+'10.ค่าใช้จ่าย(แยกกลุ่ม)'!L90</f>
        <v>8.3850140937551281</v>
      </c>
      <c r="L102" s="313">
        <f>+'10.ค่าใช้จ่าย(แยกกลุ่ม)'!M90</f>
        <v>626.79451839692331</v>
      </c>
      <c r="M102" s="16" t="str">
        <f>+'10.ค่าใช้จ่าย(แยกกลุ่ม)'!Z90</f>
        <v>วังสามหมอ,รพช.</v>
      </c>
      <c r="N102" s="15">
        <f>+'10.ค่าใช้จ่าย(แยกกลุ่ม)'!AA90</f>
        <v>-0.13015868026719299</v>
      </c>
      <c r="O102" s="15">
        <f>+'10.ค่าใช้จ่าย(แยกกลุ่ม)'!AB90</f>
        <v>-0.21804849786448582</v>
      </c>
      <c r="P102" s="15">
        <f>+'10.ค่าใช้จ่าย(แยกกลุ่ม)'!AC90</f>
        <v>4.2446428760682664E-2</v>
      </c>
      <c r="Q102" s="15">
        <f>+'10.ค่าใช้จ่าย(แยกกลุ่ม)'!AD90</f>
        <v>-0.1548798863247533</v>
      </c>
      <c r="R102" s="15">
        <f>+'10.ค่าใช้จ่าย(แยกกลุ่ม)'!AE90</f>
        <v>5.3023486446764877E-2</v>
      </c>
      <c r="S102" s="15">
        <f>+'10.ค่าใช้จ่าย(แยกกลุ่ม)'!AF90</f>
        <v>0.55940613825039776</v>
      </c>
      <c r="T102" s="15">
        <f>+'10.ค่าใช้จ่าย(แยกกลุ่ม)'!AG90</f>
        <v>1.4514175853115296</v>
      </c>
      <c r="U102" s="15">
        <f>+'10.ค่าใช้จ่าย(แยกกลุ่ม)'!AH90</f>
        <v>0.45440194676275808</v>
      </c>
      <c r="V102" s="15">
        <f>+'10.ค่าใช้จ่าย(แยกกลุ่ม)'!AI90</f>
        <v>-8.813797813140227E-2</v>
      </c>
      <c r="W102" s="15">
        <f>+'10.ค่าใช้จ่าย(แยกกลุ่ม)'!AJ90</f>
        <v>-0.71812322101095094</v>
      </c>
      <c r="X102" s="15">
        <f>+'10.ค่าใช้จ่าย(แยกกลุ่ม)'!AK90</f>
        <v>1.5914932392686962</v>
      </c>
    </row>
    <row r="103" spans="1:24">
      <c r="A103" s="255" t="str">
        <f>+'10.ค่าใช้จ่าย(แยกกลุ่ม)'!B91</f>
        <v>น้ำโสม,รพช.</v>
      </c>
      <c r="B103" s="255">
        <f>+'10.ค่าใช้จ่าย(แยกกลุ่ม)'!C91</f>
        <v>8925.5833350916382</v>
      </c>
      <c r="C103" s="255">
        <f>+'10.ค่าใช้จ่าย(แยกกลุ่ม)'!D91</f>
        <v>29.525045280349762</v>
      </c>
      <c r="D103" s="255">
        <f>+'10.ค่าใช้จ่าย(แยกกลุ่ม)'!E91</f>
        <v>1290.5276027341399</v>
      </c>
      <c r="E103" s="255">
        <f>+'10.ค่าใช้จ่าย(แยกกลุ่ม)'!F91</f>
        <v>453.3856686993268</v>
      </c>
      <c r="F103" s="255">
        <f>+'10.ค่าใช้จ่าย(แยกกลุ่ม)'!G91</f>
        <v>552.82168959541912</v>
      </c>
      <c r="G103" s="255">
        <f>+'10.ค่าใช้จ่าย(แยกกลุ่ม)'!H91</f>
        <v>578.10171080533689</v>
      </c>
      <c r="H103" s="255">
        <f>+'10.ค่าใช้จ่าย(แยกกลุ่ม)'!I91</f>
        <v>407.55534563045802</v>
      </c>
      <c r="I103" s="255">
        <f>+'10.ค่าใช้จ่าย(แยกกลุ่ม)'!J91</f>
        <v>82.400711567423073</v>
      </c>
      <c r="J103" s="255">
        <f>+'10.ค่าใช้จ่าย(แยกกลุ่ม)'!K91</f>
        <v>389.50718642275888</v>
      </c>
      <c r="K103" s="255">
        <f>+'10.ค่าใช้จ่าย(แยกกลุ่ม)'!L91</f>
        <v>27.23125958474618</v>
      </c>
      <c r="L103" s="255">
        <f>+'10.ค่าใช้จ่าย(แยกกลุ่ม)'!M91</f>
        <v>237.56145997403101</v>
      </c>
      <c r="M103" s="16" t="str">
        <f>+'10.ค่าใช้จ่าย(แยกกลุ่ม)'!Z91</f>
        <v>น้ำโสม,รพช.</v>
      </c>
      <c r="N103" s="15">
        <f>+'10.ค่าใช้จ่าย(แยกกลุ่ม)'!AA91</f>
        <v>5.1340851753026752E-2</v>
      </c>
      <c r="O103" s="15">
        <f>+'10.ค่าใช้จ่าย(แยกกลุ่ม)'!AB91</f>
        <v>-7.8349595895201324E-2</v>
      </c>
      <c r="P103" s="15">
        <f>+'10.ค่าใช้จ่าย(แยกกลุ่ม)'!AC91</f>
        <v>2.3706484419000105E-2</v>
      </c>
      <c r="Q103" s="15">
        <f>+'10.ค่าใช้จ่าย(แยกกลุ่ม)'!AD91</f>
        <v>-2.3200566378994179E-2</v>
      </c>
      <c r="R103" s="15">
        <f>+'10.ค่าใช้จ่าย(แยกกลุ่ม)'!AE91</f>
        <v>-0.20212475695249132</v>
      </c>
      <c r="S103" s="15">
        <f>+'10.ค่าใช้จ่าย(แยกกลุ่ม)'!AF91</f>
        <v>-0.25310964922902823</v>
      </c>
      <c r="T103" s="15">
        <f>+'10.ค่าใช้จ่าย(แยกกลุ่ม)'!AG91</f>
        <v>-0.44695221668805774</v>
      </c>
      <c r="U103" s="15">
        <f>+'10.ค่าใช้จ่าย(แยกกลุ่ม)'!AH91</f>
        <v>-0.36084253792634924</v>
      </c>
      <c r="V103" s="15">
        <f>+'10.ค่าใช้จ่าย(แยกกลุ่ม)'!AI91</f>
        <v>0.16493258383456894</v>
      </c>
      <c r="W103" s="15">
        <f>+'10.ค่าใช้จ่าย(แยกกลุ่ม)'!AJ91</f>
        <v>-8.4574020539853093E-2</v>
      </c>
      <c r="X103" s="15">
        <f>+'10.ค่าใช้จ่าย(แยกกลุ่ม)'!AK91</f>
        <v>-1.7797859802527047E-2</v>
      </c>
    </row>
    <row r="104" spans="1:24">
      <c r="A104" s="255" t="str">
        <f>+'10.ค่าใช้จ่าย(แยกกลุ่ม)'!B119</f>
        <v>หนองหาน,รพช.</v>
      </c>
      <c r="B104" s="255">
        <f>+'10.ค่าใช้จ่าย(แยกกลุ่ม)'!C119</f>
        <v>7338.3915959722335</v>
      </c>
      <c r="C104" s="255">
        <f>+'10.ค่าใช้จ่าย(แยกกลุ่ม)'!D119</f>
        <v>56.647198704682332</v>
      </c>
      <c r="D104" s="255">
        <f>+'10.ค่าใช้จ่าย(แยกกลุ่ม)'!E119</f>
        <v>1882.6988642381214</v>
      </c>
      <c r="E104" s="255">
        <f>+'10.ค่าใช้จ่าย(แยกกลุ่ม)'!F119</f>
        <v>1042.7876327005727</v>
      </c>
      <c r="F104" s="255">
        <f>+'10.ค่าใช้จ่าย(แยกกลุ่ม)'!G119</f>
        <v>620.457290412769</v>
      </c>
      <c r="G104" s="255">
        <f>+'10.ค่าใช้จ่าย(แยกกลุ่ม)'!H119</f>
        <v>494.48793166100785</v>
      </c>
      <c r="H104" s="255">
        <f>+'10.ค่าใช้จ่าย(แยกกลุ่ม)'!I119</f>
        <v>664.38953689667892</v>
      </c>
      <c r="I104" s="255">
        <f>+'10.ค่าใช้จ่าย(แยกกลุ่ม)'!J119</f>
        <v>468.0633164955226</v>
      </c>
      <c r="J104" s="255">
        <f>+'10.ค่าใช้จ่าย(แยกกลุ่ม)'!K119</f>
        <v>314.41084836845988</v>
      </c>
      <c r="K104" s="255">
        <f>+'10.ค่าใช้จ่าย(แยกกลุ่ม)'!L119</f>
        <v>61.405956338923467</v>
      </c>
      <c r="L104" s="255">
        <f>+'10.ค่าใช้จ่าย(แยกกลุ่ม)'!M119</f>
        <v>195.18873024930755</v>
      </c>
      <c r="M104" s="16" t="str">
        <f>+'10.ค่าใช้จ่าย(แยกกลุ่ม)'!Z119</f>
        <v>หนองหาน,รพช.</v>
      </c>
      <c r="N104" s="15">
        <f>+'10.ค่าใช้จ่าย(แยกกลุ่ม)'!AA119</f>
        <v>-7.0817258296496335E-2</v>
      </c>
      <c r="O104" s="15">
        <f>+'10.ค่าใช้จ่าย(แยกกลุ่ม)'!AB119</f>
        <v>0.24460684432071869</v>
      </c>
      <c r="P104" s="15">
        <f>+'10.ค่าใช้จ่าย(แยกกลุ่ม)'!AC119</f>
        <v>6.6620281168419129E-2</v>
      </c>
      <c r="Q104" s="15">
        <f>+'10.ค่าใช้จ่าย(แยกกลุ่ม)'!AD119</f>
        <v>0.34445682072541262</v>
      </c>
      <c r="R104" s="15">
        <f>+'10.ค่าใช้จ่าย(แยกกลุ่ม)'!AE119</f>
        <v>-6.5204924315636459E-2</v>
      </c>
      <c r="S104" s="15">
        <f>+'10.ค่าใช้จ่าย(แยกกลุ่ม)'!AF119</f>
        <v>2.3062959283024916E-3</v>
      </c>
      <c r="T104" s="15">
        <f>+'10.ค่าใช้จ่าย(แยกกลุ่ม)'!AG119</f>
        <v>-0.13519769259187439</v>
      </c>
      <c r="U104" s="15">
        <f>+'10.ค่าใช้จ่าย(แยกกลุ่ม)'!AH119</f>
        <v>-8.2287933158706805E-2</v>
      </c>
      <c r="V104" s="15">
        <f>+'10.ค่าใช้จ่าย(แยกกลุ่ม)'!AI119</f>
        <v>4.2372548767328863E-2</v>
      </c>
      <c r="W104" s="15">
        <f>+'10.ค่าใช้จ่าย(แยกกลุ่ม)'!AJ119</f>
        <v>0.85673394219267995</v>
      </c>
      <c r="X104" s="15">
        <f>+'10.ค่าใช้จ่าย(แยกกลุ่ม)'!AK119</f>
        <v>0.88136155800451643</v>
      </c>
    </row>
    <row r="105" spans="1:24">
      <c r="A105" s="255" t="str">
        <f>+'10.ค่าใช้จ่าย(แยกกลุ่ม)'!B120</f>
        <v>บ้านผือ,รพช.</v>
      </c>
      <c r="B105" s="255">
        <f>+'10.ค่าใช้จ่าย(แยกกลุ่ม)'!C120</f>
        <v>7863.2225995103827</v>
      </c>
      <c r="C105" s="255">
        <f>+'10.ค่าใช้จ่าย(แยกกลุ่ม)'!D120</f>
        <v>7.9496438367032365</v>
      </c>
      <c r="D105" s="255">
        <f>+'10.ค่าใช้จ่าย(แยกกลุ่ม)'!E120</f>
        <v>1711.3882514280535</v>
      </c>
      <c r="E105" s="255">
        <f>+'10.ค่าใช้จ่าย(แยกกลุ่ม)'!F120</f>
        <v>697.88899152235024</v>
      </c>
      <c r="F105" s="255">
        <f>+'10.ค่าใช้จ่าย(แยกกลุ่ม)'!G120</f>
        <v>503.1212881947593</v>
      </c>
      <c r="G105" s="255">
        <f>+'10.ค่าใช้จ่าย(แยกกลุ่ม)'!H120</f>
        <v>387.25799738190221</v>
      </c>
      <c r="H105" s="255">
        <f>+'10.ค่าใช้จ่าย(แยกกลุ่ม)'!I120</f>
        <v>409.82744242451724</v>
      </c>
      <c r="I105" s="313">
        <f>+'10.ค่าใช้จ่าย(แยกกลุ่ม)'!J120</f>
        <v>768.04322496373186</v>
      </c>
      <c r="J105" s="255">
        <f>+'10.ค่าใช้จ่าย(แยกกลุ่ม)'!K120</f>
        <v>305.70639733883399</v>
      </c>
      <c r="K105" s="255">
        <f>+'10.ค่าใช้จ่าย(แยกกลุ่ม)'!L120</f>
        <v>2.2692251677395956</v>
      </c>
      <c r="L105" s="255">
        <f>+'10.ค่าใช้จ่าย(แยกกลุ่ม)'!M120</f>
        <v>130.63573306736785</v>
      </c>
      <c r="M105" s="16" t="str">
        <f>+'10.ค่าใช้จ่าย(แยกกลุ่ม)'!Z120</f>
        <v>บ้านผือ,รพช.</v>
      </c>
      <c r="N105" s="15">
        <f>+'10.ค่าใช้จ่าย(แยกกลุ่ม)'!AA120</f>
        <v>-4.3634714658454636E-3</v>
      </c>
      <c r="O105" s="15">
        <f>+'10.ค่าใช้จ่าย(แยกกลุ่ม)'!AB120</f>
        <v>-0.82533679766489432</v>
      </c>
      <c r="P105" s="15">
        <f>+'10.ค่าใช้จ่าย(แยกกลุ่ม)'!AC120</f>
        <v>-3.0433675506990068E-2</v>
      </c>
      <c r="Q105" s="15">
        <f>+'10.ค่าใช้จ่าย(แยกกลุ่ม)'!AD120</f>
        <v>-0.10021792996194577</v>
      </c>
      <c r="R105" s="15">
        <f>+'10.ค่าใช้จ่าย(แยกกลุ่ม)'!AE120</f>
        <v>-0.2419860158891036</v>
      </c>
      <c r="S105" s="15">
        <f>+'10.ค่าใช้จ่าย(แยกกลุ่ม)'!AF120</f>
        <v>-0.21504428304114712</v>
      </c>
      <c r="T105" s="15">
        <f>+'10.ค่าใช้จ่าย(แยกกลุ่ม)'!AG120</f>
        <v>-0.46654831515955969</v>
      </c>
      <c r="U105" s="15">
        <f>+'10.ค่าใช้จ่าย(แยกกลุ่ม)'!AH120</f>
        <v>0.50587006194419659</v>
      </c>
      <c r="V105" s="15">
        <f>+'10.ค่าใช้จ่าย(แยกกลุ่ม)'!AI120</f>
        <v>1.3514508873175768E-2</v>
      </c>
      <c r="W105" s="15">
        <f>+'10.ค่าใช้จ่าย(แยกกลุ่ม)'!AJ120</f>
        <v>-0.93138536320214815</v>
      </c>
      <c r="X105" s="15">
        <f>+'10.ค่าใช้จ่าย(แยกกลุ่ม)'!AK120</f>
        <v>0.25915592555353079</v>
      </c>
    </row>
    <row r="106" spans="1:24">
      <c r="A106" s="255" t="str">
        <f>+'10.ค่าใช้จ่าย(แยกกลุ่ม)'!B121</f>
        <v>เพ็ญ,รพช.</v>
      </c>
      <c r="B106" s="255">
        <f>+'10.ค่าใช้จ่าย(แยกกลุ่ม)'!C121</f>
        <v>8296.7511710676226</v>
      </c>
      <c r="C106" s="255">
        <f>+'10.ค่าใช้จ่าย(แยกกลุ่ม)'!D121</f>
        <v>44.024195900089758</v>
      </c>
      <c r="D106" s="313">
        <f>+'10.ค่าใช้จ่าย(แยกกลุ่ม)'!E121</f>
        <v>2053.0245568577689</v>
      </c>
      <c r="E106" s="255">
        <f>+'10.ค่าใช้จ่าย(แยกกลุ่ม)'!F121</f>
        <v>726.86479734448949</v>
      </c>
      <c r="F106" s="255">
        <f>+'10.ค่าใช้จ่าย(แยกกลุ่ม)'!G121</f>
        <v>477.11500751787719</v>
      </c>
      <c r="G106" s="255">
        <f>+'10.ค่าใช้จ่าย(แยกกลุ่ม)'!H121</f>
        <v>551.41177056320782</v>
      </c>
      <c r="H106" s="313">
        <f>+'10.ค่าใช้จ่าย(แยกกลุ่ม)'!I121</f>
        <v>1551.2688459027215</v>
      </c>
      <c r="I106" s="255">
        <f>+'10.ค่าใช้จ่าย(แยกกลุ่ม)'!J121</f>
        <v>616.46891887662855</v>
      </c>
      <c r="J106" s="313">
        <f>+'10.ค่าใช้จ่าย(แยกกลุ่ม)'!K121</f>
        <v>385.06254703118537</v>
      </c>
      <c r="K106" s="255">
        <f>+'10.ค่าใช้จ่าย(แยกกลุ่ม)'!L121</f>
        <v>44.63768348385684</v>
      </c>
      <c r="L106" s="255">
        <f>+'10.ค่าใช้จ่าย(แยกกลุ่ม)'!M121</f>
        <v>132.1979939999232</v>
      </c>
      <c r="M106" s="16" t="str">
        <f>+'10.ค่าใช้จ่าย(แยกกลุ่ม)'!Z121</f>
        <v>เพ็ญ,รพช.</v>
      </c>
      <c r="N106" s="15">
        <f>+'10.ค่าใช้จ่าย(แยกกลุ่ม)'!AA121</f>
        <v>5.0529656198186057E-2</v>
      </c>
      <c r="O106" s="15">
        <f>+'10.ค่าใช้จ่าย(แยกกลุ่ม)'!AB121</f>
        <v>-3.2735655321314526E-2</v>
      </c>
      <c r="P106" s="15">
        <f>+'10.ค่าใช้จ่าย(แยกกลุ่ม)'!AC121</f>
        <v>0.16311624321686513</v>
      </c>
      <c r="Q106" s="15">
        <f>+'10.ค่าใช้จ่าย(แยกกลุ่ม)'!AD121</f>
        <v>-6.2859681214114393E-2</v>
      </c>
      <c r="R106" s="15">
        <f>+'10.ค่าใช้จ่าย(แยกกลุ่ม)'!AE121</f>
        <v>-0.28116767027411671</v>
      </c>
      <c r="S106" s="15">
        <f>+'10.ค่าใช้จ่าย(แยกกลุ่ม)'!AF121</f>
        <v>0.11768852968359894</v>
      </c>
      <c r="T106" s="15">
        <f>+'10.ค่าใช้จ่าย(แยกกลุ่ม)'!AG121</f>
        <v>1.0192083150695981</v>
      </c>
      <c r="U106" s="15">
        <f>+'10.ค่าใช้จ่าย(แยกกลุ่ม)'!AH121</f>
        <v>0.2086846923221766</v>
      </c>
      <c r="V106" s="15">
        <f>+'10.ค่าใช้จ่าย(แยกกลุ่ม)'!AI121</f>
        <v>0.27660553274980582</v>
      </c>
      <c r="W106" s="15">
        <f>+'10.ค่าใช้จ่าย(แยกกลุ่ม)'!AJ121</f>
        <v>0.34971111870454102</v>
      </c>
      <c r="X106" s="15">
        <f>+'10.ค่าใช้จ่าย(แยกกลุ่ม)'!AK121</f>
        <v>0.27421405753854755</v>
      </c>
    </row>
    <row r="107" spans="1:24">
      <c r="A107" s="255" t="str">
        <f>+'10.ค่าใช้จ่าย(แยกกลุ่ม)'!B124</f>
        <v>สมเด็จพระยุพราชบ้านดุง,รพช.</v>
      </c>
      <c r="B107" s="255">
        <f>+'10.ค่าใช้จ่าย(แยกกลุ่ม)'!C124</f>
        <v>4925.6829938960218</v>
      </c>
      <c r="C107" s="255">
        <f>+'10.ค่าใช้จ่าย(แยกกลุ่ม)'!D124</f>
        <v>23.712174934413131</v>
      </c>
      <c r="D107" s="255">
        <f>+'10.ค่าใช้จ่าย(แยกกลุ่ม)'!E124</f>
        <v>1295.5168615923837</v>
      </c>
      <c r="E107" s="255">
        <f>+'10.ค่าใช้จ่าย(แยกกลุ่ม)'!F124</f>
        <v>752.29951531131621</v>
      </c>
      <c r="F107" s="255">
        <f>+'10.ค่าใช้จ่าย(แยกกลุ่ม)'!G124</f>
        <v>705.36026490008396</v>
      </c>
      <c r="G107" s="255">
        <f>+'10.ค่าใช้จ่าย(แยกกลุ่ม)'!H124</f>
        <v>365.51524067583694</v>
      </c>
      <c r="H107" s="255">
        <f>+'10.ค่าใช้จ่าย(แยกกลุ่ม)'!I124</f>
        <v>850.102678558045</v>
      </c>
      <c r="I107" s="255">
        <f>+'10.ค่าใช้จ่าย(แยกกลุ่ม)'!J124</f>
        <v>398.39374534030151</v>
      </c>
      <c r="J107" s="255">
        <f>+'10.ค่าใช้จ่าย(แยกกลุ่ม)'!K124</f>
        <v>208.10162625750922</v>
      </c>
      <c r="K107" s="255">
        <f>+'10.ค่าใช้จ่าย(แยกกลุ่ม)'!L124</f>
        <v>4.7835217489948585</v>
      </c>
      <c r="L107" s="255">
        <f>+'10.ค่าใช้จ่าย(แยกกลุ่ม)'!M124</f>
        <v>4.798392064756329</v>
      </c>
      <c r="M107" s="16" t="str">
        <f>+'10.ค่าใช้จ่าย(แยกกลุ่ม)'!Z124</f>
        <v>สมเด็จพระยุพราชบ้านดุง,รพช.</v>
      </c>
      <c r="N107" s="15">
        <f>+'10.ค่าใช้จ่าย(แยกกลุ่ม)'!AA124</f>
        <v>-0.37631297414781001</v>
      </c>
      <c r="O107" s="15">
        <f>+'10.ค่าใช้จ่าย(แยกกลุ่ม)'!AB124</f>
        <v>-0.47901509885851867</v>
      </c>
      <c r="P107" s="15">
        <f>+'10.ค่าใช้จ่าย(แยกกลุ่ม)'!AC124</f>
        <v>-0.26604058385657742</v>
      </c>
      <c r="Q107" s="15">
        <f>+'10.ค่าใช้จ่าย(แยกกลุ่ม)'!AD124</f>
        <v>-3.0066925545188611E-2</v>
      </c>
      <c r="R107" s="15">
        <f>+'10.ค่าใช้จ่าย(แยกกลุ่ม)'!AE124</f>
        <v>6.2711829485253057E-2</v>
      </c>
      <c r="S107" s="15">
        <f>+'10.ค่าใช้จ่าย(แยกกลุ่ม)'!AF124</f>
        <v>-0.25911593887331913</v>
      </c>
      <c r="T107" s="15">
        <f>+'10.ค่าใช้จ่าย(แยกกลุ่ม)'!AG124</f>
        <v>0.10653572508796731</v>
      </c>
      <c r="U107" s="15">
        <f>+'10.ค่าใช้จ่าย(แยกกลุ่ม)'!AH124</f>
        <v>-0.21888613235002516</v>
      </c>
      <c r="V107" s="15">
        <f>+'10.ค่าใช้จ่าย(แยกกลุ่ม)'!AI124</f>
        <v>-0.31007653301308208</v>
      </c>
      <c r="W107" s="15">
        <f>+'10.ค่าใช้จ่าย(แยกกลุ่ม)'!AJ124</f>
        <v>-0.85536049393068769</v>
      </c>
      <c r="X107" s="15">
        <f>+'10.ค่าใช้จ่าย(แยกกลุ่ม)'!AK124</f>
        <v>-0.95374983812161718</v>
      </c>
    </row>
    <row r="108" spans="1:24">
      <c r="A108" s="255" t="str">
        <f>+'10.ค่าใช้จ่าย(แยกกลุ่ม)'!B131</f>
        <v>กุมภวาปี,รพท.</v>
      </c>
      <c r="B108" s="255">
        <f>+'10.ค่าใช้จ่าย(แยกกลุ่ม)'!C131</f>
        <v>6603.5060330262304</v>
      </c>
      <c r="C108" s="255">
        <f>+'10.ค่าใช้จ่าย(แยกกลุ่ม)'!D131</f>
        <v>64.626731812505824</v>
      </c>
      <c r="D108" s="255">
        <f>+'10.ค่าใช้จ่าย(แยกกลุ่ม)'!E131</f>
        <v>1766.1000769587611</v>
      </c>
      <c r="E108" s="255">
        <f>+'10.ค่าใช้จ่าย(แยกกลุ่ม)'!F131</f>
        <v>1036.3441482767823</v>
      </c>
      <c r="F108" s="255">
        <f>+'10.ค่าใช้จ่าย(แยกกลุ่ม)'!G131</f>
        <v>286.61759331340488</v>
      </c>
      <c r="G108" s="255">
        <f>+'10.ค่าใช้จ่าย(แยกกลุ่ม)'!H131</f>
        <v>318.06306955515407</v>
      </c>
      <c r="H108" s="255">
        <f>+'10.ค่าใช้จ่าย(แยกกลุ่ม)'!I131</f>
        <v>838.83753829569196</v>
      </c>
      <c r="I108" s="255">
        <f>+'10.ค่าใช้จ่าย(แยกกลุ่ม)'!J131</f>
        <v>354.06119827076822</v>
      </c>
      <c r="J108" s="255">
        <f>+'10.ค่าใช้จ่าย(แยกกลุ่ม)'!K131</f>
        <v>354.20334300730235</v>
      </c>
      <c r="K108" s="255">
        <f>+'10.ค่าใช้จ่าย(แยกกลุ่ม)'!L131</f>
        <v>36.887525115460818</v>
      </c>
      <c r="L108" s="255">
        <f>+'10.ค่าใช้จ่าย(แยกกลุ่ม)'!M131</f>
        <v>160.83172458923124</v>
      </c>
      <c r="M108" s="16" t="str">
        <f>+'10.ค่าใช้จ่าย(แยกกลุ่ม)'!Z131</f>
        <v>กุมภวาปี,รพท.</v>
      </c>
      <c r="N108" s="15">
        <f>+'10.ค่าใช้จ่าย(แยกกลุ่ม)'!AA131</f>
        <v>-0.10134478684831315</v>
      </c>
      <c r="O108" s="15">
        <f>+'10.ค่าใช้จ่าย(แยกกลุ่ม)'!AB131</f>
        <v>-1.2450009885010533E-2</v>
      </c>
      <c r="P108" s="15">
        <f>+'10.ค่าใช้จ่าย(แยกกลุ่ม)'!AC131</f>
        <v>-0.23531868460882868</v>
      </c>
      <c r="Q108" s="15">
        <f>+'10.ค่าใช้จ่าย(แยกกลุ่ม)'!AD131</f>
        <v>-0.22171568429577854</v>
      </c>
      <c r="R108" s="15">
        <f>+'10.ค่าใช้จ่าย(แยกกลุ่ม)'!AE131</f>
        <v>-0.36153521201236138</v>
      </c>
      <c r="S108" s="15">
        <f>+'10.ค่าใช้จ่าย(แยกกลุ่ม)'!AF131</f>
        <v>-0.36092412921513722</v>
      </c>
      <c r="T108" s="15">
        <f>+'10.ค่าใช้จ่าย(แยกกลุ่ม)'!AG131</f>
        <v>-0.24872781896272883</v>
      </c>
      <c r="U108" s="15">
        <f>+'10.ค่าใช้จ่าย(แยกกลุ่ม)'!AH131</f>
        <v>-0.3873676455013062</v>
      </c>
      <c r="V108" s="15">
        <f>+'10.ค่าใช้จ่าย(แยกกลุ่ม)'!AI131</f>
        <v>9.0191913051202055E-2</v>
      </c>
      <c r="W108" s="15">
        <f>+'10.ค่าใช้จ่าย(แยกกลุ่ม)'!AJ131</f>
        <v>-2.8831465689803885E-2</v>
      </c>
      <c r="X108" s="15">
        <f>+'10.ค่าใช้จ่าย(แยกกลุ่ม)'!AK131</f>
        <v>0.33363263256542774</v>
      </c>
    </row>
    <row r="109" spans="1:24">
      <c r="A109" s="255" t="str">
        <f>+'10.ค่าใช้จ่าย(แยกกลุ่ม)'!B150</f>
        <v>อุดรธานี,รพศ.</v>
      </c>
      <c r="B109" s="255">
        <f>+'10.ค่าใช้จ่าย(แยกกลุ่ม)'!C150</f>
        <v>7455.9356879534753</v>
      </c>
      <c r="C109" s="255">
        <f>+'10.ค่าใช้จ่าย(แยกกลุ่ม)'!D150</f>
        <v>58.3543774553399</v>
      </c>
      <c r="D109" s="255">
        <f>+'10.ค่าใช้จ่าย(แยกกลุ่ม)'!E150</f>
        <v>4224.3375468266368</v>
      </c>
      <c r="E109" s="255">
        <f>+'10.ค่าใช้จ่าย(แยกกลุ่ม)'!F150</f>
        <v>2695.5962894047489</v>
      </c>
      <c r="F109" s="255">
        <f>+'10.ค่าใช้จ่าย(แยกกลุ่ม)'!G150</f>
        <v>71.594191322963269</v>
      </c>
      <c r="G109" s="255">
        <f>+'10.ค่าใช้จ่าย(แยกกลุ่ม)'!H150</f>
        <v>457.35883482616993</v>
      </c>
      <c r="H109" s="255">
        <f>+'10.ค่าใช้จ่าย(แยกกลุ่ม)'!I150</f>
        <v>830.75907478474824</v>
      </c>
      <c r="I109" s="255">
        <f>+'10.ค่าใช้จ่าย(แยกกลุ่ม)'!J150</f>
        <v>820.15646115923107</v>
      </c>
      <c r="J109" s="255">
        <f>+'10.ค่าใช้จ่าย(แยกกลุ่ม)'!K150</f>
        <v>280.24831962332644</v>
      </c>
      <c r="K109" s="255">
        <f>+'10.ค่าใช้จ่าย(แยกกลุ่ม)'!L150</f>
        <v>14.261816879557482</v>
      </c>
      <c r="L109" s="255">
        <f>+'10.ค่าใช้จ่าย(แยกกลุ่ม)'!M150</f>
        <v>122.80148800226046</v>
      </c>
      <c r="M109" s="16" t="str">
        <f>+'10.ค่าใช้จ่าย(แยกกลุ่ม)'!Z150</f>
        <v>อุดรธานี,รพศ.</v>
      </c>
      <c r="N109" s="15">
        <f>+'10.ค่าใช้จ่าย(แยกกลุ่ม)'!AA150</f>
        <v>5.7159641605009692E-2</v>
      </c>
      <c r="O109" s="15">
        <f>+'10.ค่าใช้จ่าย(แยกกลุ่ม)'!AB150</f>
        <v>9.0503212088706278E-2</v>
      </c>
      <c r="P109" s="15">
        <f>+'10.ค่าใช้จ่าย(แยกกลุ่ม)'!AC150</f>
        <v>4.3914745608405976E-2</v>
      </c>
      <c r="Q109" s="15">
        <f>+'10.ค่าใช้จ่าย(แยกกลุ่ม)'!AD150</f>
        <v>4.6241275619649434E-2</v>
      </c>
      <c r="R109" s="15">
        <f>+'10.ค่าใช้จ่าย(แยกกลุ่ม)'!AE150</f>
        <v>-0.382720116929194</v>
      </c>
      <c r="S109" s="15">
        <f>+'10.ค่าใช้จ่าย(แยกกลุ่ม)'!AF150</f>
        <v>9.750034414585565E-2</v>
      </c>
      <c r="T109" s="15">
        <f>+'10.ค่าใช้จ่าย(แยกกลุ่ม)'!AG150</f>
        <v>-0.11995933673441801</v>
      </c>
      <c r="U109" s="15">
        <f>+'10.ค่าใช้จ่าย(แยกกลุ่ม)'!AH150</f>
        <v>0.1417981533854823</v>
      </c>
      <c r="V109" s="15">
        <f>+'10.ค่าใช้จ่าย(แยกกลุ่ม)'!AI150</f>
        <v>-3.8644747845835152E-2</v>
      </c>
      <c r="W109" s="15">
        <f>+'10.ค่าใช้จ่าย(แยกกลุ่ม)'!AJ150</f>
        <v>0.51838131145063726</v>
      </c>
      <c r="X109" s="15">
        <f>+'10.ค่าใช้จ่าย(แยกกลุ่ม)'!AK150</f>
        <v>0.71418698766963717</v>
      </c>
    </row>
  </sheetData>
  <mergeCells count="28">
    <mergeCell ref="A2:A3"/>
    <mergeCell ref="M2:M3"/>
    <mergeCell ref="A17:A18"/>
    <mergeCell ref="M17:M18"/>
    <mergeCell ref="A87:A88"/>
    <mergeCell ref="M87:M88"/>
    <mergeCell ref="B2:L2"/>
    <mergeCell ref="B17:L17"/>
    <mergeCell ref="B28:L28"/>
    <mergeCell ref="B45:L45"/>
    <mergeCell ref="B66:L66"/>
    <mergeCell ref="B78:L78"/>
    <mergeCell ref="A66:A67"/>
    <mergeCell ref="M66:M67"/>
    <mergeCell ref="A78:A79"/>
    <mergeCell ref="M78:M79"/>
    <mergeCell ref="A28:A29"/>
    <mergeCell ref="M28:M29"/>
    <mergeCell ref="A45:A46"/>
    <mergeCell ref="M45:M46"/>
    <mergeCell ref="B87:L87"/>
    <mergeCell ref="N78:X78"/>
    <mergeCell ref="N87:X87"/>
    <mergeCell ref="N2:X2"/>
    <mergeCell ref="N17:X17"/>
    <mergeCell ref="N28:X28"/>
    <mergeCell ref="N45:X45"/>
    <mergeCell ref="N66:X6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35"/>
  <sheetViews>
    <sheetView topLeftCell="A52" zoomScale="60" zoomScaleNormal="60" zoomScaleSheetLayoutView="76" workbookViewId="0">
      <selection activeCell="J55" sqref="J55"/>
    </sheetView>
  </sheetViews>
  <sheetFormatPr defaultColWidth="9" defaultRowHeight="13.2"/>
  <cols>
    <col min="1" max="1" width="20.5546875" style="36" customWidth="1"/>
    <col min="2" max="2" width="22.44140625" style="36" customWidth="1"/>
    <col min="3" max="4" width="16.5546875" style="36" customWidth="1"/>
    <col min="5" max="8" width="13" style="36" customWidth="1"/>
    <col min="9" max="11" width="16.5546875" style="36" customWidth="1"/>
    <col min="12" max="256" width="9" style="36"/>
    <col min="257" max="257" width="20.5546875" style="36" customWidth="1"/>
    <col min="258" max="260" width="16.5546875" style="36" customWidth="1"/>
    <col min="261" max="264" width="13" style="36" customWidth="1"/>
    <col min="265" max="267" width="16.5546875" style="36" customWidth="1"/>
    <col min="268" max="512" width="9" style="36"/>
    <col min="513" max="513" width="20.5546875" style="36" customWidth="1"/>
    <col min="514" max="516" width="16.5546875" style="36" customWidth="1"/>
    <col min="517" max="520" width="13" style="36" customWidth="1"/>
    <col min="521" max="523" width="16.5546875" style="36" customWidth="1"/>
    <col min="524" max="768" width="9" style="36"/>
    <col min="769" max="769" width="20.5546875" style="36" customWidth="1"/>
    <col min="770" max="772" width="16.5546875" style="36" customWidth="1"/>
    <col min="773" max="776" width="13" style="36" customWidth="1"/>
    <col min="777" max="779" width="16.5546875" style="36" customWidth="1"/>
    <col min="780" max="1024" width="9" style="36"/>
    <col min="1025" max="1025" width="20.5546875" style="36" customWidth="1"/>
    <col min="1026" max="1028" width="16.5546875" style="36" customWidth="1"/>
    <col min="1029" max="1032" width="13" style="36" customWidth="1"/>
    <col min="1033" max="1035" width="16.5546875" style="36" customWidth="1"/>
    <col min="1036" max="1280" width="9" style="36"/>
    <col min="1281" max="1281" width="20.5546875" style="36" customWidth="1"/>
    <col min="1282" max="1284" width="16.5546875" style="36" customWidth="1"/>
    <col min="1285" max="1288" width="13" style="36" customWidth="1"/>
    <col min="1289" max="1291" width="16.5546875" style="36" customWidth="1"/>
    <col min="1292" max="1536" width="9" style="36"/>
    <col min="1537" max="1537" width="20.5546875" style="36" customWidth="1"/>
    <col min="1538" max="1540" width="16.5546875" style="36" customWidth="1"/>
    <col min="1541" max="1544" width="13" style="36" customWidth="1"/>
    <col min="1545" max="1547" width="16.5546875" style="36" customWidth="1"/>
    <col min="1548" max="1792" width="9" style="36"/>
    <col min="1793" max="1793" width="20.5546875" style="36" customWidth="1"/>
    <col min="1794" max="1796" width="16.5546875" style="36" customWidth="1"/>
    <col min="1797" max="1800" width="13" style="36" customWidth="1"/>
    <col min="1801" max="1803" width="16.5546875" style="36" customWidth="1"/>
    <col min="1804" max="2048" width="9" style="36"/>
    <col min="2049" max="2049" width="20.5546875" style="36" customWidth="1"/>
    <col min="2050" max="2052" width="16.5546875" style="36" customWidth="1"/>
    <col min="2053" max="2056" width="13" style="36" customWidth="1"/>
    <col min="2057" max="2059" width="16.5546875" style="36" customWidth="1"/>
    <col min="2060" max="2304" width="9" style="36"/>
    <col min="2305" max="2305" width="20.5546875" style="36" customWidth="1"/>
    <col min="2306" max="2308" width="16.5546875" style="36" customWidth="1"/>
    <col min="2309" max="2312" width="13" style="36" customWidth="1"/>
    <col min="2313" max="2315" width="16.5546875" style="36" customWidth="1"/>
    <col min="2316" max="2560" width="9" style="36"/>
    <col min="2561" max="2561" width="20.5546875" style="36" customWidth="1"/>
    <col min="2562" max="2564" width="16.5546875" style="36" customWidth="1"/>
    <col min="2565" max="2568" width="13" style="36" customWidth="1"/>
    <col min="2569" max="2571" width="16.5546875" style="36" customWidth="1"/>
    <col min="2572" max="2816" width="9" style="36"/>
    <col min="2817" max="2817" width="20.5546875" style="36" customWidth="1"/>
    <col min="2818" max="2820" width="16.5546875" style="36" customWidth="1"/>
    <col min="2821" max="2824" width="13" style="36" customWidth="1"/>
    <col min="2825" max="2827" width="16.5546875" style="36" customWidth="1"/>
    <col min="2828" max="3072" width="9" style="36"/>
    <col min="3073" max="3073" width="20.5546875" style="36" customWidth="1"/>
    <col min="3074" max="3076" width="16.5546875" style="36" customWidth="1"/>
    <col min="3077" max="3080" width="13" style="36" customWidth="1"/>
    <col min="3081" max="3083" width="16.5546875" style="36" customWidth="1"/>
    <col min="3084" max="3328" width="9" style="36"/>
    <col min="3329" max="3329" width="20.5546875" style="36" customWidth="1"/>
    <col min="3330" max="3332" width="16.5546875" style="36" customWidth="1"/>
    <col min="3333" max="3336" width="13" style="36" customWidth="1"/>
    <col min="3337" max="3339" width="16.5546875" style="36" customWidth="1"/>
    <col min="3340" max="3584" width="9" style="36"/>
    <col min="3585" max="3585" width="20.5546875" style="36" customWidth="1"/>
    <col min="3586" max="3588" width="16.5546875" style="36" customWidth="1"/>
    <col min="3589" max="3592" width="13" style="36" customWidth="1"/>
    <col min="3593" max="3595" width="16.5546875" style="36" customWidth="1"/>
    <col min="3596" max="3840" width="9" style="36"/>
    <col min="3841" max="3841" width="20.5546875" style="36" customWidth="1"/>
    <col min="3842" max="3844" width="16.5546875" style="36" customWidth="1"/>
    <col min="3845" max="3848" width="13" style="36" customWidth="1"/>
    <col min="3849" max="3851" width="16.5546875" style="36" customWidth="1"/>
    <col min="3852" max="4096" width="9" style="36"/>
    <col min="4097" max="4097" width="20.5546875" style="36" customWidth="1"/>
    <col min="4098" max="4100" width="16.5546875" style="36" customWidth="1"/>
    <col min="4101" max="4104" width="13" style="36" customWidth="1"/>
    <col min="4105" max="4107" width="16.5546875" style="36" customWidth="1"/>
    <col min="4108" max="4352" width="9" style="36"/>
    <col min="4353" max="4353" width="20.5546875" style="36" customWidth="1"/>
    <col min="4354" max="4356" width="16.5546875" style="36" customWidth="1"/>
    <col min="4357" max="4360" width="13" style="36" customWidth="1"/>
    <col min="4361" max="4363" width="16.5546875" style="36" customWidth="1"/>
    <col min="4364" max="4608" width="9" style="36"/>
    <col min="4609" max="4609" width="20.5546875" style="36" customWidth="1"/>
    <col min="4610" max="4612" width="16.5546875" style="36" customWidth="1"/>
    <col min="4613" max="4616" width="13" style="36" customWidth="1"/>
    <col min="4617" max="4619" width="16.5546875" style="36" customWidth="1"/>
    <col min="4620" max="4864" width="9" style="36"/>
    <col min="4865" max="4865" width="20.5546875" style="36" customWidth="1"/>
    <col min="4866" max="4868" width="16.5546875" style="36" customWidth="1"/>
    <col min="4869" max="4872" width="13" style="36" customWidth="1"/>
    <col min="4873" max="4875" width="16.5546875" style="36" customWidth="1"/>
    <col min="4876" max="5120" width="9" style="36"/>
    <col min="5121" max="5121" width="20.5546875" style="36" customWidth="1"/>
    <col min="5122" max="5124" width="16.5546875" style="36" customWidth="1"/>
    <col min="5125" max="5128" width="13" style="36" customWidth="1"/>
    <col min="5129" max="5131" width="16.5546875" style="36" customWidth="1"/>
    <col min="5132" max="5376" width="9" style="36"/>
    <col min="5377" max="5377" width="20.5546875" style="36" customWidth="1"/>
    <col min="5378" max="5380" width="16.5546875" style="36" customWidth="1"/>
    <col min="5381" max="5384" width="13" style="36" customWidth="1"/>
    <col min="5385" max="5387" width="16.5546875" style="36" customWidth="1"/>
    <col min="5388" max="5632" width="9" style="36"/>
    <col min="5633" max="5633" width="20.5546875" style="36" customWidth="1"/>
    <col min="5634" max="5636" width="16.5546875" style="36" customWidth="1"/>
    <col min="5637" max="5640" width="13" style="36" customWidth="1"/>
    <col min="5641" max="5643" width="16.5546875" style="36" customWidth="1"/>
    <col min="5644" max="5888" width="9" style="36"/>
    <col min="5889" max="5889" width="20.5546875" style="36" customWidth="1"/>
    <col min="5890" max="5892" width="16.5546875" style="36" customWidth="1"/>
    <col min="5893" max="5896" width="13" style="36" customWidth="1"/>
    <col min="5897" max="5899" width="16.5546875" style="36" customWidth="1"/>
    <col min="5900" max="6144" width="9" style="36"/>
    <col min="6145" max="6145" width="20.5546875" style="36" customWidth="1"/>
    <col min="6146" max="6148" width="16.5546875" style="36" customWidth="1"/>
    <col min="6149" max="6152" width="13" style="36" customWidth="1"/>
    <col min="6153" max="6155" width="16.5546875" style="36" customWidth="1"/>
    <col min="6156" max="6400" width="9" style="36"/>
    <col min="6401" max="6401" width="20.5546875" style="36" customWidth="1"/>
    <col min="6402" max="6404" width="16.5546875" style="36" customWidth="1"/>
    <col min="6405" max="6408" width="13" style="36" customWidth="1"/>
    <col min="6409" max="6411" width="16.5546875" style="36" customWidth="1"/>
    <col min="6412" max="6656" width="9" style="36"/>
    <col min="6657" max="6657" width="20.5546875" style="36" customWidth="1"/>
    <col min="6658" max="6660" width="16.5546875" style="36" customWidth="1"/>
    <col min="6661" max="6664" width="13" style="36" customWidth="1"/>
    <col min="6665" max="6667" width="16.5546875" style="36" customWidth="1"/>
    <col min="6668" max="6912" width="9" style="36"/>
    <col min="6913" max="6913" width="20.5546875" style="36" customWidth="1"/>
    <col min="6914" max="6916" width="16.5546875" style="36" customWidth="1"/>
    <col min="6917" max="6920" width="13" style="36" customWidth="1"/>
    <col min="6921" max="6923" width="16.5546875" style="36" customWidth="1"/>
    <col min="6924" max="7168" width="9" style="36"/>
    <col min="7169" max="7169" width="20.5546875" style="36" customWidth="1"/>
    <col min="7170" max="7172" width="16.5546875" style="36" customWidth="1"/>
    <col min="7173" max="7176" width="13" style="36" customWidth="1"/>
    <col min="7177" max="7179" width="16.5546875" style="36" customWidth="1"/>
    <col min="7180" max="7424" width="9" style="36"/>
    <col min="7425" max="7425" width="20.5546875" style="36" customWidth="1"/>
    <col min="7426" max="7428" width="16.5546875" style="36" customWidth="1"/>
    <col min="7429" max="7432" width="13" style="36" customWidth="1"/>
    <col min="7433" max="7435" width="16.5546875" style="36" customWidth="1"/>
    <col min="7436" max="7680" width="9" style="36"/>
    <col min="7681" max="7681" width="20.5546875" style="36" customWidth="1"/>
    <col min="7682" max="7684" width="16.5546875" style="36" customWidth="1"/>
    <col min="7685" max="7688" width="13" style="36" customWidth="1"/>
    <col min="7689" max="7691" width="16.5546875" style="36" customWidth="1"/>
    <col min="7692" max="7936" width="9" style="36"/>
    <col min="7937" max="7937" width="20.5546875" style="36" customWidth="1"/>
    <col min="7938" max="7940" width="16.5546875" style="36" customWidth="1"/>
    <col min="7941" max="7944" width="13" style="36" customWidth="1"/>
    <col min="7945" max="7947" width="16.5546875" style="36" customWidth="1"/>
    <col min="7948" max="8192" width="9" style="36"/>
    <col min="8193" max="8193" width="20.5546875" style="36" customWidth="1"/>
    <col min="8194" max="8196" width="16.5546875" style="36" customWidth="1"/>
    <col min="8197" max="8200" width="13" style="36" customWidth="1"/>
    <col min="8201" max="8203" width="16.5546875" style="36" customWidth="1"/>
    <col min="8204" max="8448" width="9" style="36"/>
    <col min="8449" max="8449" width="20.5546875" style="36" customWidth="1"/>
    <col min="8450" max="8452" width="16.5546875" style="36" customWidth="1"/>
    <col min="8453" max="8456" width="13" style="36" customWidth="1"/>
    <col min="8457" max="8459" width="16.5546875" style="36" customWidth="1"/>
    <col min="8460" max="8704" width="9" style="36"/>
    <col min="8705" max="8705" width="20.5546875" style="36" customWidth="1"/>
    <col min="8706" max="8708" width="16.5546875" style="36" customWidth="1"/>
    <col min="8709" max="8712" width="13" style="36" customWidth="1"/>
    <col min="8713" max="8715" width="16.5546875" style="36" customWidth="1"/>
    <col min="8716" max="8960" width="9" style="36"/>
    <col min="8961" max="8961" width="20.5546875" style="36" customWidth="1"/>
    <col min="8962" max="8964" width="16.5546875" style="36" customWidth="1"/>
    <col min="8965" max="8968" width="13" style="36" customWidth="1"/>
    <col min="8969" max="8971" width="16.5546875" style="36" customWidth="1"/>
    <col min="8972" max="9216" width="9" style="36"/>
    <col min="9217" max="9217" width="20.5546875" style="36" customWidth="1"/>
    <col min="9218" max="9220" width="16.5546875" style="36" customWidth="1"/>
    <col min="9221" max="9224" width="13" style="36" customWidth="1"/>
    <col min="9225" max="9227" width="16.5546875" style="36" customWidth="1"/>
    <col min="9228" max="9472" width="9" style="36"/>
    <col min="9473" max="9473" width="20.5546875" style="36" customWidth="1"/>
    <col min="9474" max="9476" width="16.5546875" style="36" customWidth="1"/>
    <col min="9477" max="9480" width="13" style="36" customWidth="1"/>
    <col min="9481" max="9483" width="16.5546875" style="36" customWidth="1"/>
    <col min="9484" max="9728" width="9" style="36"/>
    <col min="9729" max="9729" width="20.5546875" style="36" customWidth="1"/>
    <col min="9730" max="9732" width="16.5546875" style="36" customWidth="1"/>
    <col min="9733" max="9736" width="13" style="36" customWidth="1"/>
    <col min="9737" max="9739" width="16.5546875" style="36" customWidth="1"/>
    <col min="9740" max="9984" width="9" style="36"/>
    <col min="9985" max="9985" width="20.5546875" style="36" customWidth="1"/>
    <col min="9986" max="9988" width="16.5546875" style="36" customWidth="1"/>
    <col min="9989" max="9992" width="13" style="36" customWidth="1"/>
    <col min="9993" max="9995" width="16.5546875" style="36" customWidth="1"/>
    <col min="9996" max="10240" width="9" style="36"/>
    <col min="10241" max="10241" width="20.5546875" style="36" customWidth="1"/>
    <col min="10242" max="10244" width="16.5546875" style="36" customWidth="1"/>
    <col min="10245" max="10248" width="13" style="36" customWidth="1"/>
    <col min="10249" max="10251" width="16.5546875" style="36" customWidth="1"/>
    <col min="10252" max="10496" width="9" style="36"/>
    <col min="10497" max="10497" width="20.5546875" style="36" customWidth="1"/>
    <col min="10498" max="10500" width="16.5546875" style="36" customWidth="1"/>
    <col min="10501" max="10504" width="13" style="36" customWidth="1"/>
    <col min="10505" max="10507" width="16.5546875" style="36" customWidth="1"/>
    <col min="10508" max="10752" width="9" style="36"/>
    <col min="10753" max="10753" width="20.5546875" style="36" customWidth="1"/>
    <col min="10754" max="10756" width="16.5546875" style="36" customWidth="1"/>
    <col min="10757" max="10760" width="13" style="36" customWidth="1"/>
    <col min="10761" max="10763" width="16.5546875" style="36" customWidth="1"/>
    <col min="10764" max="11008" width="9" style="36"/>
    <col min="11009" max="11009" width="20.5546875" style="36" customWidth="1"/>
    <col min="11010" max="11012" width="16.5546875" style="36" customWidth="1"/>
    <col min="11013" max="11016" width="13" style="36" customWidth="1"/>
    <col min="11017" max="11019" width="16.5546875" style="36" customWidth="1"/>
    <col min="11020" max="11264" width="9" style="36"/>
    <col min="11265" max="11265" width="20.5546875" style="36" customWidth="1"/>
    <col min="11266" max="11268" width="16.5546875" style="36" customWidth="1"/>
    <col min="11269" max="11272" width="13" style="36" customWidth="1"/>
    <col min="11273" max="11275" width="16.5546875" style="36" customWidth="1"/>
    <col min="11276" max="11520" width="9" style="36"/>
    <col min="11521" max="11521" width="20.5546875" style="36" customWidth="1"/>
    <col min="11522" max="11524" width="16.5546875" style="36" customWidth="1"/>
    <col min="11525" max="11528" width="13" style="36" customWidth="1"/>
    <col min="11529" max="11531" width="16.5546875" style="36" customWidth="1"/>
    <col min="11532" max="11776" width="9" style="36"/>
    <col min="11777" max="11777" width="20.5546875" style="36" customWidth="1"/>
    <col min="11778" max="11780" width="16.5546875" style="36" customWidth="1"/>
    <col min="11781" max="11784" width="13" style="36" customWidth="1"/>
    <col min="11785" max="11787" width="16.5546875" style="36" customWidth="1"/>
    <col min="11788" max="12032" width="9" style="36"/>
    <col min="12033" max="12033" width="20.5546875" style="36" customWidth="1"/>
    <col min="12034" max="12036" width="16.5546875" style="36" customWidth="1"/>
    <col min="12037" max="12040" width="13" style="36" customWidth="1"/>
    <col min="12041" max="12043" width="16.5546875" style="36" customWidth="1"/>
    <col min="12044" max="12288" width="9" style="36"/>
    <col min="12289" max="12289" width="20.5546875" style="36" customWidth="1"/>
    <col min="12290" max="12292" width="16.5546875" style="36" customWidth="1"/>
    <col min="12293" max="12296" width="13" style="36" customWidth="1"/>
    <col min="12297" max="12299" width="16.5546875" style="36" customWidth="1"/>
    <col min="12300" max="12544" width="9" style="36"/>
    <col min="12545" max="12545" width="20.5546875" style="36" customWidth="1"/>
    <col min="12546" max="12548" width="16.5546875" style="36" customWidth="1"/>
    <col min="12549" max="12552" width="13" style="36" customWidth="1"/>
    <col min="12553" max="12555" width="16.5546875" style="36" customWidth="1"/>
    <col min="12556" max="12800" width="9" style="36"/>
    <col min="12801" max="12801" width="20.5546875" style="36" customWidth="1"/>
    <col min="12802" max="12804" width="16.5546875" style="36" customWidth="1"/>
    <col min="12805" max="12808" width="13" style="36" customWidth="1"/>
    <col min="12809" max="12811" width="16.5546875" style="36" customWidth="1"/>
    <col min="12812" max="13056" width="9" style="36"/>
    <col min="13057" max="13057" width="20.5546875" style="36" customWidth="1"/>
    <col min="13058" max="13060" width="16.5546875" style="36" customWidth="1"/>
    <col min="13061" max="13064" width="13" style="36" customWidth="1"/>
    <col min="13065" max="13067" width="16.5546875" style="36" customWidth="1"/>
    <col min="13068" max="13312" width="9" style="36"/>
    <col min="13313" max="13313" width="20.5546875" style="36" customWidth="1"/>
    <col min="13314" max="13316" width="16.5546875" style="36" customWidth="1"/>
    <col min="13317" max="13320" width="13" style="36" customWidth="1"/>
    <col min="13321" max="13323" width="16.5546875" style="36" customWidth="1"/>
    <col min="13324" max="13568" width="9" style="36"/>
    <col min="13569" max="13569" width="20.5546875" style="36" customWidth="1"/>
    <col min="13570" max="13572" width="16.5546875" style="36" customWidth="1"/>
    <col min="13573" max="13576" width="13" style="36" customWidth="1"/>
    <col min="13577" max="13579" width="16.5546875" style="36" customWidth="1"/>
    <col min="13580" max="13824" width="9" style="36"/>
    <col min="13825" max="13825" width="20.5546875" style="36" customWidth="1"/>
    <col min="13826" max="13828" width="16.5546875" style="36" customWidth="1"/>
    <col min="13829" max="13832" width="13" style="36" customWidth="1"/>
    <col min="13833" max="13835" width="16.5546875" style="36" customWidth="1"/>
    <col min="13836" max="14080" width="9" style="36"/>
    <col min="14081" max="14081" width="20.5546875" style="36" customWidth="1"/>
    <col min="14082" max="14084" width="16.5546875" style="36" customWidth="1"/>
    <col min="14085" max="14088" width="13" style="36" customWidth="1"/>
    <col min="14089" max="14091" width="16.5546875" style="36" customWidth="1"/>
    <col min="14092" max="14336" width="9" style="36"/>
    <col min="14337" max="14337" width="20.5546875" style="36" customWidth="1"/>
    <col min="14338" max="14340" width="16.5546875" style="36" customWidth="1"/>
    <col min="14341" max="14344" width="13" style="36" customWidth="1"/>
    <col min="14345" max="14347" width="16.5546875" style="36" customWidth="1"/>
    <col min="14348" max="14592" width="9" style="36"/>
    <col min="14593" max="14593" width="20.5546875" style="36" customWidth="1"/>
    <col min="14594" max="14596" width="16.5546875" style="36" customWidth="1"/>
    <col min="14597" max="14600" width="13" style="36" customWidth="1"/>
    <col min="14601" max="14603" width="16.5546875" style="36" customWidth="1"/>
    <col min="14604" max="14848" width="9" style="36"/>
    <col min="14849" max="14849" width="20.5546875" style="36" customWidth="1"/>
    <col min="14850" max="14852" width="16.5546875" style="36" customWidth="1"/>
    <col min="14853" max="14856" width="13" style="36" customWidth="1"/>
    <col min="14857" max="14859" width="16.5546875" style="36" customWidth="1"/>
    <col min="14860" max="15104" width="9" style="36"/>
    <col min="15105" max="15105" width="20.5546875" style="36" customWidth="1"/>
    <col min="15106" max="15108" width="16.5546875" style="36" customWidth="1"/>
    <col min="15109" max="15112" width="13" style="36" customWidth="1"/>
    <col min="15113" max="15115" width="16.5546875" style="36" customWidth="1"/>
    <col min="15116" max="15360" width="9" style="36"/>
    <col min="15361" max="15361" width="20.5546875" style="36" customWidth="1"/>
    <col min="15362" max="15364" width="16.5546875" style="36" customWidth="1"/>
    <col min="15365" max="15368" width="13" style="36" customWidth="1"/>
    <col min="15369" max="15371" width="16.5546875" style="36" customWidth="1"/>
    <col min="15372" max="15616" width="9" style="36"/>
    <col min="15617" max="15617" width="20.5546875" style="36" customWidth="1"/>
    <col min="15618" max="15620" width="16.5546875" style="36" customWidth="1"/>
    <col min="15621" max="15624" width="13" style="36" customWidth="1"/>
    <col min="15625" max="15627" width="16.5546875" style="36" customWidth="1"/>
    <col min="15628" max="15872" width="9" style="36"/>
    <col min="15873" max="15873" width="20.5546875" style="36" customWidth="1"/>
    <col min="15874" max="15876" width="16.5546875" style="36" customWidth="1"/>
    <col min="15877" max="15880" width="13" style="36" customWidth="1"/>
    <col min="15881" max="15883" width="16.5546875" style="36" customWidth="1"/>
    <col min="15884" max="16128" width="9" style="36"/>
    <col min="16129" max="16129" width="20.5546875" style="36" customWidth="1"/>
    <col min="16130" max="16132" width="16.5546875" style="36" customWidth="1"/>
    <col min="16133" max="16136" width="13" style="36" customWidth="1"/>
    <col min="16137" max="16139" width="16.5546875" style="36" customWidth="1"/>
    <col min="16140" max="16384" width="9" style="36"/>
  </cols>
  <sheetData>
    <row r="1" spans="1:11" s="27" customFormat="1" ht="15">
      <c r="A1" s="27" t="s">
        <v>1361</v>
      </c>
      <c r="I1" s="27" t="s">
        <v>1361</v>
      </c>
    </row>
    <row r="2" spans="1:11" s="27" customFormat="1" ht="15" customHeight="1">
      <c r="A2" s="360" t="s">
        <v>247</v>
      </c>
      <c r="B2" s="361" t="s">
        <v>135</v>
      </c>
      <c r="C2" s="361"/>
      <c r="D2" s="361"/>
      <c r="E2" s="361"/>
      <c r="F2" s="361"/>
      <c r="G2" s="361"/>
      <c r="H2" s="361"/>
    </row>
    <row r="3" spans="1:11" s="27" customFormat="1" ht="15" customHeight="1">
      <c r="A3" s="360"/>
      <c r="B3" s="28" t="s">
        <v>137</v>
      </c>
      <c r="C3" s="29" t="s">
        <v>253</v>
      </c>
      <c r="D3" s="28" t="s">
        <v>139</v>
      </c>
      <c r="E3" s="28" t="s">
        <v>140</v>
      </c>
      <c r="F3" s="28" t="s">
        <v>141</v>
      </c>
      <c r="G3" s="28" t="s">
        <v>142</v>
      </c>
      <c r="H3" s="28" t="s">
        <v>143</v>
      </c>
    </row>
    <row r="4" spans="1:11" s="27" customFormat="1" ht="15">
      <c r="A4" s="30">
        <v>1</v>
      </c>
      <c r="B4" s="31">
        <f>+'9.รายได้(แยกกลุ่ม)'!C11</f>
        <v>968.92070491468166</v>
      </c>
      <c r="C4" s="31">
        <f>+'9.รายได้(แยกกลุ่ม)'!D11</f>
        <v>304.94815736088782</v>
      </c>
      <c r="D4" s="31">
        <f>+'9.รายได้(แยกกลุ่ม)'!E11</f>
        <v>694.62874631130967</v>
      </c>
      <c r="E4" s="31">
        <f>+'9.รายได้(แยกกลุ่ม)'!F11</f>
        <v>4073.9638192767043</v>
      </c>
      <c r="F4" s="31">
        <f>+'9.รายได้(แยกกลุ่ม)'!G11</f>
        <v>9.6403994323714368</v>
      </c>
      <c r="G4" s="31">
        <f>+'9.รายได้(แยกกลุ่ม)'!H11</f>
        <v>43.346498944553105</v>
      </c>
      <c r="H4" s="31">
        <f>+'9.รายได้(แยกกลุ่ม)'!I11</f>
        <v>1046.5906702546883</v>
      </c>
      <c r="I4" s="32"/>
      <c r="K4" s="32"/>
    </row>
    <row r="5" spans="1:11" s="27" customFormat="1" ht="15">
      <c r="A5" s="33">
        <v>2</v>
      </c>
      <c r="B5" s="34">
        <f>+'9.รายได้(แยกกลุ่ม)'!C26</f>
        <v>1068.9920184500363</v>
      </c>
      <c r="C5" s="34">
        <f>+'9.รายได้(แยกกลุ่ม)'!D26</f>
        <v>178.53563510457579</v>
      </c>
      <c r="D5" s="34">
        <f>+'9.รายได้(แยกกลุ่ม)'!E26</f>
        <v>570.63187301940354</v>
      </c>
      <c r="E5" s="34">
        <f>+'9.รายได้(แยกกลุ่ม)'!F26</f>
        <v>1632.3986882584579</v>
      </c>
      <c r="F5" s="34">
        <f>+'9.รายได้(แยกกลุ่ม)'!G26</f>
        <v>10.259885918526923</v>
      </c>
      <c r="G5" s="34">
        <f>+'9.รายได้(แยกกลุ่ม)'!H26</f>
        <v>31.418315317270508</v>
      </c>
      <c r="H5" s="34">
        <f>+'9.รายได้(แยกกลุ่ม)'!I26</f>
        <v>634.21274592211444</v>
      </c>
      <c r="I5" s="32"/>
      <c r="K5" s="32"/>
    </row>
    <row r="6" spans="1:11" s="27" customFormat="1" ht="15">
      <c r="A6" s="33">
        <v>3</v>
      </c>
      <c r="B6" s="34">
        <f>+'9.รายได้(แยกกลุ่ม)'!C44</f>
        <v>975.40930666018949</v>
      </c>
      <c r="C6" s="34">
        <f>+'9.รายได้(แยกกลุ่ม)'!D44</f>
        <v>154.33721102015022</v>
      </c>
      <c r="D6" s="34">
        <f>+'9.รายได้(แยกกลุ่ม)'!E44</f>
        <v>544.51938106569412</v>
      </c>
      <c r="E6" s="34">
        <f>+'9.รายได้(แยกกลุ่ม)'!F44</f>
        <v>1860.2111759924896</v>
      </c>
      <c r="F6" s="34">
        <f>+'9.รายได้(แยกกลุ่ม)'!G44</f>
        <v>5.2312212052172846</v>
      </c>
      <c r="G6" s="34">
        <f>+'9.รายได้(แยกกลุ่ม)'!H44</f>
        <v>27.185869357406599</v>
      </c>
      <c r="H6" s="34">
        <f>+'9.รายได้(แยกกลุ่ม)'!I44</f>
        <v>620.63283901091427</v>
      </c>
      <c r="I6" s="32"/>
      <c r="K6" s="32"/>
    </row>
    <row r="7" spans="1:11" s="27" customFormat="1" ht="15">
      <c r="A7" s="33">
        <v>4</v>
      </c>
      <c r="B7" s="34">
        <f>+'9.รายได้(แยกกลุ่ม)'!C61</f>
        <v>1035.3409449647718</v>
      </c>
      <c r="C7" s="34">
        <f>+'9.รายได้(แยกกลุ่ม)'!D61</f>
        <v>171.13090851591676</v>
      </c>
      <c r="D7" s="34">
        <f>+'9.รายได้(แยกกลุ่ม)'!E61</f>
        <v>701.09966179402625</v>
      </c>
      <c r="E7" s="34">
        <f>+'9.รายได้(แยกกลุ่ม)'!F61</f>
        <v>1749.671417422883</v>
      </c>
      <c r="F7" s="34">
        <f>+'9.รายได้(แยกกลุ่ม)'!G61</f>
        <v>6.8146077098074391</v>
      </c>
      <c r="G7" s="34">
        <f>+'9.รายได้(แยกกลุ่ม)'!H61</f>
        <v>53.790252197071673</v>
      </c>
      <c r="H7" s="34">
        <f>+'9.รายได้(แยกกลุ่ม)'!I61</f>
        <v>649.81616088207659</v>
      </c>
      <c r="I7" s="32"/>
      <c r="K7" s="32"/>
    </row>
    <row r="8" spans="1:11" s="27" customFormat="1" ht="15">
      <c r="A8" s="33">
        <v>5</v>
      </c>
      <c r="B8" s="34">
        <f>+'9.รายได้(แยกกลุ่ม)'!C72</f>
        <v>900.58769169541836</v>
      </c>
      <c r="C8" s="34">
        <f>+'9.รายได้(แยกกลุ่ม)'!D72</f>
        <v>222.64556445847879</v>
      </c>
      <c r="D8" s="34">
        <f>+'9.รายได้(แยกกลุ่ม)'!E72</f>
        <v>645.5916847846953</v>
      </c>
      <c r="E8" s="34">
        <f>+'9.รายได้(แยกกลุ่ม)'!F72</f>
        <v>2028.2309626918568</v>
      </c>
      <c r="F8" s="34">
        <f>+'9.รายได้(แยกกลุ่ม)'!G72</f>
        <v>6.8703353599470001</v>
      </c>
      <c r="G8" s="34">
        <f>+'9.รายได้(แยกกลุ่ม)'!H72</f>
        <v>40.93442599515074</v>
      </c>
      <c r="H8" s="34">
        <f>+'9.รายได้(แยกกลุ่ม)'!I72</f>
        <v>680.37358059744849</v>
      </c>
      <c r="I8" s="32"/>
      <c r="K8" s="32"/>
    </row>
    <row r="9" spans="1:11" s="27" customFormat="1" ht="15">
      <c r="A9" s="33">
        <v>6</v>
      </c>
      <c r="B9" s="34">
        <f>+'9.รายได้(แยกกลุ่ม)'!C83</f>
        <v>965.49520932571875</v>
      </c>
      <c r="C9" s="34">
        <f>+'9.รายได้(แยกกลุ่ม)'!D83</f>
        <v>156.50190324528185</v>
      </c>
      <c r="D9" s="34">
        <f>+'9.รายได้(แยกกลุ่ม)'!E83</f>
        <v>547.01607517316415</v>
      </c>
      <c r="E9" s="34">
        <f>+'9.รายได้(แยกกลุ่ม)'!F83</f>
        <v>1368.0820667884702</v>
      </c>
      <c r="F9" s="34">
        <f>+'9.รายได้(แยกกลุ่ม)'!G83</f>
        <v>5.0535219449660813</v>
      </c>
      <c r="G9" s="34">
        <f>+'9.รายได้(แยกกลุ่ม)'!H83</f>
        <v>31.821926705042433</v>
      </c>
      <c r="H9" s="34">
        <f>+'9.รายได้(แยกกลุ่ม)'!I83</f>
        <v>519.26886360094022</v>
      </c>
      <c r="I9" s="32"/>
      <c r="K9" s="32"/>
    </row>
    <row r="10" spans="1:11" s="27" customFormat="1" ht="15">
      <c r="A10" s="33">
        <v>7</v>
      </c>
      <c r="B10" s="34">
        <f>+'9.รายได้(แยกกลุ่ม)'!C93</f>
        <v>994.92950464278999</v>
      </c>
      <c r="C10" s="34">
        <f>+'9.รายได้(แยกกลุ่ม)'!D93</f>
        <v>245.70281716690573</v>
      </c>
      <c r="D10" s="34">
        <f>+'9.รายได้(แยกกลุ่ม)'!E93</f>
        <v>785.75955438570986</v>
      </c>
      <c r="E10" s="34">
        <f>+'9.รายได้(แยกกลุ่ม)'!F93</f>
        <v>1611.9239751628377</v>
      </c>
      <c r="F10" s="34">
        <f>+'9.รายได้(แยกกลุ่ม)'!G93</f>
        <v>6.3713286801172622</v>
      </c>
      <c r="G10" s="34">
        <f>+'9.รายได้(แยกกลุ่ม)'!H93</f>
        <v>28.204725130068891</v>
      </c>
      <c r="H10" s="34">
        <f>+'9.รายได้(แยกกลุ่ม)'!I93</f>
        <v>537.0889591179598</v>
      </c>
      <c r="I10" s="32"/>
      <c r="K10" s="32"/>
    </row>
    <row r="11" spans="1:11" s="27" customFormat="1" ht="15">
      <c r="A11" s="33">
        <v>8</v>
      </c>
      <c r="B11" s="34">
        <f>+'9.รายได้(แยกกลุ่ม)'!C104</f>
        <v>1011.0534712323206</v>
      </c>
      <c r="C11" s="34">
        <f>+'9.รายได้(แยกกลุ่ม)'!D104</f>
        <v>266.72306082927759</v>
      </c>
      <c r="D11" s="34">
        <f>+'9.รายได้(แยกกลุ่ม)'!E104</f>
        <v>868.22544118268445</v>
      </c>
      <c r="E11" s="34">
        <f>+'9.รายได้(แยกกลุ่ม)'!F104</f>
        <v>2412.2271493547591</v>
      </c>
      <c r="F11" s="34">
        <f>+'9.รายได้(แยกกลุ่ม)'!G104</f>
        <v>9.3576677020149841</v>
      </c>
      <c r="G11" s="34">
        <f>+'9.รายได้(แยกกลุ่ม)'!H104</f>
        <v>56.351347828892976</v>
      </c>
      <c r="H11" s="34">
        <f>+'9.รายได้(แยกกลุ่ม)'!I104</f>
        <v>534.28293756671565</v>
      </c>
      <c r="I11" s="32"/>
      <c r="K11" s="32"/>
    </row>
    <row r="12" spans="1:11" s="27" customFormat="1" ht="15">
      <c r="A12" s="33">
        <v>9</v>
      </c>
      <c r="B12" s="34">
        <f>+'9.รายได้(แยกกลุ่ม)'!C114</f>
        <v>899.04140226955292</v>
      </c>
      <c r="C12" s="34">
        <f>+'9.รายได้(แยกกลุ่ม)'!D114</f>
        <v>247.63671984582282</v>
      </c>
      <c r="D12" s="34">
        <f>+'9.รายได้(แยกกลุ่ม)'!E114</f>
        <v>1088.0842003527766</v>
      </c>
      <c r="E12" s="34">
        <f>+'9.รายได้(แยกกลุ่ม)'!F114</f>
        <v>2527.0396768034907</v>
      </c>
      <c r="F12" s="34">
        <f>+'9.รายได้(แยกกลุ่ม)'!G114</f>
        <v>9.3921928059522202</v>
      </c>
      <c r="G12" s="34">
        <f>+'9.รายได้(แยกกลุ่ม)'!H114</f>
        <v>54.533748829377089</v>
      </c>
      <c r="H12" s="34">
        <f>+'9.รายได้(แยกกลุ่ม)'!I114</f>
        <v>639.17150257667004</v>
      </c>
      <c r="I12" s="32"/>
      <c r="K12" s="32"/>
    </row>
    <row r="13" spans="1:11" s="27" customFormat="1" ht="15">
      <c r="A13" s="33">
        <v>10</v>
      </c>
      <c r="B13" s="34">
        <f>+'9.รายได้(แยกกลุ่ม)'!C126</f>
        <v>939.26613917780219</v>
      </c>
      <c r="C13" s="34">
        <f>+'9.รายได้(แยกกลุ่ม)'!D126</f>
        <v>213.9947079531168</v>
      </c>
      <c r="D13" s="34">
        <f>+'9.รายได้(แยกกลุ่ม)'!E126</f>
        <v>946.15159580844397</v>
      </c>
      <c r="E13" s="34">
        <f>+'9.รายได้(แยกกลุ่ม)'!F126</f>
        <v>2992.0205067588072</v>
      </c>
      <c r="F13" s="34">
        <f>+'9.รายได้(แยกกลุ่ม)'!G126</f>
        <v>16.408573094723089</v>
      </c>
      <c r="G13" s="34">
        <f>+'9.รายได้(แยกกลุ่ม)'!H126</f>
        <v>76.034469345904995</v>
      </c>
      <c r="H13" s="34">
        <f>+'9.รายได้(แยกกลุ่ม)'!I126</f>
        <v>568.69402742585009</v>
      </c>
      <c r="I13" s="32"/>
      <c r="K13" s="32"/>
    </row>
    <row r="14" spans="1:11" s="27" customFormat="1" ht="15">
      <c r="A14" s="33">
        <v>11</v>
      </c>
      <c r="B14" s="35">
        <f>+'9.รายได้(แยกกลุ่ม)'!C136</f>
        <v>1509.7072803623373</v>
      </c>
      <c r="C14" s="35">
        <f>+'9.รายได้(แยกกลุ่ม)'!D136</f>
        <v>654.31799146581329</v>
      </c>
      <c r="D14" s="35">
        <f>+'9.รายได้(แยกกลุ่ม)'!E136</f>
        <v>2362.8715213450823</v>
      </c>
      <c r="E14" s="35">
        <f>+'9.รายได้(แยกกลุ่ม)'!F136</f>
        <v>6093.1952995380952</v>
      </c>
      <c r="F14" s="35">
        <f>+'9.รายได้(แยกกลุ่ม)'!G136</f>
        <v>36.125457365956308</v>
      </c>
      <c r="G14" s="35">
        <f>+'9.รายได้(แยกกลุ่ม)'!H136</f>
        <v>229.45949556273541</v>
      </c>
      <c r="H14" s="35">
        <f>+'9.รายได้(แยกกลุ่ม)'!I136</f>
        <v>958.70343472568129</v>
      </c>
      <c r="I14" s="32"/>
      <c r="K14" s="32"/>
    </row>
    <row r="15" spans="1:11" s="27" customFormat="1" ht="15">
      <c r="A15" s="33">
        <v>12</v>
      </c>
      <c r="B15" s="35">
        <f>+'9.รายได้(แยกกลุ่ม)'!C145</f>
        <v>1375.220395881056</v>
      </c>
      <c r="C15" s="35">
        <f>+'9.รายได้(แยกกลุ่ม)'!D145</f>
        <v>1029.8906830348069</v>
      </c>
      <c r="D15" s="35">
        <f>+'9.รายได้(แยกกลุ่ม)'!E145</f>
        <v>3817.3938821617785</v>
      </c>
      <c r="E15" s="35">
        <f>+'9.รายได้(แยกกลุ่ม)'!F145</f>
        <v>8712.7187766189854</v>
      </c>
      <c r="F15" s="35">
        <f>+'9.รายได้(แยกกลุ่ม)'!G145</f>
        <v>75.686683558639629</v>
      </c>
      <c r="G15" s="35">
        <f>+'9.รายได้(แยกกลุ่ม)'!H145</f>
        <v>351.68459129569646</v>
      </c>
      <c r="H15" s="35">
        <f>+'9.รายได้(แยกกลุ่ม)'!I145</f>
        <v>1523.1305729823844</v>
      </c>
      <c r="I15" s="32"/>
      <c r="K15" s="32"/>
    </row>
    <row r="16" spans="1:11" s="27" customFormat="1" ht="15">
      <c r="A16" s="33">
        <v>13</v>
      </c>
      <c r="B16" s="35">
        <f>+'9.รายได้(แยกกลุ่ม)'!C152</f>
        <v>2415.434007905968</v>
      </c>
      <c r="C16" s="35">
        <f>+'9.รายได้(แยกกลุ่ม)'!D152</f>
        <v>1512.6728330675601</v>
      </c>
      <c r="D16" s="35">
        <f>+'9.รายได้(แยกกลุ่ม)'!E152</f>
        <v>3139.6337519471217</v>
      </c>
      <c r="E16" s="35">
        <f>+'9.รายได้(แยกกลุ่ม)'!F152</f>
        <v>11960.737010027548</v>
      </c>
      <c r="F16" s="35">
        <f>+'9.รายได้(แยกกลุ่ม)'!G152</f>
        <v>96.207711871472554</v>
      </c>
      <c r="G16" s="35">
        <f>+'9.รายได้(แยกกลุ่ม)'!H152</f>
        <v>356.91618496618423</v>
      </c>
      <c r="H16" s="35">
        <f>+'9.รายได้(แยกกลุ่ม)'!I152</f>
        <v>1815.6155634116658</v>
      </c>
      <c r="I16" s="32"/>
      <c r="K16" s="32"/>
    </row>
    <row r="17" spans="1:11" s="27" customFormat="1" ht="15">
      <c r="A17" s="36"/>
      <c r="B17" s="36"/>
      <c r="C17" s="36"/>
      <c r="D17" s="36"/>
      <c r="E17" s="36"/>
      <c r="F17" s="36"/>
      <c r="G17" s="36"/>
      <c r="H17" s="36"/>
      <c r="I17" s="32"/>
      <c r="K17" s="32"/>
    </row>
    <row r="35" spans="1:1" ht="15">
      <c r="A35" s="27" t="s">
        <v>1361</v>
      </c>
    </row>
  </sheetData>
  <mergeCells count="2">
    <mergeCell ref="A2:A3"/>
    <mergeCell ref="B2:H2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&amp;Cสรุปรายได้&amp;Rสิ่งที่ส่งมาด้วย 1</oddHeader>
    <oddFooter>หน้าที่ &amp;P จาก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O41"/>
  <sheetViews>
    <sheetView view="pageBreakPreview" topLeftCell="A52" zoomScale="75" zoomScaleNormal="75" zoomScaleSheetLayoutView="75" workbookViewId="0">
      <selection activeCell="P52" sqref="P52"/>
    </sheetView>
  </sheetViews>
  <sheetFormatPr defaultColWidth="9" defaultRowHeight="13.2"/>
  <cols>
    <col min="1" max="1" width="8.6640625" style="36" customWidth="1"/>
    <col min="2" max="2" width="12.88671875" style="36" customWidth="1"/>
    <col min="3" max="3" width="11.109375" style="36" customWidth="1"/>
    <col min="4" max="4" width="8.88671875" style="36" customWidth="1"/>
    <col min="5" max="5" width="13.88671875" style="36" customWidth="1"/>
    <col min="6" max="6" width="16.88671875" style="36" customWidth="1"/>
    <col min="7" max="7" width="7.44140625" style="36" customWidth="1"/>
    <col min="8" max="8" width="19.5546875" style="36" customWidth="1"/>
    <col min="9" max="9" width="13.5546875" style="36" customWidth="1"/>
    <col min="10" max="10" width="16.5546875" style="36" customWidth="1"/>
    <col min="11" max="11" width="13.33203125" style="36" customWidth="1"/>
    <col min="12" max="12" width="14.33203125" style="36" customWidth="1"/>
    <col min="13" max="18" width="10.6640625" style="36" customWidth="1"/>
    <col min="19" max="256" width="9" style="36"/>
    <col min="257" max="257" width="8.6640625" style="36" customWidth="1"/>
    <col min="258" max="258" width="12.88671875" style="36" customWidth="1"/>
    <col min="259" max="259" width="11.109375" style="36" customWidth="1"/>
    <col min="260" max="260" width="8.88671875" style="36" customWidth="1"/>
    <col min="261" max="261" width="13.88671875" style="36" customWidth="1"/>
    <col min="262" max="262" width="16.88671875" style="36" customWidth="1"/>
    <col min="263" max="263" width="7.44140625" style="36" customWidth="1"/>
    <col min="264" max="264" width="19.5546875" style="36" customWidth="1"/>
    <col min="265" max="265" width="13.5546875" style="36" customWidth="1"/>
    <col min="266" max="266" width="16.5546875" style="36" customWidth="1"/>
    <col min="267" max="267" width="13.33203125" style="36" customWidth="1"/>
    <col min="268" max="268" width="14.33203125" style="36" customWidth="1"/>
    <col min="269" max="274" width="10.6640625" style="36" customWidth="1"/>
    <col min="275" max="512" width="9" style="36"/>
    <col min="513" max="513" width="8.6640625" style="36" customWidth="1"/>
    <col min="514" max="514" width="12.88671875" style="36" customWidth="1"/>
    <col min="515" max="515" width="11.109375" style="36" customWidth="1"/>
    <col min="516" max="516" width="8.88671875" style="36" customWidth="1"/>
    <col min="517" max="517" width="13.88671875" style="36" customWidth="1"/>
    <col min="518" max="518" width="16.88671875" style="36" customWidth="1"/>
    <col min="519" max="519" width="7.44140625" style="36" customWidth="1"/>
    <col min="520" max="520" width="19.5546875" style="36" customWidth="1"/>
    <col min="521" max="521" width="13.5546875" style="36" customWidth="1"/>
    <col min="522" max="522" width="16.5546875" style="36" customWidth="1"/>
    <col min="523" max="523" width="13.33203125" style="36" customWidth="1"/>
    <col min="524" max="524" width="14.33203125" style="36" customWidth="1"/>
    <col min="525" max="530" width="10.6640625" style="36" customWidth="1"/>
    <col min="531" max="768" width="9" style="36"/>
    <col min="769" max="769" width="8.6640625" style="36" customWidth="1"/>
    <col min="770" max="770" width="12.88671875" style="36" customWidth="1"/>
    <col min="771" max="771" width="11.109375" style="36" customWidth="1"/>
    <col min="772" max="772" width="8.88671875" style="36" customWidth="1"/>
    <col min="773" max="773" width="13.88671875" style="36" customWidth="1"/>
    <col min="774" max="774" width="16.88671875" style="36" customWidth="1"/>
    <col min="775" max="775" width="7.44140625" style="36" customWidth="1"/>
    <col min="776" max="776" width="19.5546875" style="36" customWidth="1"/>
    <col min="777" max="777" width="13.5546875" style="36" customWidth="1"/>
    <col min="778" max="778" width="16.5546875" style="36" customWidth="1"/>
    <col min="779" max="779" width="13.33203125" style="36" customWidth="1"/>
    <col min="780" max="780" width="14.33203125" style="36" customWidth="1"/>
    <col min="781" max="786" width="10.6640625" style="36" customWidth="1"/>
    <col min="787" max="1024" width="9" style="36"/>
    <col min="1025" max="1025" width="8.6640625" style="36" customWidth="1"/>
    <col min="1026" max="1026" width="12.88671875" style="36" customWidth="1"/>
    <col min="1027" max="1027" width="11.109375" style="36" customWidth="1"/>
    <col min="1028" max="1028" width="8.88671875" style="36" customWidth="1"/>
    <col min="1029" max="1029" width="13.88671875" style="36" customWidth="1"/>
    <col min="1030" max="1030" width="16.88671875" style="36" customWidth="1"/>
    <col min="1031" max="1031" width="7.44140625" style="36" customWidth="1"/>
    <col min="1032" max="1032" width="19.5546875" style="36" customWidth="1"/>
    <col min="1033" max="1033" width="13.5546875" style="36" customWidth="1"/>
    <col min="1034" max="1034" width="16.5546875" style="36" customWidth="1"/>
    <col min="1035" max="1035" width="13.33203125" style="36" customWidth="1"/>
    <col min="1036" max="1036" width="14.33203125" style="36" customWidth="1"/>
    <col min="1037" max="1042" width="10.6640625" style="36" customWidth="1"/>
    <col min="1043" max="1280" width="9" style="36"/>
    <col min="1281" max="1281" width="8.6640625" style="36" customWidth="1"/>
    <col min="1282" max="1282" width="12.88671875" style="36" customWidth="1"/>
    <col min="1283" max="1283" width="11.109375" style="36" customWidth="1"/>
    <col min="1284" max="1284" width="8.88671875" style="36" customWidth="1"/>
    <col min="1285" max="1285" width="13.88671875" style="36" customWidth="1"/>
    <col min="1286" max="1286" width="16.88671875" style="36" customWidth="1"/>
    <col min="1287" max="1287" width="7.44140625" style="36" customWidth="1"/>
    <col min="1288" max="1288" width="19.5546875" style="36" customWidth="1"/>
    <col min="1289" max="1289" width="13.5546875" style="36" customWidth="1"/>
    <col min="1290" max="1290" width="16.5546875" style="36" customWidth="1"/>
    <col min="1291" max="1291" width="13.33203125" style="36" customWidth="1"/>
    <col min="1292" max="1292" width="14.33203125" style="36" customWidth="1"/>
    <col min="1293" max="1298" width="10.6640625" style="36" customWidth="1"/>
    <col min="1299" max="1536" width="9" style="36"/>
    <col min="1537" max="1537" width="8.6640625" style="36" customWidth="1"/>
    <col min="1538" max="1538" width="12.88671875" style="36" customWidth="1"/>
    <col min="1539" max="1539" width="11.109375" style="36" customWidth="1"/>
    <col min="1540" max="1540" width="8.88671875" style="36" customWidth="1"/>
    <col min="1541" max="1541" width="13.88671875" style="36" customWidth="1"/>
    <col min="1542" max="1542" width="16.88671875" style="36" customWidth="1"/>
    <col min="1543" max="1543" width="7.44140625" style="36" customWidth="1"/>
    <col min="1544" max="1544" width="19.5546875" style="36" customWidth="1"/>
    <col min="1545" max="1545" width="13.5546875" style="36" customWidth="1"/>
    <col min="1546" max="1546" width="16.5546875" style="36" customWidth="1"/>
    <col min="1547" max="1547" width="13.33203125" style="36" customWidth="1"/>
    <col min="1548" max="1548" width="14.33203125" style="36" customWidth="1"/>
    <col min="1549" max="1554" width="10.6640625" style="36" customWidth="1"/>
    <col min="1555" max="1792" width="9" style="36"/>
    <col min="1793" max="1793" width="8.6640625" style="36" customWidth="1"/>
    <col min="1794" max="1794" width="12.88671875" style="36" customWidth="1"/>
    <col min="1795" max="1795" width="11.109375" style="36" customWidth="1"/>
    <col min="1796" max="1796" width="8.88671875" style="36" customWidth="1"/>
    <col min="1797" max="1797" width="13.88671875" style="36" customWidth="1"/>
    <col min="1798" max="1798" width="16.88671875" style="36" customWidth="1"/>
    <col min="1799" max="1799" width="7.44140625" style="36" customWidth="1"/>
    <col min="1800" max="1800" width="19.5546875" style="36" customWidth="1"/>
    <col min="1801" max="1801" width="13.5546875" style="36" customWidth="1"/>
    <col min="1802" max="1802" width="16.5546875" style="36" customWidth="1"/>
    <col min="1803" max="1803" width="13.33203125" style="36" customWidth="1"/>
    <col min="1804" max="1804" width="14.33203125" style="36" customWidth="1"/>
    <col min="1805" max="1810" width="10.6640625" style="36" customWidth="1"/>
    <col min="1811" max="2048" width="9" style="36"/>
    <col min="2049" max="2049" width="8.6640625" style="36" customWidth="1"/>
    <col min="2050" max="2050" width="12.88671875" style="36" customWidth="1"/>
    <col min="2051" max="2051" width="11.109375" style="36" customWidth="1"/>
    <col min="2052" max="2052" width="8.88671875" style="36" customWidth="1"/>
    <col min="2053" max="2053" width="13.88671875" style="36" customWidth="1"/>
    <col min="2054" max="2054" width="16.88671875" style="36" customWidth="1"/>
    <col min="2055" max="2055" width="7.44140625" style="36" customWidth="1"/>
    <col min="2056" max="2056" width="19.5546875" style="36" customWidth="1"/>
    <col min="2057" max="2057" width="13.5546875" style="36" customWidth="1"/>
    <col min="2058" max="2058" width="16.5546875" style="36" customWidth="1"/>
    <col min="2059" max="2059" width="13.33203125" style="36" customWidth="1"/>
    <col min="2060" max="2060" width="14.33203125" style="36" customWidth="1"/>
    <col min="2061" max="2066" width="10.6640625" style="36" customWidth="1"/>
    <col min="2067" max="2304" width="9" style="36"/>
    <col min="2305" max="2305" width="8.6640625" style="36" customWidth="1"/>
    <col min="2306" max="2306" width="12.88671875" style="36" customWidth="1"/>
    <col min="2307" max="2307" width="11.109375" style="36" customWidth="1"/>
    <col min="2308" max="2308" width="8.88671875" style="36" customWidth="1"/>
    <col min="2309" max="2309" width="13.88671875" style="36" customWidth="1"/>
    <col min="2310" max="2310" width="16.88671875" style="36" customWidth="1"/>
    <col min="2311" max="2311" width="7.44140625" style="36" customWidth="1"/>
    <col min="2312" max="2312" width="19.5546875" style="36" customWidth="1"/>
    <col min="2313" max="2313" width="13.5546875" style="36" customWidth="1"/>
    <col min="2314" max="2314" width="16.5546875" style="36" customWidth="1"/>
    <col min="2315" max="2315" width="13.33203125" style="36" customWidth="1"/>
    <col min="2316" max="2316" width="14.33203125" style="36" customWidth="1"/>
    <col min="2317" max="2322" width="10.6640625" style="36" customWidth="1"/>
    <col min="2323" max="2560" width="9" style="36"/>
    <col min="2561" max="2561" width="8.6640625" style="36" customWidth="1"/>
    <col min="2562" max="2562" width="12.88671875" style="36" customWidth="1"/>
    <col min="2563" max="2563" width="11.109375" style="36" customWidth="1"/>
    <col min="2564" max="2564" width="8.88671875" style="36" customWidth="1"/>
    <col min="2565" max="2565" width="13.88671875" style="36" customWidth="1"/>
    <col min="2566" max="2566" width="16.88671875" style="36" customWidth="1"/>
    <col min="2567" max="2567" width="7.44140625" style="36" customWidth="1"/>
    <col min="2568" max="2568" width="19.5546875" style="36" customWidth="1"/>
    <col min="2569" max="2569" width="13.5546875" style="36" customWidth="1"/>
    <col min="2570" max="2570" width="16.5546875" style="36" customWidth="1"/>
    <col min="2571" max="2571" width="13.33203125" style="36" customWidth="1"/>
    <col min="2572" max="2572" width="14.33203125" style="36" customWidth="1"/>
    <col min="2573" max="2578" width="10.6640625" style="36" customWidth="1"/>
    <col min="2579" max="2816" width="9" style="36"/>
    <col min="2817" max="2817" width="8.6640625" style="36" customWidth="1"/>
    <col min="2818" max="2818" width="12.88671875" style="36" customWidth="1"/>
    <col min="2819" max="2819" width="11.109375" style="36" customWidth="1"/>
    <col min="2820" max="2820" width="8.88671875" style="36" customWidth="1"/>
    <col min="2821" max="2821" width="13.88671875" style="36" customWidth="1"/>
    <col min="2822" max="2822" width="16.88671875" style="36" customWidth="1"/>
    <col min="2823" max="2823" width="7.44140625" style="36" customWidth="1"/>
    <col min="2824" max="2824" width="19.5546875" style="36" customWidth="1"/>
    <col min="2825" max="2825" width="13.5546875" style="36" customWidth="1"/>
    <col min="2826" max="2826" width="16.5546875" style="36" customWidth="1"/>
    <col min="2827" max="2827" width="13.33203125" style="36" customWidth="1"/>
    <col min="2828" max="2828" width="14.33203125" style="36" customWidth="1"/>
    <col min="2829" max="2834" width="10.6640625" style="36" customWidth="1"/>
    <col min="2835" max="3072" width="9" style="36"/>
    <col min="3073" max="3073" width="8.6640625" style="36" customWidth="1"/>
    <col min="3074" max="3074" width="12.88671875" style="36" customWidth="1"/>
    <col min="3075" max="3075" width="11.109375" style="36" customWidth="1"/>
    <col min="3076" max="3076" width="8.88671875" style="36" customWidth="1"/>
    <col min="3077" max="3077" width="13.88671875" style="36" customWidth="1"/>
    <col min="3078" max="3078" width="16.88671875" style="36" customWidth="1"/>
    <col min="3079" max="3079" width="7.44140625" style="36" customWidth="1"/>
    <col min="3080" max="3080" width="19.5546875" style="36" customWidth="1"/>
    <col min="3081" max="3081" width="13.5546875" style="36" customWidth="1"/>
    <col min="3082" max="3082" width="16.5546875" style="36" customWidth="1"/>
    <col min="3083" max="3083" width="13.33203125" style="36" customWidth="1"/>
    <col min="3084" max="3084" width="14.33203125" style="36" customWidth="1"/>
    <col min="3085" max="3090" width="10.6640625" style="36" customWidth="1"/>
    <col min="3091" max="3328" width="9" style="36"/>
    <col min="3329" max="3329" width="8.6640625" style="36" customWidth="1"/>
    <col min="3330" max="3330" width="12.88671875" style="36" customWidth="1"/>
    <col min="3331" max="3331" width="11.109375" style="36" customWidth="1"/>
    <col min="3332" max="3332" width="8.88671875" style="36" customWidth="1"/>
    <col min="3333" max="3333" width="13.88671875" style="36" customWidth="1"/>
    <col min="3334" max="3334" width="16.88671875" style="36" customWidth="1"/>
    <col min="3335" max="3335" width="7.44140625" style="36" customWidth="1"/>
    <col min="3336" max="3336" width="19.5546875" style="36" customWidth="1"/>
    <col min="3337" max="3337" width="13.5546875" style="36" customWidth="1"/>
    <col min="3338" max="3338" width="16.5546875" style="36" customWidth="1"/>
    <col min="3339" max="3339" width="13.33203125" style="36" customWidth="1"/>
    <col min="3340" max="3340" width="14.33203125" style="36" customWidth="1"/>
    <col min="3341" max="3346" width="10.6640625" style="36" customWidth="1"/>
    <col min="3347" max="3584" width="9" style="36"/>
    <col min="3585" max="3585" width="8.6640625" style="36" customWidth="1"/>
    <col min="3586" max="3586" width="12.88671875" style="36" customWidth="1"/>
    <col min="3587" max="3587" width="11.109375" style="36" customWidth="1"/>
    <col min="3588" max="3588" width="8.88671875" style="36" customWidth="1"/>
    <col min="3589" max="3589" width="13.88671875" style="36" customWidth="1"/>
    <col min="3590" max="3590" width="16.88671875" style="36" customWidth="1"/>
    <col min="3591" max="3591" width="7.44140625" style="36" customWidth="1"/>
    <col min="3592" max="3592" width="19.5546875" style="36" customWidth="1"/>
    <col min="3593" max="3593" width="13.5546875" style="36" customWidth="1"/>
    <col min="3594" max="3594" width="16.5546875" style="36" customWidth="1"/>
    <col min="3595" max="3595" width="13.33203125" style="36" customWidth="1"/>
    <col min="3596" max="3596" width="14.33203125" style="36" customWidth="1"/>
    <col min="3597" max="3602" width="10.6640625" style="36" customWidth="1"/>
    <col min="3603" max="3840" width="9" style="36"/>
    <col min="3841" max="3841" width="8.6640625" style="36" customWidth="1"/>
    <col min="3842" max="3842" width="12.88671875" style="36" customWidth="1"/>
    <col min="3843" max="3843" width="11.109375" style="36" customWidth="1"/>
    <col min="3844" max="3844" width="8.88671875" style="36" customWidth="1"/>
    <col min="3845" max="3845" width="13.88671875" style="36" customWidth="1"/>
    <col min="3846" max="3846" width="16.88671875" style="36" customWidth="1"/>
    <col min="3847" max="3847" width="7.44140625" style="36" customWidth="1"/>
    <col min="3848" max="3848" width="19.5546875" style="36" customWidth="1"/>
    <col min="3849" max="3849" width="13.5546875" style="36" customWidth="1"/>
    <col min="3850" max="3850" width="16.5546875" style="36" customWidth="1"/>
    <col min="3851" max="3851" width="13.33203125" style="36" customWidth="1"/>
    <col min="3852" max="3852" width="14.33203125" style="36" customWidth="1"/>
    <col min="3853" max="3858" width="10.6640625" style="36" customWidth="1"/>
    <col min="3859" max="4096" width="9" style="36"/>
    <col min="4097" max="4097" width="8.6640625" style="36" customWidth="1"/>
    <col min="4098" max="4098" width="12.88671875" style="36" customWidth="1"/>
    <col min="4099" max="4099" width="11.109375" style="36" customWidth="1"/>
    <col min="4100" max="4100" width="8.88671875" style="36" customWidth="1"/>
    <col min="4101" max="4101" width="13.88671875" style="36" customWidth="1"/>
    <col min="4102" max="4102" width="16.88671875" style="36" customWidth="1"/>
    <col min="4103" max="4103" width="7.44140625" style="36" customWidth="1"/>
    <col min="4104" max="4104" width="19.5546875" style="36" customWidth="1"/>
    <col min="4105" max="4105" width="13.5546875" style="36" customWidth="1"/>
    <col min="4106" max="4106" width="16.5546875" style="36" customWidth="1"/>
    <col min="4107" max="4107" width="13.33203125" style="36" customWidth="1"/>
    <col min="4108" max="4108" width="14.33203125" style="36" customWidth="1"/>
    <col min="4109" max="4114" width="10.6640625" style="36" customWidth="1"/>
    <col min="4115" max="4352" width="9" style="36"/>
    <col min="4353" max="4353" width="8.6640625" style="36" customWidth="1"/>
    <col min="4354" max="4354" width="12.88671875" style="36" customWidth="1"/>
    <col min="4355" max="4355" width="11.109375" style="36" customWidth="1"/>
    <col min="4356" max="4356" width="8.88671875" style="36" customWidth="1"/>
    <col min="4357" max="4357" width="13.88671875" style="36" customWidth="1"/>
    <col min="4358" max="4358" width="16.88671875" style="36" customWidth="1"/>
    <col min="4359" max="4359" width="7.44140625" style="36" customWidth="1"/>
    <col min="4360" max="4360" width="19.5546875" style="36" customWidth="1"/>
    <col min="4361" max="4361" width="13.5546875" style="36" customWidth="1"/>
    <col min="4362" max="4362" width="16.5546875" style="36" customWidth="1"/>
    <col min="4363" max="4363" width="13.33203125" style="36" customWidth="1"/>
    <col min="4364" max="4364" width="14.33203125" style="36" customWidth="1"/>
    <col min="4365" max="4370" width="10.6640625" style="36" customWidth="1"/>
    <col min="4371" max="4608" width="9" style="36"/>
    <col min="4609" max="4609" width="8.6640625" style="36" customWidth="1"/>
    <col min="4610" max="4610" width="12.88671875" style="36" customWidth="1"/>
    <col min="4611" max="4611" width="11.109375" style="36" customWidth="1"/>
    <col min="4612" max="4612" width="8.88671875" style="36" customWidth="1"/>
    <col min="4613" max="4613" width="13.88671875" style="36" customWidth="1"/>
    <col min="4614" max="4614" width="16.88671875" style="36" customWidth="1"/>
    <col min="4615" max="4615" width="7.44140625" style="36" customWidth="1"/>
    <col min="4616" max="4616" width="19.5546875" style="36" customWidth="1"/>
    <col min="4617" max="4617" width="13.5546875" style="36" customWidth="1"/>
    <col min="4618" max="4618" width="16.5546875" style="36" customWidth="1"/>
    <col min="4619" max="4619" width="13.33203125" style="36" customWidth="1"/>
    <col min="4620" max="4620" width="14.33203125" style="36" customWidth="1"/>
    <col min="4621" max="4626" width="10.6640625" style="36" customWidth="1"/>
    <col min="4627" max="4864" width="9" style="36"/>
    <col min="4865" max="4865" width="8.6640625" style="36" customWidth="1"/>
    <col min="4866" max="4866" width="12.88671875" style="36" customWidth="1"/>
    <col min="4867" max="4867" width="11.109375" style="36" customWidth="1"/>
    <col min="4868" max="4868" width="8.88671875" style="36" customWidth="1"/>
    <col min="4869" max="4869" width="13.88671875" style="36" customWidth="1"/>
    <col min="4870" max="4870" width="16.88671875" style="36" customWidth="1"/>
    <col min="4871" max="4871" width="7.44140625" style="36" customWidth="1"/>
    <col min="4872" max="4872" width="19.5546875" style="36" customWidth="1"/>
    <col min="4873" max="4873" width="13.5546875" style="36" customWidth="1"/>
    <col min="4874" max="4874" width="16.5546875" style="36" customWidth="1"/>
    <col min="4875" max="4875" width="13.33203125" style="36" customWidth="1"/>
    <col min="4876" max="4876" width="14.33203125" style="36" customWidth="1"/>
    <col min="4877" max="4882" width="10.6640625" style="36" customWidth="1"/>
    <col min="4883" max="5120" width="9" style="36"/>
    <col min="5121" max="5121" width="8.6640625" style="36" customWidth="1"/>
    <col min="5122" max="5122" width="12.88671875" style="36" customWidth="1"/>
    <col min="5123" max="5123" width="11.109375" style="36" customWidth="1"/>
    <col min="5124" max="5124" width="8.88671875" style="36" customWidth="1"/>
    <col min="5125" max="5125" width="13.88671875" style="36" customWidth="1"/>
    <col min="5126" max="5126" width="16.88671875" style="36" customWidth="1"/>
    <col min="5127" max="5127" width="7.44140625" style="36" customWidth="1"/>
    <col min="5128" max="5128" width="19.5546875" style="36" customWidth="1"/>
    <col min="5129" max="5129" width="13.5546875" style="36" customWidth="1"/>
    <col min="5130" max="5130" width="16.5546875" style="36" customWidth="1"/>
    <col min="5131" max="5131" width="13.33203125" style="36" customWidth="1"/>
    <col min="5132" max="5132" width="14.33203125" style="36" customWidth="1"/>
    <col min="5133" max="5138" width="10.6640625" style="36" customWidth="1"/>
    <col min="5139" max="5376" width="9" style="36"/>
    <col min="5377" max="5377" width="8.6640625" style="36" customWidth="1"/>
    <col min="5378" max="5378" width="12.88671875" style="36" customWidth="1"/>
    <col min="5379" max="5379" width="11.109375" style="36" customWidth="1"/>
    <col min="5380" max="5380" width="8.88671875" style="36" customWidth="1"/>
    <col min="5381" max="5381" width="13.88671875" style="36" customWidth="1"/>
    <col min="5382" max="5382" width="16.88671875" style="36" customWidth="1"/>
    <col min="5383" max="5383" width="7.44140625" style="36" customWidth="1"/>
    <col min="5384" max="5384" width="19.5546875" style="36" customWidth="1"/>
    <col min="5385" max="5385" width="13.5546875" style="36" customWidth="1"/>
    <col min="5386" max="5386" width="16.5546875" style="36" customWidth="1"/>
    <col min="5387" max="5387" width="13.33203125" style="36" customWidth="1"/>
    <col min="5388" max="5388" width="14.33203125" style="36" customWidth="1"/>
    <col min="5389" max="5394" width="10.6640625" style="36" customWidth="1"/>
    <col min="5395" max="5632" width="9" style="36"/>
    <col min="5633" max="5633" width="8.6640625" style="36" customWidth="1"/>
    <col min="5634" max="5634" width="12.88671875" style="36" customWidth="1"/>
    <col min="5635" max="5635" width="11.109375" style="36" customWidth="1"/>
    <col min="5636" max="5636" width="8.88671875" style="36" customWidth="1"/>
    <col min="5637" max="5637" width="13.88671875" style="36" customWidth="1"/>
    <col min="5638" max="5638" width="16.88671875" style="36" customWidth="1"/>
    <col min="5639" max="5639" width="7.44140625" style="36" customWidth="1"/>
    <col min="5640" max="5640" width="19.5546875" style="36" customWidth="1"/>
    <col min="5641" max="5641" width="13.5546875" style="36" customWidth="1"/>
    <col min="5642" max="5642" width="16.5546875" style="36" customWidth="1"/>
    <col min="5643" max="5643" width="13.33203125" style="36" customWidth="1"/>
    <col min="5644" max="5644" width="14.33203125" style="36" customWidth="1"/>
    <col min="5645" max="5650" width="10.6640625" style="36" customWidth="1"/>
    <col min="5651" max="5888" width="9" style="36"/>
    <col min="5889" max="5889" width="8.6640625" style="36" customWidth="1"/>
    <col min="5890" max="5890" width="12.88671875" style="36" customWidth="1"/>
    <col min="5891" max="5891" width="11.109375" style="36" customWidth="1"/>
    <col min="5892" max="5892" width="8.88671875" style="36" customWidth="1"/>
    <col min="5893" max="5893" width="13.88671875" style="36" customWidth="1"/>
    <col min="5894" max="5894" width="16.88671875" style="36" customWidth="1"/>
    <col min="5895" max="5895" width="7.44140625" style="36" customWidth="1"/>
    <col min="5896" max="5896" width="19.5546875" style="36" customWidth="1"/>
    <col min="5897" max="5897" width="13.5546875" style="36" customWidth="1"/>
    <col min="5898" max="5898" width="16.5546875" style="36" customWidth="1"/>
    <col min="5899" max="5899" width="13.33203125" style="36" customWidth="1"/>
    <col min="5900" max="5900" width="14.33203125" style="36" customWidth="1"/>
    <col min="5901" max="5906" width="10.6640625" style="36" customWidth="1"/>
    <col min="5907" max="6144" width="9" style="36"/>
    <col min="6145" max="6145" width="8.6640625" style="36" customWidth="1"/>
    <col min="6146" max="6146" width="12.88671875" style="36" customWidth="1"/>
    <col min="6147" max="6147" width="11.109375" style="36" customWidth="1"/>
    <col min="6148" max="6148" width="8.88671875" style="36" customWidth="1"/>
    <col min="6149" max="6149" width="13.88671875" style="36" customWidth="1"/>
    <col min="6150" max="6150" width="16.88671875" style="36" customWidth="1"/>
    <col min="6151" max="6151" width="7.44140625" style="36" customWidth="1"/>
    <col min="6152" max="6152" width="19.5546875" style="36" customWidth="1"/>
    <col min="6153" max="6153" width="13.5546875" style="36" customWidth="1"/>
    <col min="6154" max="6154" width="16.5546875" style="36" customWidth="1"/>
    <col min="6155" max="6155" width="13.33203125" style="36" customWidth="1"/>
    <col min="6156" max="6156" width="14.33203125" style="36" customWidth="1"/>
    <col min="6157" max="6162" width="10.6640625" style="36" customWidth="1"/>
    <col min="6163" max="6400" width="9" style="36"/>
    <col min="6401" max="6401" width="8.6640625" style="36" customWidth="1"/>
    <col min="6402" max="6402" width="12.88671875" style="36" customWidth="1"/>
    <col min="6403" max="6403" width="11.109375" style="36" customWidth="1"/>
    <col min="6404" max="6404" width="8.88671875" style="36" customWidth="1"/>
    <col min="6405" max="6405" width="13.88671875" style="36" customWidth="1"/>
    <col min="6406" max="6406" width="16.88671875" style="36" customWidth="1"/>
    <col min="6407" max="6407" width="7.44140625" style="36" customWidth="1"/>
    <col min="6408" max="6408" width="19.5546875" style="36" customWidth="1"/>
    <col min="6409" max="6409" width="13.5546875" style="36" customWidth="1"/>
    <col min="6410" max="6410" width="16.5546875" style="36" customWidth="1"/>
    <col min="6411" max="6411" width="13.33203125" style="36" customWidth="1"/>
    <col min="6412" max="6412" width="14.33203125" style="36" customWidth="1"/>
    <col min="6413" max="6418" width="10.6640625" style="36" customWidth="1"/>
    <col min="6419" max="6656" width="9" style="36"/>
    <col min="6657" max="6657" width="8.6640625" style="36" customWidth="1"/>
    <col min="6658" max="6658" width="12.88671875" style="36" customWidth="1"/>
    <col min="6659" max="6659" width="11.109375" style="36" customWidth="1"/>
    <col min="6660" max="6660" width="8.88671875" style="36" customWidth="1"/>
    <col min="6661" max="6661" width="13.88671875" style="36" customWidth="1"/>
    <col min="6662" max="6662" width="16.88671875" style="36" customWidth="1"/>
    <col min="6663" max="6663" width="7.44140625" style="36" customWidth="1"/>
    <col min="6664" max="6664" width="19.5546875" style="36" customWidth="1"/>
    <col min="6665" max="6665" width="13.5546875" style="36" customWidth="1"/>
    <col min="6666" max="6666" width="16.5546875" style="36" customWidth="1"/>
    <col min="6667" max="6667" width="13.33203125" style="36" customWidth="1"/>
    <col min="6668" max="6668" width="14.33203125" style="36" customWidth="1"/>
    <col min="6669" max="6674" width="10.6640625" style="36" customWidth="1"/>
    <col min="6675" max="6912" width="9" style="36"/>
    <col min="6913" max="6913" width="8.6640625" style="36" customWidth="1"/>
    <col min="6914" max="6914" width="12.88671875" style="36" customWidth="1"/>
    <col min="6915" max="6915" width="11.109375" style="36" customWidth="1"/>
    <col min="6916" max="6916" width="8.88671875" style="36" customWidth="1"/>
    <col min="6917" max="6917" width="13.88671875" style="36" customWidth="1"/>
    <col min="6918" max="6918" width="16.88671875" style="36" customWidth="1"/>
    <col min="6919" max="6919" width="7.44140625" style="36" customWidth="1"/>
    <col min="6920" max="6920" width="19.5546875" style="36" customWidth="1"/>
    <col min="6921" max="6921" width="13.5546875" style="36" customWidth="1"/>
    <col min="6922" max="6922" width="16.5546875" style="36" customWidth="1"/>
    <col min="6923" max="6923" width="13.33203125" style="36" customWidth="1"/>
    <col min="6924" max="6924" width="14.33203125" style="36" customWidth="1"/>
    <col min="6925" max="6930" width="10.6640625" style="36" customWidth="1"/>
    <col min="6931" max="7168" width="9" style="36"/>
    <col min="7169" max="7169" width="8.6640625" style="36" customWidth="1"/>
    <col min="7170" max="7170" width="12.88671875" style="36" customWidth="1"/>
    <col min="7171" max="7171" width="11.109375" style="36" customWidth="1"/>
    <col min="7172" max="7172" width="8.88671875" style="36" customWidth="1"/>
    <col min="7173" max="7173" width="13.88671875" style="36" customWidth="1"/>
    <col min="7174" max="7174" width="16.88671875" style="36" customWidth="1"/>
    <col min="7175" max="7175" width="7.44140625" style="36" customWidth="1"/>
    <col min="7176" max="7176" width="19.5546875" style="36" customWidth="1"/>
    <col min="7177" max="7177" width="13.5546875" style="36" customWidth="1"/>
    <col min="7178" max="7178" width="16.5546875" style="36" customWidth="1"/>
    <col min="7179" max="7179" width="13.33203125" style="36" customWidth="1"/>
    <col min="7180" max="7180" width="14.33203125" style="36" customWidth="1"/>
    <col min="7181" max="7186" width="10.6640625" style="36" customWidth="1"/>
    <col min="7187" max="7424" width="9" style="36"/>
    <col min="7425" max="7425" width="8.6640625" style="36" customWidth="1"/>
    <col min="7426" max="7426" width="12.88671875" style="36" customWidth="1"/>
    <col min="7427" max="7427" width="11.109375" style="36" customWidth="1"/>
    <col min="7428" max="7428" width="8.88671875" style="36" customWidth="1"/>
    <col min="7429" max="7429" width="13.88671875" style="36" customWidth="1"/>
    <col min="7430" max="7430" width="16.88671875" style="36" customWidth="1"/>
    <col min="7431" max="7431" width="7.44140625" style="36" customWidth="1"/>
    <col min="7432" max="7432" width="19.5546875" style="36" customWidth="1"/>
    <col min="7433" max="7433" width="13.5546875" style="36" customWidth="1"/>
    <col min="7434" max="7434" width="16.5546875" style="36" customWidth="1"/>
    <col min="7435" max="7435" width="13.33203125" style="36" customWidth="1"/>
    <col min="7436" max="7436" width="14.33203125" style="36" customWidth="1"/>
    <col min="7437" max="7442" width="10.6640625" style="36" customWidth="1"/>
    <col min="7443" max="7680" width="9" style="36"/>
    <col min="7681" max="7681" width="8.6640625" style="36" customWidth="1"/>
    <col min="7682" max="7682" width="12.88671875" style="36" customWidth="1"/>
    <col min="7683" max="7683" width="11.109375" style="36" customWidth="1"/>
    <col min="7684" max="7684" width="8.88671875" style="36" customWidth="1"/>
    <col min="7685" max="7685" width="13.88671875" style="36" customWidth="1"/>
    <col min="7686" max="7686" width="16.88671875" style="36" customWidth="1"/>
    <col min="7687" max="7687" width="7.44140625" style="36" customWidth="1"/>
    <col min="7688" max="7688" width="19.5546875" style="36" customWidth="1"/>
    <col min="7689" max="7689" width="13.5546875" style="36" customWidth="1"/>
    <col min="7690" max="7690" width="16.5546875" style="36" customWidth="1"/>
    <col min="7691" max="7691" width="13.33203125" style="36" customWidth="1"/>
    <col min="7692" max="7692" width="14.33203125" style="36" customWidth="1"/>
    <col min="7693" max="7698" width="10.6640625" style="36" customWidth="1"/>
    <col min="7699" max="7936" width="9" style="36"/>
    <col min="7937" max="7937" width="8.6640625" style="36" customWidth="1"/>
    <col min="7938" max="7938" width="12.88671875" style="36" customWidth="1"/>
    <col min="7939" max="7939" width="11.109375" style="36" customWidth="1"/>
    <col min="7940" max="7940" width="8.88671875" style="36" customWidth="1"/>
    <col min="7941" max="7941" width="13.88671875" style="36" customWidth="1"/>
    <col min="7942" max="7942" width="16.88671875" style="36" customWidth="1"/>
    <col min="7943" max="7943" width="7.44140625" style="36" customWidth="1"/>
    <col min="7944" max="7944" width="19.5546875" style="36" customWidth="1"/>
    <col min="7945" max="7945" width="13.5546875" style="36" customWidth="1"/>
    <col min="7946" max="7946" width="16.5546875" style="36" customWidth="1"/>
    <col min="7947" max="7947" width="13.33203125" style="36" customWidth="1"/>
    <col min="7948" max="7948" width="14.33203125" style="36" customWidth="1"/>
    <col min="7949" max="7954" width="10.6640625" style="36" customWidth="1"/>
    <col min="7955" max="8192" width="9" style="36"/>
    <col min="8193" max="8193" width="8.6640625" style="36" customWidth="1"/>
    <col min="8194" max="8194" width="12.88671875" style="36" customWidth="1"/>
    <col min="8195" max="8195" width="11.109375" style="36" customWidth="1"/>
    <col min="8196" max="8196" width="8.88671875" style="36" customWidth="1"/>
    <col min="8197" max="8197" width="13.88671875" style="36" customWidth="1"/>
    <col min="8198" max="8198" width="16.88671875" style="36" customWidth="1"/>
    <col min="8199" max="8199" width="7.44140625" style="36" customWidth="1"/>
    <col min="8200" max="8200" width="19.5546875" style="36" customWidth="1"/>
    <col min="8201" max="8201" width="13.5546875" style="36" customWidth="1"/>
    <col min="8202" max="8202" width="16.5546875" style="36" customWidth="1"/>
    <col min="8203" max="8203" width="13.33203125" style="36" customWidth="1"/>
    <col min="8204" max="8204" width="14.33203125" style="36" customWidth="1"/>
    <col min="8205" max="8210" width="10.6640625" style="36" customWidth="1"/>
    <col min="8211" max="8448" width="9" style="36"/>
    <col min="8449" max="8449" width="8.6640625" style="36" customWidth="1"/>
    <col min="8450" max="8450" width="12.88671875" style="36" customWidth="1"/>
    <col min="8451" max="8451" width="11.109375" style="36" customWidth="1"/>
    <col min="8452" max="8452" width="8.88671875" style="36" customWidth="1"/>
    <col min="8453" max="8453" width="13.88671875" style="36" customWidth="1"/>
    <col min="8454" max="8454" width="16.88671875" style="36" customWidth="1"/>
    <col min="8455" max="8455" width="7.44140625" style="36" customWidth="1"/>
    <col min="8456" max="8456" width="19.5546875" style="36" customWidth="1"/>
    <col min="8457" max="8457" width="13.5546875" style="36" customWidth="1"/>
    <col min="8458" max="8458" width="16.5546875" style="36" customWidth="1"/>
    <col min="8459" max="8459" width="13.33203125" style="36" customWidth="1"/>
    <col min="8460" max="8460" width="14.33203125" style="36" customWidth="1"/>
    <col min="8461" max="8466" width="10.6640625" style="36" customWidth="1"/>
    <col min="8467" max="8704" width="9" style="36"/>
    <col min="8705" max="8705" width="8.6640625" style="36" customWidth="1"/>
    <col min="8706" max="8706" width="12.88671875" style="36" customWidth="1"/>
    <col min="8707" max="8707" width="11.109375" style="36" customWidth="1"/>
    <col min="8708" max="8708" width="8.88671875" style="36" customWidth="1"/>
    <col min="8709" max="8709" width="13.88671875" style="36" customWidth="1"/>
    <col min="8710" max="8710" width="16.88671875" style="36" customWidth="1"/>
    <col min="8711" max="8711" width="7.44140625" style="36" customWidth="1"/>
    <col min="8712" max="8712" width="19.5546875" style="36" customWidth="1"/>
    <col min="8713" max="8713" width="13.5546875" style="36" customWidth="1"/>
    <col min="8714" max="8714" width="16.5546875" style="36" customWidth="1"/>
    <col min="8715" max="8715" width="13.33203125" style="36" customWidth="1"/>
    <col min="8716" max="8716" width="14.33203125" style="36" customWidth="1"/>
    <col min="8717" max="8722" width="10.6640625" style="36" customWidth="1"/>
    <col min="8723" max="8960" width="9" style="36"/>
    <col min="8961" max="8961" width="8.6640625" style="36" customWidth="1"/>
    <col min="8962" max="8962" width="12.88671875" style="36" customWidth="1"/>
    <col min="8963" max="8963" width="11.109375" style="36" customWidth="1"/>
    <col min="8964" max="8964" width="8.88671875" style="36" customWidth="1"/>
    <col min="8965" max="8965" width="13.88671875" style="36" customWidth="1"/>
    <col min="8966" max="8966" width="16.88671875" style="36" customWidth="1"/>
    <col min="8967" max="8967" width="7.44140625" style="36" customWidth="1"/>
    <col min="8968" max="8968" width="19.5546875" style="36" customWidth="1"/>
    <col min="8969" max="8969" width="13.5546875" style="36" customWidth="1"/>
    <col min="8970" max="8970" width="16.5546875" style="36" customWidth="1"/>
    <col min="8971" max="8971" width="13.33203125" style="36" customWidth="1"/>
    <col min="8972" max="8972" width="14.33203125" style="36" customWidth="1"/>
    <col min="8973" max="8978" width="10.6640625" style="36" customWidth="1"/>
    <col min="8979" max="9216" width="9" style="36"/>
    <col min="9217" max="9217" width="8.6640625" style="36" customWidth="1"/>
    <col min="9218" max="9218" width="12.88671875" style="36" customWidth="1"/>
    <col min="9219" max="9219" width="11.109375" style="36" customWidth="1"/>
    <col min="9220" max="9220" width="8.88671875" style="36" customWidth="1"/>
    <col min="9221" max="9221" width="13.88671875" style="36" customWidth="1"/>
    <col min="9222" max="9222" width="16.88671875" style="36" customWidth="1"/>
    <col min="9223" max="9223" width="7.44140625" style="36" customWidth="1"/>
    <col min="9224" max="9224" width="19.5546875" style="36" customWidth="1"/>
    <col min="9225" max="9225" width="13.5546875" style="36" customWidth="1"/>
    <col min="9226" max="9226" width="16.5546875" style="36" customWidth="1"/>
    <col min="9227" max="9227" width="13.33203125" style="36" customWidth="1"/>
    <col min="9228" max="9228" width="14.33203125" style="36" customWidth="1"/>
    <col min="9229" max="9234" width="10.6640625" style="36" customWidth="1"/>
    <col min="9235" max="9472" width="9" style="36"/>
    <col min="9473" max="9473" width="8.6640625" style="36" customWidth="1"/>
    <col min="9474" max="9474" width="12.88671875" style="36" customWidth="1"/>
    <col min="9475" max="9475" width="11.109375" style="36" customWidth="1"/>
    <col min="9476" max="9476" width="8.88671875" style="36" customWidth="1"/>
    <col min="9477" max="9477" width="13.88671875" style="36" customWidth="1"/>
    <col min="9478" max="9478" width="16.88671875" style="36" customWidth="1"/>
    <col min="9479" max="9479" width="7.44140625" style="36" customWidth="1"/>
    <col min="9480" max="9480" width="19.5546875" style="36" customWidth="1"/>
    <col min="9481" max="9481" width="13.5546875" style="36" customWidth="1"/>
    <col min="9482" max="9482" width="16.5546875" style="36" customWidth="1"/>
    <col min="9483" max="9483" width="13.33203125" style="36" customWidth="1"/>
    <col min="9484" max="9484" width="14.33203125" style="36" customWidth="1"/>
    <col min="9485" max="9490" width="10.6640625" style="36" customWidth="1"/>
    <col min="9491" max="9728" width="9" style="36"/>
    <col min="9729" max="9729" width="8.6640625" style="36" customWidth="1"/>
    <col min="9730" max="9730" width="12.88671875" style="36" customWidth="1"/>
    <col min="9731" max="9731" width="11.109375" style="36" customWidth="1"/>
    <col min="9732" max="9732" width="8.88671875" style="36" customWidth="1"/>
    <col min="9733" max="9733" width="13.88671875" style="36" customWidth="1"/>
    <col min="9734" max="9734" width="16.88671875" style="36" customWidth="1"/>
    <col min="9735" max="9735" width="7.44140625" style="36" customWidth="1"/>
    <col min="9736" max="9736" width="19.5546875" style="36" customWidth="1"/>
    <col min="9737" max="9737" width="13.5546875" style="36" customWidth="1"/>
    <col min="9738" max="9738" width="16.5546875" style="36" customWidth="1"/>
    <col min="9739" max="9739" width="13.33203125" style="36" customWidth="1"/>
    <col min="9740" max="9740" width="14.33203125" style="36" customWidth="1"/>
    <col min="9741" max="9746" width="10.6640625" style="36" customWidth="1"/>
    <col min="9747" max="9984" width="9" style="36"/>
    <col min="9985" max="9985" width="8.6640625" style="36" customWidth="1"/>
    <col min="9986" max="9986" width="12.88671875" style="36" customWidth="1"/>
    <col min="9987" max="9987" width="11.109375" style="36" customWidth="1"/>
    <col min="9988" max="9988" width="8.88671875" style="36" customWidth="1"/>
    <col min="9989" max="9989" width="13.88671875" style="36" customWidth="1"/>
    <col min="9990" max="9990" width="16.88671875" style="36" customWidth="1"/>
    <col min="9991" max="9991" width="7.44140625" style="36" customWidth="1"/>
    <col min="9992" max="9992" width="19.5546875" style="36" customWidth="1"/>
    <col min="9993" max="9993" width="13.5546875" style="36" customWidth="1"/>
    <col min="9994" max="9994" width="16.5546875" style="36" customWidth="1"/>
    <col min="9995" max="9995" width="13.33203125" style="36" customWidth="1"/>
    <col min="9996" max="9996" width="14.33203125" style="36" customWidth="1"/>
    <col min="9997" max="10002" width="10.6640625" style="36" customWidth="1"/>
    <col min="10003" max="10240" width="9" style="36"/>
    <col min="10241" max="10241" width="8.6640625" style="36" customWidth="1"/>
    <col min="10242" max="10242" width="12.88671875" style="36" customWidth="1"/>
    <col min="10243" max="10243" width="11.109375" style="36" customWidth="1"/>
    <col min="10244" max="10244" width="8.88671875" style="36" customWidth="1"/>
    <col min="10245" max="10245" width="13.88671875" style="36" customWidth="1"/>
    <col min="10246" max="10246" width="16.88671875" style="36" customWidth="1"/>
    <col min="10247" max="10247" width="7.44140625" style="36" customWidth="1"/>
    <col min="10248" max="10248" width="19.5546875" style="36" customWidth="1"/>
    <col min="10249" max="10249" width="13.5546875" style="36" customWidth="1"/>
    <col min="10250" max="10250" width="16.5546875" style="36" customWidth="1"/>
    <col min="10251" max="10251" width="13.33203125" style="36" customWidth="1"/>
    <col min="10252" max="10252" width="14.33203125" style="36" customWidth="1"/>
    <col min="10253" max="10258" width="10.6640625" style="36" customWidth="1"/>
    <col min="10259" max="10496" width="9" style="36"/>
    <col min="10497" max="10497" width="8.6640625" style="36" customWidth="1"/>
    <col min="10498" max="10498" width="12.88671875" style="36" customWidth="1"/>
    <col min="10499" max="10499" width="11.109375" style="36" customWidth="1"/>
    <col min="10500" max="10500" width="8.88671875" style="36" customWidth="1"/>
    <col min="10501" max="10501" width="13.88671875" style="36" customWidth="1"/>
    <col min="10502" max="10502" width="16.88671875" style="36" customWidth="1"/>
    <col min="10503" max="10503" width="7.44140625" style="36" customWidth="1"/>
    <col min="10504" max="10504" width="19.5546875" style="36" customWidth="1"/>
    <col min="10505" max="10505" width="13.5546875" style="36" customWidth="1"/>
    <col min="10506" max="10506" width="16.5546875" style="36" customWidth="1"/>
    <col min="10507" max="10507" width="13.33203125" style="36" customWidth="1"/>
    <col min="10508" max="10508" width="14.33203125" style="36" customWidth="1"/>
    <col min="10509" max="10514" width="10.6640625" style="36" customWidth="1"/>
    <col min="10515" max="10752" width="9" style="36"/>
    <col min="10753" max="10753" width="8.6640625" style="36" customWidth="1"/>
    <col min="10754" max="10754" width="12.88671875" style="36" customWidth="1"/>
    <col min="10755" max="10755" width="11.109375" style="36" customWidth="1"/>
    <col min="10756" max="10756" width="8.88671875" style="36" customWidth="1"/>
    <col min="10757" max="10757" width="13.88671875" style="36" customWidth="1"/>
    <col min="10758" max="10758" width="16.88671875" style="36" customWidth="1"/>
    <col min="10759" max="10759" width="7.44140625" style="36" customWidth="1"/>
    <col min="10760" max="10760" width="19.5546875" style="36" customWidth="1"/>
    <col min="10761" max="10761" width="13.5546875" style="36" customWidth="1"/>
    <col min="10762" max="10762" width="16.5546875" style="36" customWidth="1"/>
    <col min="10763" max="10763" width="13.33203125" style="36" customWidth="1"/>
    <col min="10764" max="10764" width="14.33203125" style="36" customWidth="1"/>
    <col min="10765" max="10770" width="10.6640625" style="36" customWidth="1"/>
    <col min="10771" max="11008" width="9" style="36"/>
    <col min="11009" max="11009" width="8.6640625" style="36" customWidth="1"/>
    <col min="11010" max="11010" width="12.88671875" style="36" customWidth="1"/>
    <col min="11011" max="11011" width="11.109375" style="36" customWidth="1"/>
    <col min="11012" max="11012" width="8.88671875" style="36" customWidth="1"/>
    <col min="11013" max="11013" width="13.88671875" style="36" customWidth="1"/>
    <col min="11014" max="11014" width="16.88671875" style="36" customWidth="1"/>
    <col min="11015" max="11015" width="7.44140625" style="36" customWidth="1"/>
    <col min="11016" max="11016" width="19.5546875" style="36" customWidth="1"/>
    <col min="11017" max="11017" width="13.5546875" style="36" customWidth="1"/>
    <col min="11018" max="11018" width="16.5546875" style="36" customWidth="1"/>
    <col min="11019" max="11019" width="13.33203125" style="36" customWidth="1"/>
    <col min="11020" max="11020" width="14.33203125" style="36" customWidth="1"/>
    <col min="11021" max="11026" width="10.6640625" style="36" customWidth="1"/>
    <col min="11027" max="11264" width="9" style="36"/>
    <col min="11265" max="11265" width="8.6640625" style="36" customWidth="1"/>
    <col min="11266" max="11266" width="12.88671875" style="36" customWidth="1"/>
    <col min="11267" max="11267" width="11.109375" style="36" customWidth="1"/>
    <col min="11268" max="11268" width="8.88671875" style="36" customWidth="1"/>
    <col min="11269" max="11269" width="13.88671875" style="36" customWidth="1"/>
    <col min="11270" max="11270" width="16.88671875" style="36" customWidth="1"/>
    <col min="11271" max="11271" width="7.44140625" style="36" customWidth="1"/>
    <col min="11272" max="11272" width="19.5546875" style="36" customWidth="1"/>
    <col min="11273" max="11273" width="13.5546875" style="36" customWidth="1"/>
    <col min="11274" max="11274" width="16.5546875" style="36" customWidth="1"/>
    <col min="11275" max="11275" width="13.33203125" style="36" customWidth="1"/>
    <col min="11276" max="11276" width="14.33203125" style="36" customWidth="1"/>
    <col min="11277" max="11282" width="10.6640625" style="36" customWidth="1"/>
    <col min="11283" max="11520" width="9" style="36"/>
    <col min="11521" max="11521" width="8.6640625" style="36" customWidth="1"/>
    <col min="11522" max="11522" width="12.88671875" style="36" customWidth="1"/>
    <col min="11523" max="11523" width="11.109375" style="36" customWidth="1"/>
    <col min="11524" max="11524" width="8.88671875" style="36" customWidth="1"/>
    <col min="11525" max="11525" width="13.88671875" style="36" customWidth="1"/>
    <col min="11526" max="11526" width="16.88671875" style="36" customWidth="1"/>
    <col min="11527" max="11527" width="7.44140625" style="36" customWidth="1"/>
    <col min="11528" max="11528" width="19.5546875" style="36" customWidth="1"/>
    <col min="11529" max="11529" width="13.5546875" style="36" customWidth="1"/>
    <col min="11530" max="11530" width="16.5546875" style="36" customWidth="1"/>
    <col min="11531" max="11531" width="13.33203125" style="36" customWidth="1"/>
    <col min="11532" max="11532" width="14.33203125" style="36" customWidth="1"/>
    <col min="11533" max="11538" width="10.6640625" style="36" customWidth="1"/>
    <col min="11539" max="11776" width="9" style="36"/>
    <col min="11777" max="11777" width="8.6640625" style="36" customWidth="1"/>
    <col min="11778" max="11778" width="12.88671875" style="36" customWidth="1"/>
    <col min="11779" max="11779" width="11.109375" style="36" customWidth="1"/>
    <col min="11780" max="11780" width="8.88671875" style="36" customWidth="1"/>
    <col min="11781" max="11781" width="13.88671875" style="36" customWidth="1"/>
    <col min="11782" max="11782" width="16.88671875" style="36" customWidth="1"/>
    <col min="11783" max="11783" width="7.44140625" style="36" customWidth="1"/>
    <col min="11784" max="11784" width="19.5546875" style="36" customWidth="1"/>
    <col min="11785" max="11785" width="13.5546875" style="36" customWidth="1"/>
    <col min="11786" max="11786" width="16.5546875" style="36" customWidth="1"/>
    <col min="11787" max="11787" width="13.33203125" style="36" customWidth="1"/>
    <col min="11788" max="11788" width="14.33203125" style="36" customWidth="1"/>
    <col min="11789" max="11794" width="10.6640625" style="36" customWidth="1"/>
    <col min="11795" max="12032" width="9" style="36"/>
    <col min="12033" max="12033" width="8.6640625" style="36" customWidth="1"/>
    <col min="12034" max="12034" width="12.88671875" style="36" customWidth="1"/>
    <col min="12035" max="12035" width="11.109375" style="36" customWidth="1"/>
    <col min="12036" max="12036" width="8.88671875" style="36" customWidth="1"/>
    <col min="12037" max="12037" width="13.88671875" style="36" customWidth="1"/>
    <col min="12038" max="12038" width="16.88671875" style="36" customWidth="1"/>
    <col min="12039" max="12039" width="7.44140625" style="36" customWidth="1"/>
    <col min="12040" max="12040" width="19.5546875" style="36" customWidth="1"/>
    <col min="12041" max="12041" width="13.5546875" style="36" customWidth="1"/>
    <col min="12042" max="12042" width="16.5546875" style="36" customWidth="1"/>
    <col min="12043" max="12043" width="13.33203125" style="36" customWidth="1"/>
    <col min="12044" max="12044" width="14.33203125" style="36" customWidth="1"/>
    <col min="12045" max="12050" width="10.6640625" style="36" customWidth="1"/>
    <col min="12051" max="12288" width="9" style="36"/>
    <col min="12289" max="12289" width="8.6640625" style="36" customWidth="1"/>
    <col min="12290" max="12290" width="12.88671875" style="36" customWidth="1"/>
    <col min="12291" max="12291" width="11.109375" style="36" customWidth="1"/>
    <col min="12292" max="12292" width="8.88671875" style="36" customWidth="1"/>
    <col min="12293" max="12293" width="13.88671875" style="36" customWidth="1"/>
    <col min="12294" max="12294" width="16.88671875" style="36" customWidth="1"/>
    <col min="12295" max="12295" width="7.44140625" style="36" customWidth="1"/>
    <col min="12296" max="12296" width="19.5546875" style="36" customWidth="1"/>
    <col min="12297" max="12297" width="13.5546875" style="36" customWidth="1"/>
    <col min="12298" max="12298" width="16.5546875" style="36" customWidth="1"/>
    <col min="12299" max="12299" width="13.33203125" style="36" customWidth="1"/>
    <col min="12300" max="12300" width="14.33203125" style="36" customWidth="1"/>
    <col min="12301" max="12306" width="10.6640625" style="36" customWidth="1"/>
    <col min="12307" max="12544" width="9" style="36"/>
    <col min="12545" max="12545" width="8.6640625" style="36" customWidth="1"/>
    <col min="12546" max="12546" width="12.88671875" style="36" customWidth="1"/>
    <col min="12547" max="12547" width="11.109375" style="36" customWidth="1"/>
    <col min="12548" max="12548" width="8.88671875" style="36" customWidth="1"/>
    <col min="12549" max="12549" width="13.88671875" style="36" customWidth="1"/>
    <col min="12550" max="12550" width="16.88671875" style="36" customWidth="1"/>
    <col min="12551" max="12551" width="7.44140625" style="36" customWidth="1"/>
    <col min="12552" max="12552" width="19.5546875" style="36" customWidth="1"/>
    <col min="12553" max="12553" width="13.5546875" style="36" customWidth="1"/>
    <col min="12554" max="12554" width="16.5546875" style="36" customWidth="1"/>
    <col min="12555" max="12555" width="13.33203125" style="36" customWidth="1"/>
    <col min="12556" max="12556" width="14.33203125" style="36" customWidth="1"/>
    <col min="12557" max="12562" width="10.6640625" style="36" customWidth="1"/>
    <col min="12563" max="12800" width="9" style="36"/>
    <col min="12801" max="12801" width="8.6640625" style="36" customWidth="1"/>
    <col min="12802" max="12802" width="12.88671875" style="36" customWidth="1"/>
    <col min="12803" max="12803" width="11.109375" style="36" customWidth="1"/>
    <col min="12804" max="12804" width="8.88671875" style="36" customWidth="1"/>
    <col min="12805" max="12805" width="13.88671875" style="36" customWidth="1"/>
    <col min="12806" max="12806" width="16.88671875" style="36" customWidth="1"/>
    <col min="12807" max="12807" width="7.44140625" style="36" customWidth="1"/>
    <col min="12808" max="12808" width="19.5546875" style="36" customWidth="1"/>
    <col min="12809" max="12809" width="13.5546875" style="36" customWidth="1"/>
    <col min="12810" max="12810" width="16.5546875" style="36" customWidth="1"/>
    <col min="12811" max="12811" width="13.33203125" style="36" customWidth="1"/>
    <col min="12812" max="12812" width="14.33203125" style="36" customWidth="1"/>
    <col min="12813" max="12818" width="10.6640625" style="36" customWidth="1"/>
    <col min="12819" max="13056" width="9" style="36"/>
    <col min="13057" max="13057" width="8.6640625" style="36" customWidth="1"/>
    <col min="13058" max="13058" width="12.88671875" style="36" customWidth="1"/>
    <col min="13059" max="13059" width="11.109375" style="36" customWidth="1"/>
    <col min="13060" max="13060" width="8.88671875" style="36" customWidth="1"/>
    <col min="13061" max="13061" width="13.88671875" style="36" customWidth="1"/>
    <col min="13062" max="13062" width="16.88671875" style="36" customWidth="1"/>
    <col min="13063" max="13063" width="7.44140625" style="36" customWidth="1"/>
    <col min="13064" max="13064" width="19.5546875" style="36" customWidth="1"/>
    <col min="13065" max="13065" width="13.5546875" style="36" customWidth="1"/>
    <col min="13066" max="13066" width="16.5546875" style="36" customWidth="1"/>
    <col min="13067" max="13067" width="13.33203125" style="36" customWidth="1"/>
    <col min="13068" max="13068" width="14.33203125" style="36" customWidth="1"/>
    <col min="13069" max="13074" width="10.6640625" style="36" customWidth="1"/>
    <col min="13075" max="13312" width="9" style="36"/>
    <col min="13313" max="13313" width="8.6640625" style="36" customWidth="1"/>
    <col min="13314" max="13314" width="12.88671875" style="36" customWidth="1"/>
    <col min="13315" max="13315" width="11.109375" style="36" customWidth="1"/>
    <col min="13316" max="13316" width="8.88671875" style="36" customWidth="1"/>
    <col min="13317" max="13317" width="13.88671875" style="36" customWidth="1"/>
    <col min="13318" max="13318" width="16.88671875" style="36" customWidth="1"/>
    <col min="13319" max="13319" width="7.44140625" style="36" customWidth="1"/>
    <col min="13320" max="13320" width="19.5546875" style="36" customWidth="1"/>
    <col min="13321" max="13321" width="13.5546875" style="36" customWidth="1"/>
    <col min="13322" max="13322" width="16.5546875" style="36" customWidth="1"/>
    <col min="13323" max="13323" width="13.33203125" style="36" customWidth="1"/>
    <col min="13324" max="13324" width="14.33203125" style="36" customWidth="1"/>
    <col min="13325" max="13330" width="10.6640625" style="36" customWidth="1"/>
    <col min="13331" max="13568" width="9" style="36"/>
    <col min="13569" max="13569" width="8.6640625" style="36" customWidth="1"/>
    <col min="13570" max="13570" width="12.88671875" style="36" customWidth="1"/>
    <col min="13571" max="13571" width="11.109375" style="36" customWidth="1"/>
    <col min="13572" max="13572" width="8.88671875" style="36" customWidth="1"/>
    <col min="13573" max="13573" width="13.88671875" style="36" customWidth="1"/>
    <col min="13574" max="13574" width="16.88671875" style="36" customWidth="1"/>
    <col min="13575" max="13575" width="7.44140625" style="36" customWidth="1"/>
    <col min="13576" max="13576" width="19.5546875" style="36" customWidth="1"/>
    <col min="13577" max="13577" width="13.5546875" style="36" customWidth="1"/>
    <col min="13578" max="13578" width="16.5546875" style="36" customWidth="1"/>
    <col min="13579" max="13579" width="13.33203125" style="36" customWidth="1"/>
    <col min="13580" max="13580" width="14.33203125" style="36" customWidth="1"/>
    <col min="13581" max="13586" width="10.6640625" style="36" customWidth="1"/>
    <col min="13587" max="13824" width="9" style="36"/>
    <col min="13825" max="13825" width="8.6640625" style="36" customWidth="1"/>
    <col min="13826" max="13826" width="12.88671875" style="36" customWidth="1"/>
    <col min="13827" max="13827" width="11.109375" style="36" customWidth="1"/>
    <col min="13828" max="13828" width="8.88671875" style="36" customWidth="1"/>
    <col min="13829" max="13829" width="13.88671875" style="36" customWidth="1"/>
    <col min="13830" max="13830" width="16.88671875" style="36" customWidth="1"/>
    <col min="13831" max="13831" width="7.44140625" style="36" customWidth="1"/>
    <col min="13832" max="13832" width="19.5546875" style="36" customWidth="1"/>
    <col min="13833" max="13833" width="13.5546875" style="36" customWidth="1"/>
    <col min="13834" max="13834" width="16.5546875" style="36" customWidth="1"/>
    <col min="13835" max="13835" width="13.33203125" style="36" customWidth="1"/>
    <col min="13836" max="13836" width="14.33203125" style="36" customWidth="1"/>
    <col min="13837" max="13842" width="10.6640625" style="36" customWidth="1"/>
    <col min="13843" max="14080" width="9" style="36"/>
    <col min="14081" max="14081" width="8.6640625" style="36" customWidth="1"/>
    <col min="14082" max="14082" width="12.88671875" style="36" customWidth="1"/>
    <col min="14083" max="14083" width="11.109375" style="36" customWidth="1"/>
    <col min="14084" max="14084" width="8.88671875" style="36" customWidth="1"/>
    <col min="14085" max="14085" width="13.88671875" style="36" customWidth="1"/>
    <col min="14086" max="14086" width="16.88671875" style="36" customWidth="1"/>
    <col min="14087" max="14087" width="7.44140625" style="36" customWidth="1"/>
    <col min="14088" max="14088" width="19.5546875" style="36" customWidth="1"/>
    <col min="14089" max="14089" width="13.5546875" style="36" customWidth="1"/>
    <col min="14090" max="14090" width="16.5546875" style="36" customWidth="1"/>
    <col min="14091" max="14091" width="13.33203125" style="36" customWidth="1"/>
    <col min="14092" max="14092" width="14.33203125" style="36" customWidth="1"/>
    <col min="14093" max="14098" width="10.6640625" style="36" customWidth="1"/>
    <col min="14099" max="14336" width="9" style="36"/>
    <col min="14337" max="14337" width="8.6640625" style="36" customWidth="1"/>
    <col min="14338" max="14338" width="12.88671875" style="36" customWidth="1"/>
    <col min="14339" max="14339" width="11.109375" style="36" customWidth="1"/>
    <col min="14340" max="14340" width="8.88671875" style="36" customWidth="1"/>
    <col min="14341" max="14341" width="13.88671875" style="36" customWidth="1"/>
    <col min="14342" max="14342" width="16.88671875" style="36" customWidth="1"/>
    <col min="14343" max="14343" width="7.44140625" style="36" customWidth="1"/>
    <col min="14344" max="14344" width="19.5546875" style="36" customWidth="1"/>
    <col min="14345" max="14345" width="13.5546875" style="36" customWidth="1"/>
    <col min="14346" max="14346" width="16.5546875" style="36" customWidth="1"/>
    <col min="14347" max="14347" width="13.33203125" style="36" customWidth="1"/>
    <col min="14348" max="14348" width="14.33203125" style="36" customWidth="1"/>
    <col min="14349" max="14354" width="10.6640625" style="36" customWidth="1"/>
    <col min="14355" max="14592" width="9" style="36"/>
    <col min="14593" max="14593" width="8.6640625" style="36" customWidth="1"/>
    <col min="14594" max="14594" width="12.88671875" style="36" customWidth="1"/>
    <col min="14595" max="14595" width="11.109375" style="36" customWidth="1"/>
    <col min="14596" max="14596" width="8.88671875" style="36" customWidth="1"/>
    <col min="14597" max="14597" width="13.88671875" style="36" customWidth="1"/>
    <col min="14598" max="14598" width="16.88671875" style="36" customWidth="1"/>
    <col min="14599" max="14599" width="7.44140625" style="36" customWidth="1"/>
    <col min="14600" max="14600" width="19.5546875" style="36" customWidth="1"/>
    <col min="14601" max="14601" width="13.5546875" style="36" customWidth="1"/>
    <col min="14602" max="14602" width="16.5546875" style="36" customWidth="1"/>
    <col min="14603" max="14603" width="13.33203125" style="36" customWidth="1"/>
    <col min="14604" max="14604" width="14.33203125" style="36" customWidth="1"/>
    <col min="14605" max="14610" width="10.6640625" style="36" customWidth="1"/>
    <col min="14611" max="14848" width="9" style="36"/>
    <col min="14849" max="14849" width="8.6640625" style="36" customWidth="1"/>
    <col min="14850" max="14850" width="12.88671875" style="36" customWidth="1"/>
    <col min="14851" max="14851" width="11.109375" style="36" customWidth="1"/>
    <col min="14852" max="14852" width="8.88671875" style="36" customWidth="1"/>
    <col min="14853" max="14853" width="13.88671875" style="36" customWidth="1"/>
    <col min="14854" max="14854" width="16.88671875" style="36" customWidth="1"/>
    <col min="14855" max="14855" width="7.44140625" style="36" customWidth="1"/>
    <col min="14856" max="14856" width="19.5546875" style="36" customWidth="1"/>
    <col min="14857" max="14857" width="13.5546875" style="36" customWidth="1"/>
    <col min="14858" max="14858" width="16.5546875" style="36" customWidth="1"/>
    <col min="14859" max="14859" width="13.33203125" style="36" customWidth="1"/>
    <col min="14860" max="14860" width="14.33203125" style="36" customWidth="1"/>
    <col min="14861" max="14866" width="10.6640625" style="36" customWidth="1"/>
    <col min="14867" max="15104" width="9" style="36"/>
    <col min="15105" max="15105" width="8.6640625" style="36" customWidth="1"/>
    <col min="15106" max="15106" width="12.88671875" style="36" customWidth="1"/>
    <col min="15107" max="15107" width="11.109375" style="36" customWidth="1"/>
    <col min="15108" max="15108" width="8.88671875" style="36" customWidth="1"/>
    <col min="15109" max="15109" width="13.88671875" style="36" customWidth="1"/>
    <col min="15110" max="15110" width="16.88671875" style="36" customWidth="1"/>
    <col min="15111" max="15111" width="7.44140625" style="36" customWidth="1"/>
    <col min="15112" max="15112" width="19.5546875" style="36" customWidth="1"/>
    <col min="15113" max="15113" width="13.5546875" style="36" customWidth="1"/>
    <col min="15114" max="15114" width="16.5546875" style="36" customWidth="1"/>
    <col min="15115" max="15115" width="13.33203125" style="36" customWidth="1"/>
    <col min="15116" max="15116" width="14.33203125" style="36" customWidth="1"/>
    <col min="15117" max="15122" width="10.6640625" style="36" customWidth="1"/>
    <col min="15123" max="15360" width="9" style="36"/>
    <col min="15361" max="15361" width="8.6640625" style="36" customWidth="1"/>
    <col min="15362" max="15362" width="12.88671875" style="36" customWidth="1"/>
    <col min="15363" max="15363" width="11.109375" style="36" customWidth="1"/>
    <col min="15364" max="15364" width="8.88671875" style="36" customWidth="1"/>
    <col min="15365" max="15365" width="13.88671875" style="36" customWidth="1"/>
    <col min="15366" max="15366" width="16.88671875" style="36" customWidth="1"/>
    <col min="15367" max="15367" width="7.44140625" style="36" customWidth="1"/>
    <col min="15368" max="15368" width="19.5546875" style="36" customWidth="1"/>
    <col min="15369" max="15369" width="13.5546875" style="36" customWidth="1"/>
    <col min="15370" max="15370" width="16.5546875" style="36" customWidth="1"/>
    <col min="15371" max="15371" width="13.33203125" style="36" customWidth="1"/>
    <col min="15372" max="15372" width="14.33203125" style="36" customWidth="1"/>
    <col min="15373" max="15378" width="10.6640625" style="36" customWidth="1"/>
    <col min="15379" max="15616" width="9" style="36"/>
    <col min="15617" max="15617" width="8.6640625" style="36" customWidth="1"/>
    <col min="15618" max="15618" width="12.88671875" style="36" customWidth="1"/>
    <col min="15619" max="15619" width="11.109375" style="36" customWidth="1"/>
    <col min="15620" max="15620" width="8.88671875" style="36" customWidth="1"/>
    <col min="15621" max="15621" width="13.88671875" style="36" customWidth="1"/>
    <col min="15622" max="15622" width="16.88671875" style="36" customWidth="1"/>
    <col min="15623" max="15623" width="7.44140625" style="36" customWidth="1"/>
    <col min="15624" max="15624" width="19.5546875" style="36" customWidth="1"/>
    <col min="15625" max="15625" width="13.5546875" style="36" customWidth="1"/>
    <col min="15626" max="15626" width="16.5546875" style="36" customWidth="1"/>
    <col min="15627" max="15627" width="13.33203125" style="36" customWidth="1"/>
    <col min="15628" max="15628" width="14.33203125" style="36" customWidth="1"/>
    <col min="15629" max="15634" width="10.6640625" style="36" customWidth="1"/>
    <col min="15635" max="15872" width="9" style="36"/>
    <col min="15873" max="15873" width="8.6640625" style="36" customWidth="1"/>
    <col min="15874" max="15874" width="12.88671875" style="36" customWidth="1"/>
    <col min="15875" max="15875" width="11.109375" style="36" customWidth="1"/>
    <col min="15876" max="15876" width="8.88671875" style="36" customWidth="1"/>
    <col min="15877" max="15877" width="13.88671875" style="36" customWidth="1"/>
    <col min="15878" max="15878" width="16.88671875" style="36" customWidth="1"/>
    <col min="15879" max="15879" width="7.44140625" style="36" customWidth="1"/>
    <col min="15880" max="15880" width="19.5546875" style="36" customWidth="1"/>
    <col min="15881" max="15881" width="13.5546875" style="36" customWidth="1"/>
    <col min="15882" max="15882" width="16.5546875" style="36" customWidth="1"/>
    <col min="15883" max="15883" width="13.33203125" style="36" customWidth="1"/>
    <col min="15884" max="15884" width="14.33203125" style="36" customWidth="1"/>
    <col min="15885" max="15890" width="10.6640625" style="36" customWidth="1"/>
    <col min="15891" max="16128" width="9" style="36"/>
    <col min="16129" max="16129" width="8.6640625" style="36" customWidth="1"/>
    <col min="16130" max="16130" width="12.88671875" style="36" customWidth="1"/>
    <col min="16131" max="16131" width="11.109375" style="36" customWidth="1"/>
    <col min="16132" max="16132" width="8.88671875" style="36" customWidth="1"/>
    <col min="16133" max="16133" width="13.88671875" style="36" customWidth="1"/>
    <col min="16134" max="16134" width="16.88671875" style="36" customWidth="1"/>
    <col min="16135" max="16135" width="7.44140625" style="36" customWidth="1"/>
    <col min="16136" max="16136" width="19.5546875" style="36" customWidth="1"/>
    <col min="16137" max="16137" width="13.5546875" style="36" customWidth="1"/>
    <col min="16138" max="16138" width="16.5546875" style="36" customWidth="1"/>
    <col min="16139" max="16139" width="13.33203125" style="36" customWidth="1"/>
    <col min="16140" max="16140" width="14.33203125" style="36" customWidth="1"/>
    <col min="16141" max="16146" width="10.6640625" style="36" customWidth="1"/>
    <col min="16147" max="16384" width="9" style="36"/>
  </cols>
  <sheetData>
    <row r="1" spans="1:15" s="179" customFormat="1" ht="35.25" customHeight="1">
      <c r="A1" s="178" t="s">
        <v>1362</v>
      </c>
      <c r="M1" s="178" t="s">
        <v>1362</v>
      </c>
    </row>
    <row r="2" spans="1:15" ht="15" customHeight="1">
      <c r="A2" s="360" t="s">
        <v>247</v>
      </c>
      <c r="B2" s="362" t="s">
        <v>248</v>
      </c>
      <c r="C2" s="363"/>
      <c r="D2" s="363"/>
      <c r="E2" s="363"/>
      <c r="F2" s="363"/>
      <c r="G2" s="363"/>
      <c r="H2" s="363"/>
      <c r="I2" s="363"/>
      <c r="J2" s="363"/>
      <c r="K2" s="363"/>
      <c r="L2" s="364"/>
    </row>
    <row r="3" spans="1:15" ht="15" customHeight="1">
      <c r="A3" s="360"/>
      <c r="B3" s="39" t="s">
        <v>5</v>
      </c>
      <c r="C3" s="39" t="s">
        <v>8</v>
      </c>
      <c r="D3" s="39" t="s">
        <v>11</v>
      </c>
      <c r="E3" s="39" t="s">
        <v>17</v>
      </c>
      <c r="F3" s="39" t="s">
        <v>20</v>
      </c>
      <c r="G3" s="39" t="s">
        <v>23</v>
      </c>
      <c r="H3" s="39" t="s">
        <v>26</v>
      </c>
      <c r="I3" s="39" t="s">
        <v>29</v>
      </c>
      <c r="J3" s="39" t="s">
        <v>32</v>
      </c>
      <c r="K3" s="39" t="s">
        <v>35</v>
      </c>
      <c r="L3" s="39" t="s">
        <v>38</v>
      </c>
    </row>
    <row r="4" spans="1:15" ht="15">
      <c r="A4" s="30">
        <v>1</v>
      </c>
      <c r="B4" s="180">
        <f>+'10.ค่าใช้จ่าย(แยกกลุ่ม)'!C11</f>
        <v>9950.8008353953628</v>
      </c>
      <c r="C4" s="180">
        <f>+'10.ค่าใช้จ่าย(แยกกลุ่ม)'!D11</f>
        <v>61.591966793067876</v>
      </c>
      <c r="D4" s="180">
        <f>+'10.ค่าใช้จ่าย(แยกกลุ่ม)'!E11</f>
        <v>1116.683460520974</v>
      </c>
      <c r="E4" s="180">
        <f>+'10.ค่าใช้จ่าย(แยกกลุ่ม)'!F11</f>
        <v>452.07647399528656</v>
      </c>
      <c r="F4" s="180">
        <f>+'10.ค่าใช้จ่าย(แยกกลุ่ม)'!G11</f>
        <v>639.05125979099535</v>
      </c>
      <c r="G4" s="180">
        <f>+'10.ค่าใช้จ่าย(แยกกลุ่ม)'!H11</f>
        <v>456.64949874181423</v>
      </c>
      <c r="H4" s="180">
        <f>+'10.ค่าใช้จ่าย(แยกกลุ่ม)'!I11</f>
        <v>421.18210551737963</v>
      </c>
      <c r="I4" s="180">
        <f>+'10.ค่าใช้จ่าย(แยกกลุ่ม)'!J11</f>
        <v>142.41347402440508</v>
      </c>
      <c r="J4" s="180">
        <f>+'10.ค่าใช้จ่าย(แยกกลุ่ม)'!K11</f>
        <v>296.72770955547446</v>
      </c>
      <c r="K4" s="180">
        <f>+'10.ค่าใช้จ่าย(แยกกลุ่ม)'!L11</f>
        <v>22.986899878483548</v>
      </c>
      <c r="L4" s="180">
        <f>+'10.ค่าใช้จ่าย(แยกกลุ่ม)'!M11</f>
        <v>423.4750563636432</v>
      </c>
      <c r="M4" s="181"/>
      <c r="O4" s="181"/>
    </row>
    <row r="5" spans="1:15" ht="15">
      <c r="A5" s="33">
        <v>2</v>
      </c>
      <c r="B5" s="182">
        <f>+'10.ค่าใช้จ่าย(แยกกลุ่ม)'!C26</f>
        <v>10077.744947723933</v>
      </c>
      <c r="C5" s="182">
        <f>+'10.ค่าใช้จ่าย(แยกกลุ่ม)'!D26</f>
        <v>67.682530311718239</v>
      </c>
      <c r="D5" s="182">
        <f>+'10.ค่าใช้จ่าย(แยกกลุ่ม)'!E26</f>
        <v>1301.7068784117496</v>
      </c>
      <c r="E5" s="182">
        <f>+'10.ค่าใช้จ่าย(แยกกลุ่ม)'!F26</f>
        <v>502.81960436073257</v>
      </c>
      <c r="F5" s="182">
        <f>+'10.ค่าใช้จ่าย(แยกกลุ่ม)'!G26</f>
        <v>745.17296561209616</v>
      </c>
      <c r="G5" s="182">
        <f>+'10.ค่าใช้จ่าย(แยกกลุ่ม)'!H26</f>
        <v>602.28573150257421</v>
      </c>
      <c r="H5" s="182">
        <f>+'10.ค่าใช้จ่าย(แยกกลุ่ม)'!I26</f>
        <v>448.17125805332819</v>
      </c>
      <c r="I5" s="182">
        <f>+'10.ค่าใช้จ่าย(แยกกลุ่ม)'!J26</f>
        <v>162.13866141984218</v>
      </c>
      <c r="J5" s="182">
        <f>+'10.ค่าใช้จ่าย(แยกกลุ่ม)'!K26</f>
        <v>261.91309683121762</v>
      </c>
      <c r="K5" s="182">
        <f>+'10.ค่าใช้จ่าย(แยกกลุ่ม)'!L26</f>
        <v>92.773362499690307</v>
      </c>
      <c r="L5" s="182">
        <f>+'10.ค่าใช้จ่าย(แยกกลุ่ม)'!M26</f>
        <v>365.28353986488122</v>
      </c>
      <c r="M5" s="181"/>
      <c r="O5" s="181"/>
    </row>
    <row r="6" spans="1:15" ht="15">
      <c r="A6" s="33">
        <v>3</v>
      </c>
      <c r="B6" s="182">
        <f>+'10.ค่าใช้จ่าย(แยกกลุ่ม)'!C44</f>
        <v>9779.3613283288159</v>
      </c>
      <c r="C6" s="182">
        <f>+'10.ค่าใช้จ่าย(แยกกลุ่ม)'!D44</f>
        <v>51.496833850984068</v>
      </c>
      <c r="D6" s="182">
        <f>+'10.ค่าใช้จ่าย(แยกกลุ่ม)'!E44</f>
        <v>1315.9246480774611</v>
      </c>
      <c r="E6" s="182">
        <f>+'10.ค่าใช้จ่าย(แยกกลุ่ม)'!F44</f>
        <v>617.3328086932662</v>
      </c>
      <c r="F6" s="182">
        <f>+'10.ค่าใช้จ่าย(แยกกลุ่ม)'!G44</f>
        <v>668.34693247658822</v>
      </c>
      <c r="G6" s="182">
        <f>+'10.ค่าใช้จ่าย(แยกกลุ่ม)'!H44</f>
        <v>649.72279909335646</v>
      </c>
      <c r="H6" s="182">
        <f>+'10.ค่าใช้จ่าย(แยกกลุ่ม)'!I44</f>
        <v>581.2296424013449</v>
      </c>
      <c r="I6" s="182">
        <f>+'10.ค่าใช้จ่าย(แยกกลุ่ม)'!J44</f>
        <v>188.83392544543671</v>
      </c>
      <c r="J6" s="182">
        <f>+'10.ค่าใช้จ่าย(แยกกลุ่ม)'!K44</f>
        <v>316.79555298726365</v>
      </c>
      <c r="K6" s="182">
        <f>+'10.ค่าใช้จ่าย(แยกกลุ่ม)'!L44</f>
        <v>50.536798562037809</v>
      </c>
      <c r="L6" s="182">
        <f>+'10.ค่าใช้จ่าย(แยกกลุ่ม)'!M44</f>
        <v>388.30339469698788</v>
      </c>
      <c r="M6" s="181"/>
      <c r="O6" s="181"/>
    </row>
    <row r="7" spans="1:15" ht="15">
      <c r="A7" s="33">
        <v>4</v>
      </c>
      <c r="B7" s="182">
        <f>+'10.ค่าใช้จ่าย(แยกกลุ่ม)'!C61</f>
        <v>9625.0750720367359</v>
      </c>
      <c r="C7" s="182">
        <f>+'10.ค่าใช้จ่าย(แยกกลุ่ม)'!D61</f>
        <v>65.895537097762642</v>
      </c>
      <c r="D7" s="182">
        <f>+'10.ค่าใช้จ่าย(แยกกลุ่ม)'!E61</f>
        <v>1378.5992792271863</v>
      </c>
      <c r="E7" s="182">
        <f>+'10.ค่าใช้จ่าย(แยกกลุ่ม)'!F61</f>
        <v>595.50604700412316</v>
      </c>
      <c r="F7" s="182">
        <f>+'10.ค่าใช้จ่าย(แยกกลุ่ม)'!G61</f>
        <v>732.07177826974157</v>
      </c>
      <c r="G7" s="182">
        <f>+'10.ค่าใช้จ่าย(แยกกลุ่ม)'!H61</f>
        <v>742.7195977715229</v>
      </c>
      <c r="H7" s="182">
        <f>+'10.ค่าใช้จ่าย(แยกกลุ่ม)'!I61</f>
        <v>605.87431862586823</v>
      </c>
      <c r="I7" s="182">
        <f>+'10.ค่าใช้จ่าย(แยกกลุ่ม)'!J61</f>
        <v>246.92649387462026</v>
      </c>
      <c r="J7" s="182">
        <f>+'10.ค่าใช้จ่าย(แยกกลุ่ม)'!K61</f>
        <v>330.12878850708665</v>
      </c>
      <c r="K7" s="182">
        <f>+'10.ค่าใช้จ่าย(แยกกลุ่ม)'!L61</f>
        <v>60.389071754379103</v>
      </c>
      <c r="L7" s="182">
        <f>+'10.ค่าใช้จ่าย(แยกกลุ่ม)'!M61</f>
        <v>332.05758970960204</v>
      </c>
      <c r="M7" s="181"/>
      <c r="O7" s="181"/>
    </row>
    <row r="8" spans="1:15" ht="15">
      <c r="A8" s="33">
        <v>5</v>
      </c>
      <c r="B8" s="182">
        <f>+'10.ค่าใช้จ่าย(แยกกลุ่ม)'!C72</f>
        <v>9029.5549703951347</v>
      </c>
      <c r="C8" s="182">
        <f>+'10.ค่าใช้จ่าย(แยกกลุ่ม)'!D72</f>
        <v>47.018353314287502</v>
      </c>
      <c r="D8" s="182">
        <f>+'10.ค่าใช้จ่าย(แยกกลุ่ม)'!E72</f>
        <v>1494.4891811052876</v>
      </c>
      <c r="E8" s="182">
        <f>+'10.ค่าใช้จ่าย(แยกกลุ่ม)'!F72</f>
        <v>644.99910879763127</v>
      </c>
      <c r="F8" s="182">
        <f>+'10.ค่าใช้จ่าย(แยกกลุ่ม)'!G72</f>
        <v>765.37904388583945</v>
      </c>
      <c r="G8" s="182">
        <f>+'10.ค่าใช้จ่าย(แยกกลุ่ม)'!H72</f>
        <v>611.75892559667125</v>
      </c>
      <c r="H8" s="182">
        <f>+'10.ค่าใช้จ่าย(แยกกลุ่ม)'!I72</f>
        <v>754.57303539174802</v>
      </c>
      <c r="I8" s="182">
        <f>+'10.ค่าใช้จ่าย(แยกกลุ่ม)'!J72</f>
        <v>230.71561440635205</v>
      </c>
      <c r="J8" s="182">
        <f>+'10.ค่าใช้จ่าย(แยกกลุ่ม)'!K72</f>
        <v>268.29033344567091</v>
      </c>
      <c r="K8" s="182">
        <f>+'10.ค่าใช้จ่าย(แยกกลุ่ม)'!L72</f>
        <v>36.403723455133552</v>
      </c>
      <c r="L8" s="182">
        <f>+'10.ค่าใช้จ่าย(แยกกลุ่ม)'!M72</f>
        <v>253.41031983779362</v>
      </c>
      <c r="M8" s="181"/>
      <c r="O8" s="181"/>
    </row>
    <row r="9" spans="1:15" ht="15">
      <c r="A9" s="33">
        <v>6</v>
      </c>
      <c r="B9" s="182">
        <f>+'10.ค่าใช้จ่าย(แยกกลุ่ม)'!C83</f>
        <v>10024.892552028403</v>
      </c>
      <c r="C9" s="182">
        <f>+'10.ค่าใช้จ่าย(แยกกลุ่ม)'!D83</f>
        <v>58.255787368631189</v>
      </c>
      <c r="D9" s="182">
        <f>+'10.ค่าใช้จ่าย(แยกกลุ่ม)'!E83</f>
        <v>1621.8477914318491</v>
      </c>
      <c r="E9" s="182">
        <f>+'10.ค่าใช้จ่าย(แยกกลุ่ม)'!F83</f>
        <v>683.39229547632078</v>
      </c>
      <c r="F9" s="182">
        <f>+'10.ค่าใช้จ่าย(แยกกลุ่ม)'!G83</f>
        <v>743.38501891473436</v>
      </c>
      <c r="G9" s="182">
        <f>+'10.ค่าใช้จ่าย(แยกกลุ่ม)'!H83</f>
        <v>759.87436842982606</v>
      </c>
      <c r="H9" s="182">
        <f>+'10.ค่าใช้จ่าย(แยกกลุ่ม)'!I83</f>
        <v>692.39371680726356</v>
      </c>
      <c r="I9" s="182">
        <f>+'10.ค่าใช้จ่าย(แยกกลุ่ม)'!J83</f>
        <v>307.15282739101042</v>
      </c>
      <c r="J9" s="182">
        <f>+'10.ค่าใช้จ่าย(แยกกลุ่ม)'!K83</f>
        <v>340.59011718116886</v>
      </c>
      <c r="K9" s="182">
        <f>+'10.ค่าใช้จ่าย(แยกกลุ่ม)'!L83</f>
        <v>66.100533853426541</v>
      </c>
      <c r="L9" s="182">
        <f>+'10.ค่าใช้จ่าย(แยกกลุ่ม)'!M83</f>
        <v>527.6881182696153</v>
      </c>
      <c r="M9" s="181"/>
      <c r="O9" s="181"/>
    </row>
    <row r="10" spans="1:15" ht="15">
      <c r="A10" s="33">
        <v>7</v>
      </c>
      <c r="B10" s="182">
        <f>+'10.ค่าใช้จ่าย(แยกกลุ่ม)'!C93</f>
        <v>8489.7141780507645</v>
      </c>
      <c r="C10" s="182">
        <f>+'10.ค่าใช้จ่าย(แยกกลุ่ม)'!D93</f>
        <v>32.034972424308229</v>
      </c>
      <c r="D10" s="182">
        <f>+'10.ค่าใช้จ่าย(แยกกลุ่ม)'!E93</f>
        <v>1260.6422078752123</v>
      </c>
      <c r="E10" s="182">
        <f>+'10.ค่าใช้จ่าย(แยกกลุ่ม)'!F93</f>
        <v>464.15431161607182</v>
      </c>
      <c r="F10" s="182">
        <f>+'10.ค่าใช้จ่าย(แยกกลุ่ม)'!G93</f>
        <v>692.86733034089377</v>
      </c>
      <c r="G10" s="182">
        <f>+'10.ค่าใช้จ่าย(แยกกลุ่ม)'!H93</f>
        <v>774.01148670430121</v>
      </c>
      <c r="H10" s="182">
        <f>+'10.ค่าใช้จ่าย(แยกกลุ่ม)'!I93</f>
        <v>736.92609920575273</v>
      </c>
      <c r="I10" s="182">
        <f>+'10.ค่าใช้จ่าย(แยกกลุ่ม)'!J93</f>
        <v>128.92083165247934</v>
      </c>
      <c r="J10" s="182">
        <f>+'10.ค่าใช้จ่าย(แยกกลุ่ม)'!K93</f>
        <v>334.36028129682092</v>
      </c>
      <c r="K10" s="182">
        <f>+'10.ค่าใช้จ่าย(แยกกลุ่ม)'!L93</f>
        <v>29.747090639491397</v>
      </c>
      <c r="L10" s="182">
        <f>+'10.ค่าใช้จ่าย(แยกกลุ่ม)'!M93</f>
        <v>241.86615998033662</v>
      </c>
      <c r="M10" s="181"/>
      <c r="O10" s="181"/>
    </row>
    <row r="11" spans="1:15" ht="15">
      <c r="A11" s="33">
        <v>8</v>
      </c>
      <c r="B11" s="182">
        <f>+'10.ค่าใช้จ่าย(แยกกลุ่ม)'!C104</f>
        <v>8502.8213211666425</v>
      </c>
      <c r="C11" s="182">
        <f>+'10.ค่าใช้จ่าย(แยกกลุ่ม)'!D104</f>
        <v>74.122571637652285</v>
      </c>
      <c r="D11" s="182">
        <f>+'10.ค่าใช้จ่าย(แยกกลุ่ม)'!E104</f>
        <v>1742.9304858565554</v>
      </c>
      <c r="E11" s="182">
        <f>+'10.ค่าใช้จ่าย(แยกกลุ่ม)'!F104</f>
        <v>759.23196703700421</v>
      </c>
      <c r="F11" s="182">
        <f>+'10.ค่าใช้จ่าย(แยกกลุ่ม)'!G104</f>
        <v>495.38126537267141</v>
      </c>
      <c r="G11" s="182">
        <f>+'10.ค่าใช้จ่าย(แยกกลุ่ม)'!H104</f>
        <v>696.06058031538907</v>
      </c>
      <c r="H11" s="182">
        <f>+'10.ค่าใช้จ่าย(แยกกลุ่ม)'!I104</f>
        <v>957.01572707693333</v>
      </c>
      <c r="I11" s="182">
        <f>+'10.ค่าใช้จ่าย(แยกกลุ่ม)'!J104</f>
        <v>438.77936711789908</v>
      </c>
      <c r="J11" s="182">
        <f>+'10.ค่าใช้จ่าย(แยกกลุ่ม)'!K104</f>
        <v>330.37335828152521</v>
      </c>
      <c r="K11" s="182">
        <f>+'10.ค่าใช้จ่าย(แยกกลุ่ม)'!L104</f>
        <v>67.377260157013282</v>
      </c>
      <c r="L11" s="182">
        <f>+'10.ค่าใช้จ่าย(แยกกลุ่ม)'!M104</f>
        <v>476.3218409735623</v>
      </c>
      <c r="M11" s="181"/>
      <c r="O11" s="181"/>
    </row>
    <row r="12" spans="1:15" ht="15">
      <c r="A12" s="33">
        <v>9</v>
      </c>
      <c r="B12" s="182">
        <f>+'10.ค่าใช้จ่าย(แยกกลุ่ม)'!C114</f>
        <v>9172.9316117006929</v>
      </c>
      <c r="C12" s="182">
        <f>+'10.ค่าใช้จ่าย(แยกกลุ่ม)'!D114</f>
        <v>42.013314033849959</v>
      </c>
      <c r="D12" s="182">
        <f>+'10.ค่าใช้จ่าย(แยกกลุ่ม)'!E114</f>
        <v>1962.1208506198236</v>
      </c>
      <c r="E12" s="182">
        <f>+'10.ค่าใช้จ่าย(แยกกลุ่ม)'!F114</f>
        <v>745.92129125768884</v>
      </c>
      <c r="F12" s="182">
        <f>+'10.ค่าใช้จ่าย(แยกกลุ่ม)'!G114</f>
        <v>619.33724667262345</v>
      </c>
      <c r="G12" s="182">
        <f>+'10.ค่าใช้จ่าย(แยกกลุ่ม)'!H114</f>
        <v>636.93063223008187</v>
      </c>
      <c r="H12" s="182">
        <f>+'10.ค่าใช้จ่าย(แยกกลุ่ม)'!I114</f>
        <v>983.86759704960275</v>
      </c>
      <c r="I12" s="182">
        <f>+'10.ค่าใช้จ่าย(แยกกลุ่ม)'!J114</f>
        <v>535.98138384424306</v>
      </c>
      <c r="J12" s="182">
        <f>+'10.ค่าใช้จ่าย(แยกกลุ่ม)'!K114</f>
        <v>352.36661279612218</v>
      </c>
      <c r="K12" s="182">
        <f>+'10.ค่าใช้จ่าย(แยกกลุ่ม)'!L114</f>
        <v>30.55647952277215</v>
      </c>
      <c r="L12" s="182">
        <f>+'10.ค่าใช้จ่าย(แยกกลุ่ม)'!M114</f>
        <v>422.95885335134574</v>
      </c>
      <c r="M12" s="181"/>
      <c r="O12" s="181"/>
    </row>
    <row r="13" spans="1:15" ht="15">
      <c r="A13" s="33">
        <v>10</v>
      </c>
      <c r="B13" s="182">
        <f>+'10.ค่าใช้จ่าย(แยกกลุ่ม)'!C126</f>
        <v>7897.683917932548</v>
      </c>
      <c r="C13" s="182">
        <f>+'10.ค่าใช้จ่าย(แยกกลุ่ม)'!D126</f>
        <v>45.514130798147129</v>
      </c>
      <c r="D13" s="182">
        <f>+'10.ค่าใช้จ่าย(แยกกลุ่ม)'!E126</f>
        <v>1765.1069433779533</v>
      </c>
      <c r="E13" s="182">
        <f>+'10.ค่าใช้จ่าย(แยกกลุ่ม)'!F126</f>
        <v>775.6200248498335</v>
      </c>
      <c r="F13" s="182">
        <f>+'10.ค่าใช้จ่าย(แยกกลุ่ม)'!G126</f>
        <v>663.73615624636466</v>
      </c>
      <c r="G13" s="182">
        <f>+'10.ค่าใช้จ่าย(แยกกลุ่ม)'!H126</f>
        <v>493.35012028736156</v>
      </c>
      <c r="H13" s="182">
        <f>+'10.ค่าใช้จ่าย(แยกกลุ่ม)'!I126</f>
        <v>768.25597157332049</v>
      </c>
      <c r="I13" s="182">
        <f>+'10.ค่าใช้จ่าย(แยกกลุ่ม)'!J126</f>
        <v>510.03286696073081</v>
      </c>
      <c r="J13" s="182">
        <f>+'10.ค่าใช้จ่าย(แยกกลุ่ม)'!K126</f>
        <v>301.63001581370355</v>
      </c>
      <c r="K13" s="182">
        <f>+'10.ค่าใช้จ่าย(แยกกลุ่ม)'!L126</f>
        <v>33.072027684487253</v>
      </c>
      <c r="L13" s="182">
        <f>+'10.ค่าใช้จ่าย(แยกกลุ่ม)'!M126</f>
        <v>103.74865448847392</v>
      </c>
      <c r="M13" s="181"/>
      <c r="O13" s="181"/>
    </row>
    <row r="14" spans="1:15" ht="15">
      <c r="A14" s="33">
        <v>11</v>
      </c>
      <c r="B14" s="35">
        <f>+'10.ค่าใช้จ่าย(แยกกลุ่ม)'!C136</f>
        <v>7348.2086749009977</v>
      </c>
      <c r="C14" s="35">
        <f>+'10.ค่าใช้จ่าย(แยกกลุ่ม)'!D136</f>
        <v>65.441478871343762</v>
      </c>
      <c r="D14" s="35">
        <f>+'10.ค่าใช้จ่าย(แยกกลุ่ม)'!E136</f>
        <v>2309.5896831941236</v>
      </c>
      <c r="E14" s="35">
        <f>+'10.ค่าใช้จ่าย(แยกกลุ่ม)'!F136</f>
        <v>1331.5752705861205</v>
      </c>
      <c r="F14" s="35">
        <f>+'10.ค่าใช้จ่าย(แยกกลุ่ม)'!G136</f>
        <v>448.91683724138932</v>
      </c>
      <c r="G14" s="35">
        <f>+'10.ค่าใช้จ่าย(แยกกลุ่ม)'!H136</f>
        <v>497.69218976227967</v>
      </c>
      <c r="H14" s="35">
        <f>+'10.ค่าใช้จ่าย(แยกกลุ่ม)'!I136</f>
        <v>1116.55610239357</v>
      </c>
      <c r="I14" s="35">
        <f>+'10.ค่าใช้จ่าย(แยกกลุ่ม)'!J136</f>
        <v>577.9342140042379</v>
      </c>
      <c r="J14" s="35">
        <f>+'10.ค่าใช้จ่าย(แยกกลุ่ม)'!K136</f>
        <v>324.89999124646488</v>
      </c>
      <c r="K14" s="35">
        <f>+'10.ค่าใช้จ่าย(แยกกลุ่ม)'!L136</f>
        <v>37.982619712510946</v>
      </c>
      <c r="L14" s="35">
        <f>+'10.ค่าใช้จ่าย(แยกกลุ่ม)'!M136</f>
        <v>120.59672256208148</v>
      </c>
      <c r="M14" s="181"/>
      <c r="O14" s="181"/>
    </row>
    <row r="15" spans="1:15" ht="15">
      <c r="A15" s="33">
        <v>12</v>
      </c>
      <c r="B15" s="35">
        <f>+'10.ค่าใช้จ่าย(แยกกลุ่ม)'!C145</f>
        <v>8150.091602904813</v>
      </c>
      <c r="C15" s="35">
        <f>+'10.ค่าใช้จ่าย(แยกกลุ่ม)'!D145</f>
        <v>53.349453123648914</v>
      </c>
      <c r="D15" s="35">
        <f>+'10.ค่าใช้จ่าย(แยกกลุ่ม)'!E145</f>
        <v>2684.9428727245077</v>
      </c>
      <c r="E15" s="35">
        <f>+'10.ค่าใช้จ่าย(แยกกลุ่ม)'!F145</f>
        <v>1625.5840689622996</v>
      </c>
      <c r="F15" s="35">
        <f>+'10.ค่าใช้จ่าย(แยกกลุ่ม)'!G145</f>
        <v>193.61928573127355</v>
      </c>
      <c r="G15" s="35">
        <f>+'10.ค่าใช้จ่าย(แยกกลุ่ม)'!H145</f>
        <v>456.69711133460009</v>
      </c>
      <c r="H15" s="35">
        <f>+'10.ค่าใช้จ่าย(แยกกลุ่ม)'!I145</f>
        <v>448.58517159850817</v>
      </c>
      <c r="I15" s="35">
        <f>+'10.ค่าใช้จ่าย(แยกกลุ่ม)'!J145</f>
        <v>694.93034895931942</v>
      </c>
      <c r="J15" s="35">
        <f>+'10.ค่าใช้จ่าย(แยกกลุ่ม)'!K145</f>
        <v>327.50716229488199</v>
      </c>
      <c r="K15" s="35">
        <f>+'10.ค่าใช้จ่าย(แยกกลุ่ม)'!L145</f>
        <v>290.96330599068096</v>
      </c>
      <c r="L15" s="35">
        <f>+'10.ค่าใช้จ่าย(แยกกลุ่ม)'!M145</f>
        <v>137.32715174782575</v>
      </c>
      <c r="M15" s="181"/>
      <c r="O15" s="181"/>
    </row>
    <row r="16" spans="1:15" ht="15">
      <c r="A16" s="33">
        <v>13</v>
      </c>
      <c r="B16" s="35">
        <f>+'10.ค่าใช้จ่าย(แยกกลุ่ม)'!C152</f>
        <v>7052.8001585774336</v>
      </c>
      <c r="C16" s="35">
        <f>+'10.ค่าใช้จ่าย(แยกกลุ่ม)'!D152</f>
        <v>53.511421890789535</v>
      </c>
      <c r="D16" s="35">
        <f>+'10.ค่าใช้จ่าย(แยกกลุ่ม)'!E152</f>
        <v>4046.630785318242</v>
      </c>
      <c r="E16" s="35">
        <f>+'10.ค่าใช้จ่าย(แยกกลุ่ม)'!F152</f>
        <v>2576.4576032505011</v>
      </c>
      <c r="F16" s="35">
        <f>+'10.ค่าใช้จ่าย(แยกกลุ่ม)'!G152</f>
        <v>115.98335420684842</v>
      </c>
      <c r="G16" s="35">
        <f>+'10.ค่าใช้จ่าย(แยกกลุ่ม)'!H152</f>
        <v>416.72773704878932</v>
      </c>
      <c r="H16" s="35">
        <f>+'10.ค่าใช้จ่าย(แยกกลุ่ม)'!I152</f>
        <v>944.00078253433912</v>
      </c>
      <c r="I16" s="35">
        <f>+'10.ค่าใช้จ่าย(แยกกลุ่ม)'!J152</f>
        <v>718.30249394556358</v>
      </c>
      <c r="J16" s="35">
        <f>+'10.ค่าใช้จ่าย(แยกกลุ่ม)'!K152</f>
        <v>291.5137967940131</v>
      </c>
      <c r="K16" s="35">
        <f>+'10.ค่าใช้จ่าย(แยกกลุ่ม)'!L152</f>
        <v>9.3927768815410211</v>
      </c>
      <c r="L16" s="35">
        <f>+'10.ค่าใช้จ่าย(แยกกลุ่ม)'!M152</f>
        <v>71.638327023590207</v>
      </c>
      <c r="M16" s="181"/>
      <c r="O16" s="181"/>
    </row>
    <row r="17" spans="1:15" ht="15">
      <c r="A17" s="183" t="s">
        <v>721</v>
      </c>
      <c r="M17" s="181"/>
      <c r="O17" s="181"/>
    </row>
    <row r="40" spans="1:1" ht="17.399999999999999">
      <c r="A40" s="178" t="s">
        <v>1362</v>
      </c>
    </row>
    <row r="41" spans="1:1" ht="29.25" customHeight="1"/>
  </sheetData>
  <mergeCells count="2">
    <mergeCell ref="A2:A3"/>
    <mergeCell ref="B2:L2"/>
  </mergeCells>
  <pageMargins left="0.23622047244094491" right="0.23622047244094491" top="0.74803149606299213" bottom="0.74803149606299213" header="0.31496062992125984" footer="0.31496062992125984"/>
  <pageSetup paperSize="9" scale="85" orientation="landscape" r:id="rId1"/>
  <headerFooter alignWithMargins="0">
    <oddHeader>&amp;Cสรุปค่าใช้จ่าย&amp;Rสิ่งที่ส่งมาด้วย 1</oddHeader>
    <oddFooter>หน้าที่ &amp;P จาก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33"/>
  <sheetViews>
    <sheetView tabSelected="1" view="pageBreakPreview" topLeftCell="A19" zoomScale="150" zoomScaleNormal="80" zoomScaleSheetLayoutView="150" workbookViewId="0">
      <selection activeCell="B23" sqref="B23"/>
    </sheetView>
  </sheetViews>
  <sheetFormatPr defaultColWidth="10" defaultRowHeight="21"/>
  <cols>
    <col min="1" max="1" width="23.21875" style="273" customWidth="1"/>
    <col min="2" max="2" width="75.5546875" style="274" customWidth="1"/>
    <col min="3" max="16384" width="10" style="272"/>
  </cols>
  <sheetData>
    <row r="1" spans="1:2">
      <c r="A1" s="365" t="s">
        <v>1363</v>
      </c>
      <c r="B1" s="365"/>
    </row>
    <row r="2" spans="1:2" ht="12" customHeight="1">
      <c r="A2" s="365"/>
      <c r="B2" s="365"/>
    </row>
    <row r="3" spans="1:2" ht="28.2" customHeight="1">
      <c r="A3" s="273" t="s">
        <v>1334</v>
      </c>
    </row>
    <row r="5" spans="1:2">
      <c r="A5" s="276" t="s">
        <v>250</v>
      </c>
      <c r="B5" s="305" t="s">
        <v>1335</v>
      </c>
    </row>
    <row r="6" spans="1:2" ht="49.95" customHeight="1">
      <c r="A6" s="277" t="s">
        <v>1388</v>
      </c>
      <c r="B6" s="315" t="s">
        <v>1372</v>
      </c>
    </row>
    <row r="7" spans="1:2" ht="49.95" customHeight="1">
      <c r="A7" s="277" t="s">
        <v>1389</v>
      </c>
      <c r="B7" s="315" t="s">
        <v>1373</v>
      </c>
    </row>
    <row r="8" spans="1:2" ht="49.95" customHeight="1">
      <c r="A8" s="278" t="s">
        <v>1390</v>
      </c>
      <c r="B8" s="315" t="s">
        <v>1374</v>
      </c>
    </row>
    <row r="9" spans="1:2" ht="49.95" customHeight="1">
      <c r="A9" s="277" t="s">
        <v>1391</v>
      </c>
      <c r="B9" s="315" t="s">
        <v>1375</v>
      </c>
    </row>
    <row r="10" spans="1:2" ht="49.95" customHeight="1">
      <c r="A10" s="277" t="s">
        <v>1392</v>
      </c>
      <c r="B10" s="315" t="s">
        <v>1376</v>
      </c>
    </row>
    <row r="11" spans="1:2" ht="49.95" customHeight="1">
      <c r="A11" s="277" t="s">
        <v>1393</v>
      </c>
      <c r="B11" s="315" t="s">
        <v>1377</v>
      </c>
    </row>
    <row r="12" spans="1:2" ht="49.95" customHeight="1">
      <c r="A12" s="277" t="s">
        <v>1394</v>
      </c>
      <c r="B12" s="315" t="s">
        <v>1387</v>
      </c>
    </row>
    <row r="13" spans="1:2">
      <c r="B13" s="275"/>
    </row>
    <row r="14" spans="1:2">
      <c r="B14" s="275"/>
    </row>
    <row r="15" spans="1:2">
      <c r="A15" s="365" t="s">
        <v>1363</v>
      </c>
      <c r="B15" s="365"/>
    </row>
    <row r="16" spans="1:2">
      <c r="A16" s="273" t="s">
        <v>1336</v>
      </c>
      <c r="B16" s="275"/>
    </row>
    <row r="17" spans="1:2">
      <c r="A17" s="276" t="s">
        <v>2</v>
      </c>
      <c r="B17" s="305" t="s">
        <v>1337</v>
      </c>
    </row>
    <row r="18" spans="1:2" ht="52.2" customHeight="1">
      <c r="A18" s="278" t="s">
        <v>1395</v>
      </c>
      <c r="B18" s="315" t="s">
        <v>1378</v>
      </c>
    </row>
    <row r="19" spans="1:2" ht="52.2" customHeight="1">
      <c r="A19" s="278" t="s">
        <v>1354</v>
      </c>
      <c r="B19" s="315" t="s">
        <v>1405</v>
      </c>
    </row>
    <row r="20" spans="1:2" ht="52.2" customHeight="1">
      <c r="A20" s="278" t="s">
        <v>1396</v>
      </c>
      <c r="B20" s="315" t="s">
        <v>1406</v>
      </c>
    </row>
    <row r="21" spans="1:2" ht="52.2" customHeight="1">
      <c r="A21" s="277" t="s">
        <v>1397</v>
      </c>
      <c r="B21" s="315" t="s">
        <v>1407</v>
      </c>
    </row>
    <row r="22" spans="1:2" ht="52.2" customHeight="1">
      <c r="A22" s="277" t="s">
        <v>1398</v>
      </c>
      <c r="B22" s="315" t="s">
        <v>1379</v>
      </c>
    </row>
    <row r="23" spans="1:2" ht="52.2" customHeight="1">
      <c r="A23" s="278" t="s">
        <v>1399</v>
      </c>
      <c r="B23" s="315" t="s">
        <v>1380</v>
      </c>
    </row>
    <row r="24" spans="1:2" ht="52.2" customHeight="1">
      <c r="A24" s="277" t="s">
        <v>1400</v>
      </c>
      <c r="B24" s="315" t="s">
        <v>1381</v>
      </c>
    </row>
    <row r="25" spans="1:2" ht="52.2" customHeight="1">
      <c r="A25" s="306" t="s">
        <v>1401</v>
      </c>
      <c r="B25" s="315" t="s">
        <v>1386</v>
      </c>
    </row>
    <row r="26" spans="1:2" ht="52.2" customHeight="1">
      <c r="A26" s="306" t="s">
        <v>1402</v>
      </c>
      <c r="B26" s="315" t="s">
        <v>1385</v>
      </c>
    </row>
    <row r="27" spans="1:2" ht="52.2" customHeight="1">
      <c r="A27" s="277" t="s">
        <v>1403</v>
      </c>
      <c r="B27" s="315" t="s">
        <v>1382</v>
      </c>
    </row>
    <row r="28" spans="1:2" ht="52.2" customHeight="1">
      <c r="A28" s="277" t="s">
        <v>1404</v>
      </c>
      <c r="B28" s="315" t="s">
        <v>1383</v>
      </c>
    </row>
    <row r="30" spans="1:2" ht="24.6">
      <c r="A30" s="279"/>
      <c r="B30" s="280"/>
    </row>
    <row r="31" spans="1:2" s="275" customFormat="1">
      <c r="A31" s="273"/>
    </row>
    <row r="32" spans="1:2" s="275" customFormat="1">
      <c r="A32" s="273"/>
    </row>
    <row r="33" spans="1:1" s="275" customFormat="1">
      <c r="A33" s="273"/>
    </row>
  </sheetData>
  <mergeCells count="3">
    <mergeCell ref="A1:B1"/>
    <mergeCell ref="A2:B2"/>
    <mergeCell ref="A15:B15"/>
  </mergeCells>
  <pageMargins left="0.70866141732283472" right="0.51181102362204722" top="0.74803149606299213" bottom="0.74803149606299213" header="0.31496062992125984" footer="0.31496062992125984"/>
  <pageSetup paperSize="9" scale="90" fitToWidth="0" fitToHeight="0" orientation="portrait" r:id="rId1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91"/>
  <sheetViews>
    <sheetView zoomScale="73" zoomScaleNormal="73" workbookViewId="0">
      <selection activeCell="B4" sqref="B4:B90"/>
    </sheetView>
  </sheetViews>
  <sheetFormatPr defaultColWidth="8.6640625" defaultRowHeight="24.6"/>
  <cols>
    <col min="1" max="1" width="14.6640625" style="208" customWidth="1"/>
    <col min="2" max="2" width="8" style="213" customWidth="1"/>
    <col min="3" max="3" width="15.5546875" style="214" customWidth="1"/>
    <col min="4" max="4" width="6.88671875" style="214" customWidth="1"/>
    <col min="5" max="5" width="23.6640625" style="214" bestFit="1" customWidth="1"/>
    <col min="6" max="6" width="7.33203125" style="214" customWidth="1"/>
    <col min="7" max="7" width="8" style="214" customWidth="1"/>
    <col min="8" max="8" width="21.109375" style="214" customWidth="1"/>
    <col min="9" max="9" width="10.33203125" style="215" customWidth="1"/>
    <col min="10" max="10" width="10.33203125" style="216" customWidth="1"/>
    <col min="11" max="16384" width="8.6640625" style="199"/>
  </cols>
  <sheetData>
    <row r="1" spans="1:12">
      <c r="B1" s="319" t="s">
        <v>1163</v>
      </c>
      <c r="C1" s="319"/>
      <c r="D1" s="319"/>
      <c r="E1" s="319"/>
      <c r="F1" s="319"/>
      <c r="G1" s="319"/>
      <c r="H1" s="319"/>
      <c r="I1" s="319"/>
      <c r="J1" s="319"/>
    </row>
    <row r="2" spans="1:12" ht="26.4" customHeight="1">
      <c r="A2" s="317" t="s">
        <v>1331</v>
      </c>
      <c r="B2" s="317" t="s">
        <v>279</v>
      </c>
      <c r="C2" s="317" t="s">
        <v>1164</v>
      </c>
      <c r="D2" s="317" t="s">
        <v>1165</v>
      </c>
      <c r="E2" s="317" t="s">
        <v>1166</v>
      </c>
      <c r="F2" s="317" t="s">
        <v>1167</v>
      </c>
      <c r="G2" s="317" t="s">
        <v>1168</v>
      </c>
      <c r="H2" s="317" t="s">
        <v>1169</v>
      </c>
      <c r="I2" s="320" t="s">
        <v>1170</v>
      </c>
      <c r="J2" s="321" t="s">
        <v>1171</v>
      </c>
      <c r="K2" s="318" t="s">
        <v>44</v>
      </c>
      <c r="L2" s="316" t="s">
        <v>1329</v>
      </c>
    </row>
    <row r="3" spans="1:12" ht="26.4" hidden="1" customHeight="1">
      <c r="A3" s="317"/>
      <c r="B3" s="317"/>
      <c r="C3" s="317"/>
      <c r="D3" s="317"/>
      <c r="E3" s="317"/>
      <c r="F3" s="317"/>
      <c r="G3" s="317"/>
      <c r="H3" s="317"/>
      <c r="I3" s="320"/>
      <c r="J3" s="321"/>
      <c r="K3" s="318"/>
      <c r="L3" s="316"/>
    </row>
    <row r="4" spans="1:12">
      <c r="A4" s="232">
        <v>87</v>
      </c>
      <c r="B4" s="233">
        <v>13</v>
      </c>
      <c r="C4" s="234" t="s">
        <v>45</v>
      </c>
      <c r="D4" s="235" t="s">
        <v>183</v>
      </c>
      <c r="E4" s="234" t="s">
        <v>309</v>
      </c>
      <c r="F4" s="236" t="s">
        <v>1184</v>
      </c>
      <c r="G4" s="237">
        <v>1154</v>
      </c>
      <c r="H4" s="238" t="s">
        <v>1186</v>
      </c>
      <c r="I4" s="239">
        <v>258303</v>
      </c>
      <c r="J4" s="240">
        <v>1154</v>
      </c>
      <c r="K4" s="241">
        <v>14</v>
      </c>
      <c r="L4" s="241">
        <v>14</v>
      </c>
    </row>
    <row r="5" spans="1:12" ht="20.7" hidden="1" customHeight="1">
      <c r="A5" s="224">
        <v>84</v>
      </c>
      <c r="B5" s="200">
        <v>12</v>
      </c>
      <c r="C5" s="201" t="s">
        <v>53</v>
      </c>
      <c r="D5" s="202" t="s">
        <v>201</v>
      </c>
      <c r="E5" s="201" t="s">
        <v>330</v>
      </c>
      <c r="F5" s="203" t="s">
        <v>1180</v>
      </c>
      <c r="G5" s="204">
        <v>502</v>
      </c>
      <c r="H5" s="205" t="s">
        <v>1183</v>
      </c>
      <c r="I5" s="206">
        <v>92386</v>
      </c>
      <c r="J5" s="207">
        <v>502</v>
      </c>
      <c r="K5" s="217">
        <v>14</v>
      </c>
      <c r="L5" s="217">
        <v>14</v>
      </c>
    </row>
    <row r="6" spans="1:12" hidden="1">
      <c r="A6" s="232">
        <v>79</v>
      </c>
      <c r="B6" s="233">
        <v>11</v>
      </c>
      <c r="C6" s="234" t="s">
        <v>55</v>
      </c>
      <c r="D6" s="235" t="s">
        <v>170</v>
      </c>
      <c r="E6" s="234" t="s">
        <v>295</v>
      </c>
      <c r="F6" s="236" t="s">
        <v>1180</v>
      </c>
      <c r="G6" s="237">
        <v>240</v>
      </c>
      <c r="H6" s="238" t="s">
        <v>1182</v>
      </c>
      <c r="I6" s="239">
        <v>76101</v>
      </c>
      <c r="J6" s="240">
        <v>240</v>
      </c>
      <c r="K6" s="241">
        <v>14</v>
      </c>
      <c r="L6" s="241">
        <v>17</v>
      </c>
    </row>
    <row r="7" spans="1:12" hidden="1">
      <c r="A7" s="232">
        <v>88</v>
      </c>
      <c r="B7" s="233">
        <v>13</v>
      </c>
      <c r="C7" s="234" t="s">
        <v>49</v>
      </c>
      <c r="D7" s="235" t="s">
        <v>221</v>
      </c>
      <c r="E7" s="234" t="s">
        <v>353</v>
      </c>
      <c r="F7" s="236" t="s">
        <v>1184</v>
      </c>
      <c r="G7" s="237">
        <v>909</v>
      </c>
      <c r="H7" s="238" t="s">
        <v>1185</v>
      </c>
      <c r="I7" s="239">
        <v>142594</v>
      </c>
      <c r="J7" s="240">
        <v>909</v>
      </c>
      <c r="K7" s="241">
        <v>14</v>
      </c>
      <c r="L7" s="241">
        <v>14</v>
      </c>
    </row>
    <row r="8" spans="1:12" ht="20.7" customHeight="1">
      <c r="A8" s="232">
        <v>55</v>
      </c>
      <c r="B8" s="233">
        <v>7</v>
      </c>
      <c r="C8" s="234" t="s">
        <v>45</v>
      </c>
      <c r="D8" s="235" t="s">
        <v>184</v>
      </c>
      <c r="E8" s="234" t="s">
        <v>310</v>
      </c>
      <c r="F8" s="236" t="s">
        <v>1172</v>
      </c>
      <c r="G8" s="237">
        <v>60</v>
      </c>
      <c r="H8" s="238" t="s">
        <v>1176</v>
      </c>
      <c r="I8" s="239">
        <v>51023</v>
      </c>
      <c r="J8" s="240">
        <v>60</v>
      </c>
      <c r="K8" s="241">
        <v>21</v>
      </c>
      <c r="L8" s="241">
        <v>21</v>
      </c>
    </row>
    <row r="9" spans="1:12" hidden="1">
      <c r="A9" s="224">
        <v>85</v>
      </c>
      <c r="B9" s="200">
        <v>12</v>
      </c>
      <c r="C9" s="201" t="s">
        <v>47</v>
      </c>
      <c r="D9" s="202" t="s">
        <v>214</v>
      </c>
      <c r="E9" s="201" t="s">
        <v>344</v>
      </c>
      <c r="F9" s="203" t="s">
        <v>1180</v>
      </c>
      <c r="G9" s="204">
        <v>420</v>
      </c>
      <c r="H9" s="205" t="s">
        <v>1183</v>
      </c>
      <c r="I9" s="206">
        <v>112292</v>
      </c>
      <c r="J9" s="207">
        <v>420</v>
      </c>
      <c r="K9" s="217">
        <v>14</v>
      </c>
      <c r="L9" s="217">
        <v>14</v>
      </c>
    </row>
    <row r="10" spans="1:12" hidden="1">
      <c r="A10" s="224">
        <v>86</v>
      </c>
      <c r="B10" s="200">
        <v>12</v>
      </c>
      <c r="C10" s="201" t="s">
        <v>51</v>
      </c>
      <c r="D10" s="202" t="s">
        <v>237</v>
      </c>
      <c r="E10" s="201" t="s">
        <v>371</v>
      </c>
      <c r="F10" s="203" t="s">
        <v>1180</v>
      </c>
      <c r="G10" s="204">
        <v>369</v>
      </c>
      <c r="H10" s="205" t="s">
        <v>1182</v>
      </c>
      <c r="I10" s="206">
        <v>106378</v>
      </c>
      <c r="J10" s="207">
        <v>369</v>
      </c>
      <c r="K10" s="217">
        <v>14</v>
      </c>
      <c r="L10" s="217">
        <v>14</v>
      </c>
    </row>
    <row r="11" spans="1:12" ht="20.7" customHeight="1">
      <c r="A11" s="232">
        <v>56</v>
      </c>
      <c r="B11" s="233">
        <v>7</v>
      </c>
      <c r="C11" s="234" t="s">
        <v>45</v>
      </c>
      <c r="D11" s="235" t="s">
        <v>185</v>
      </c>
      <c r="E11" s="234" t="s">
        <v>311</v>
      </c>
      <c r="F11" s="236" t="s">
        <v>1172</v>
      </c>
      <c r="G11" s="237">
        <v>60</v>
      </c>
      <c r="H11" s="238" t="s">
        <v>1176</v>
      </c>
      <c r="I11" s="239">
        <v>49182</v>
      </c>
      <c r="J11" s="240">
        <v>60</v>
      </c>
      <c r="K11" s="241">
        <v>21</v>
      </c>
      <c r="L11" s="241">
        <v>21</v>
      </c>
    </row>
    <row r="12" spans="1:12">
      <c r="A12" s="232">
        <v>78</v>
      </c>
      <c r="B12" s="233">
        <v>11</v>
      </c>
      <c r="C12" s="234" t="s">
        <v>45</v>
      </c>
      <c r="D12" s="235" t="s">
        <v>186</v>
      </c>
      <c r="E12" s="234" t="s">
        <v>312</v>
      </c>
      <c r="F12" s="236" t="s">
        <v>1180</v>
      </c>
      <c r="G12" s="237">
        <v>288</v>
      </c>
      <c r="H12" s="238" t="s">
        <v>1181</v>
      </c>
      <c r="I12" s="239">
        <v>83829</v>
      </c>
      <c r="J12" s="240">
        <v>288</v>
      </c>
      <c r="K12" s="241">
        <v>17</v>
      </c>
      <c r="L12" s="241">
        <v>17</v>
      </c>
    </row>
    <row r="13" spans="1:12" hidden="1">
      <c r="A13" s="224">
        <v>75</v>
      </c>
      <c r="B13" s="200">
        <v>10</v>
      </c>
      <c r="C13" s="201" t="s">
        <v>47</v>
      </c>
      <c r="D13" s="202" t="s">
        <v>215</v>
      </c>
      <c r="E13" s="201" t="s">
        <v>345</v>
      </c>
      <c r="F13" s="203" t="s">
        <v>1172</v>
      </c>
      <c r="G13" s="204">
        <v>113</v>
      </c>
      <c r="H13" s="205" t="s">
        <v>1179</v>
      </c>
      <c r="I13" s="206">
        <v>59176</v>
      </c>
      <c r="J13" s="207">
        <v>113</v>
      </c>
      <c r="K13" s="217">
        <v>17</v>
      </c>
      <c r="L13" s="217">
        <v>17</v>
      </c>
    </row>
    <row r="14" spans="1:12" ht="20.7" hidden="1" customHeight="1">
      <c r="A14" s="224">
        <v>36</v>
      </c>
      <c r="B14" s="200">
        <v>4</v>
      </c>
      <c r="C14" s="201" t="s">
        <v>49</v>
      </c>
      <c r="D14" s="202" t="s">
        <v>222</v>
      </c>
      <c r="E14" s="201" t="s">
        <v>354</v>
      </c>
      <c r="F14" s="203" t="s">
        <v>1172</v>
      </c>
      <c r="G14" s="204">
        <v>40</v>
      </c>
      <c r="H14" s="205" t="s">
        <v>1176</v>
      </c>
      <c r="I14" s="206">
        <v>36040</v>
      </c>
      <c r="J14" s="207">
        <v>40</v>
      </c>
      <c r="K14" s="217">
        <v>21</v>
      </c>
      <c r="L14" s="217">
        <v>21</v>
      </c>
    </row>
    <row r="15" spans="1:12" hidden="1">
      <c r="A15" s="232">
        <v>28</v>
      </c>
      <c r="B15" s="233">
        <v>3</v>
      </c>
      <c r="C15" s="234" t="s">
        <v>51</v>
      </c>
      <c r="D15" s="235" t="s">
        <v>238</v>
      </c>
      <c r="E15" s="234" t="s">
        <v>372</v>
      </c>
      <c r="F15" s="236" t="s">
        <v>1172</v>
      </c>
      <c r="G15" s="237">
        <v>30</v>
      </c>
      <c r="H15" s="238" t="s">
        <v>1176</v>
      </c>
      <c r="I15" s="239">
        <v>39229</v>
      </c>
      <c r="J15" s="240">
        <v>30</v>
      </c>
      <c r="K15" s="241">
        <v>21</v>
      </c>
      <c r="L15" s="241">
        <v>21</v>
      </c>
    </row>
    <row r="16" spans="1:12" hidden="1">
      <c r="A16" s="224">
        <v>10</v>
      </c>
      <c r="B16" s="200">
        <v>2</v>
      </c>
      <c r="C16" s="201" t="s">
        <v>47</v>
      </c>
      <c r="D16" s="202" t="s">
        <v>216</v>
      </c>
      <c r="E16" s="201" t="s">
        <v>346</v>
      </c>
      <c r="F16" s="203" t="s">
        <v>1172</v>
      </c>
      <c r="G16" s="204">
        <v>30</v>
      </c>
      <c r="H16" s="205" t="s">
        <v>1175</v>
      </c>
      <c r="I16" s="206">
        <v>23304</v>
      </c>
      <c r="J16" s="207">
        <v>30</v>
      </c>
      <c r="K16" s="217">
        <v>21</v>
      </c>
      <c r="L16" s="217">
        <v>21</v>
      </c>
    </row>
    <row r="17" spans="1:12" ht="20.7" customHeight="1">
      <c r="A17" s="232">
        <v>1</v>
      </c>
      <c r="B17" s="233">
        <v>1</v>
      </c>
      <c r="C17" s="234" t="s">
        <v>45</v>
      </c>
      <c r="D17" s="235" t="s">
        <v>159</v>
      </c>
      <c r="E17" s="234" t="s">
        <v>313</v>
      </c>
      <c r="F17" s="236" t="s">
        <v>1172</v>
      </c>
      <c r="G17" s="237">
        <v>8</v>
      </c>
      <c r="H17" s="238" t="s">
        <v>1173</v>
      </c>
      <c r="I17" s="239">
        <v>4063</v>
      </c>
      <c r="J17" s="240">
        <v>8</v>
      </c>
      <c r="K17" s="241">
        <v>21</v>
      </c>
      <c r="L17" s="241">
        <v>21</v>
      </c>
    </row>
    <row r="18" spans="1:12" hidden="1">
      <c r="A18" s="224">
        <v>34</v>
      </c>
      <c r="B18" s="200">
        <v>4</v>
      </c>
      <c r="C18" s="201" t="s">
        <v>47</v>
      </c>
      <c r="D18" s="202" t="s">
        <v>217</v>
      </c>
      <c r="E18" s="201" t="s">
        <v>347</v>
      </c>
      <c r="F18" s="203" t="s">
        <v>1172</v>
      </c>
      <c r="G18" s="204">
        <v>30</v>
      </c>
      <c r="H18" s="205" t="s">
        <v>1175</v>
      </c>
      <c r="I18" s="206">
        <v>20814</v>
      </c>
      <c r="J18" s="207">
        <v>30</v>
      </c>
      <c r="K18" s="217">
        <v>21</v>
      </c>
      <c r="L18" s="217">
        <v>21</v>
      </c>
    </row>
    <row r="19" spans="1:12" hidden="1">
      <c r="A19" s="232">
        <v>81</v>
      </c>
      <c r="B19" s="233">
        <v>11</v>
      </c>
      <c r="C19" s="234" t="s">
        <v>47</v>
      </c>
      <c r="D19" s="235" t="s">
        <v>218</v>
      </c>
      <c r="E19" s="234" t="s">
        <v>348</v>
      </c>
      <c r="F19" s="236" t="s">
        <v>1180</v>
      </c>
      <c r="G19" s="237">
        <v>266</v>
      </c>
      <c r="H19" s="238" t="s">
        <v>1181</v>
      </c>
      <c r="I19" s="239">
        <v>62978</v>
      </c>
      <c r="J19" s="240">
        <v>266</v>
      </c>
      <c r="K19" s="241">
        <v>14</v>
      </c>
      <c r="L19" s="241">
        <v>17</v>
      </c>
    </row>
    <row r="20" spans="1:12" ht="20.7" hidden="1" customHeight="1">
      <c r="A20" s="232">
        <v>22</v>
      </c>
      <c r="B20" s="233">
        <v>3</v>
      </c>
      <c r="C20" s="234" t="s">
        <v>53</v>
      </c>
      <c r="D20" s="235" t="s">
        <v>202</v>
      </c>
      <c r="E20" s="234" t="s">
        <v>331</v>
      </c>
      <c r="F20" s="236" t="s">
        <v>1172</v>
      </c>
      <c r="G20" s="237">
        <v>40</v>
      </c>
      <c r="H20" s="238" t="s">
        <v>1175</v>
      </c>
      <c r="I20" s="239">
        <v>21566</v>
      </c>
      <c r="J20" s="240">
        <v>40</v>
      </c>
      <c r="K20" s="241">
        <v>21</v>
      </c>
      <c r="L20" s="241">
        <v>21</v>
      </c>
    </row>
    <row r="21" spans="1:12">
      <c r="A21" s="224">
        <v>51</v>
      </c>
      <c r="B21" s="200">
        <v>6</v>
      </c>
      <c r="C21" s="201" t="s">
        <v>45</v>
      </c>
      <c r="D21" s="202" t="s">
        <v>187</v>
      </c>
      <c r="E21" s="201" t="s">
        <v>314</v>
      </c>
      <c r="F21" s="203" t="s">
        <v>1172</v>
      </c>
      <c r="G21" s="204">
        <v>40</v>
      </c>
      <c r="H21" s="205" t="s">
        <v>1176</v>
      </c>
      <c r="I21" s="206">
        <v>36493</v>
      </c>
      <c r="J21" s="207">
        <v>40</v>
      </c>
      <c r="K21" s="217">
        <v>21</v>
      </c>
      <c r="L21" s="217">
        <v>21</v>
      </c>
    </row>
    <row r="22" spans="1:12">
      <c r="A22" s="224">
        <v>71</v>
      </c>
      <c r="B22" s="200">
        <v>10</v>
      </c>
      <c r="C22" s="201" t="s">
        <v>45</v>
      </c>
      <c r="D22" s="202" t="s">
        <v>188</v>
      </c>
      <c r="E22" s="201" t="s">
        <v>315</v>
      </c>
      <c r="F22" s="203" t="s">
        <v>1172</v>
      </c>
      <c r="G22" s="204">
        <v>120</v>
      </c>
      <c r="H22" s="205" t="s">
        <v>1179</v>
      </c>
      <c r="I22" s="206">
        <v>90942</v>
      </c>
      <c r="J22" s="207">
        <v>120</v>
      </c>
      <c r="K22" s="217">
        <v>17</v>
      </c>
      <c r="L22" s="217">
        <v>17</v>
      </c>
    </row>
    <row r="23" spans="1:12">
      <c r="A23" s="232">
        <v>18</v>
      </c>
      <c r="B23" s="233">
        <v>3</v>
      </c>
      <c r="C23" s="234" t="s">
        <v>45</v>
      </c>
      <c r="D23" s="235" t="s">
        <v>189</v>
      </c>
      <c r="E23" s="234" t="s">
        <v>316</v>
      </c>
      <c r="F23" s="236" t="s">
        <v>1172</v>
      </c>
      <c r="G23" s="237">
        <v>30</v>
      </c>
      <c r="H23" s="238" t="s">
        <v>1175</v>
      </c>
      <c r="I23" s="239">
        <v>24948</v>
      </c>
      <c r="J23" s="240">
        <v>30</v>
      </c>
      <c r="K23" s="241">
        <v>21</v>
      </c>
      <c r="L23" s="241">
        <v>21</v>
      </c>
    </row>
    <row r="24" spans="1:12">
      <c r="A24" s="232">
        <v>19</v>
      </c>
      <c r="B24" s="233">
        <v>3</v>
      </c>
      <c r="C24" s="234" t="s">
        <v>45</v>
      </c>
      <c r="D24" s="235" t="s">
        <v>190</v>
      </c>
      <c r="E24" s="234" t="s">
        <v>317</v>
      </c>
      <c r="F24" s="236" t="s">
        <v>1172</v>
      </c>
      <c r="G24" s="237">
        <v>30</v>
      </c>
      <c r="H24" s="238" t="s">
        <v>1175</v>
      </c>
      <c r="I24" s="239">
        <v>29634</v>
      </c>
      <c r="J24" s="240">
        <v>30</v>
      </c>
      <c r="K24" s="241">
        <v>21</v>
      </c>
      <c r="L24" s="241">
        <v>21</v>
      </c>
    </row>
    <row r="25" spans="1:12" hidden="1">
      <c r="A25" s="224">
        <v>61</v>
      </c>
      <c r="B25" s="200">
        <v>8</v>
      </c>
      <c r="C25" s="201" t="s">
        <v>53</v>
      </c>
      <c r="D25" s="202" t="s">
        <v>203</v>
      </c>
      <c r="E25" s="201" t="s">
        <v>332</v>
      </c>
      <c r="F25" s="203" t="s">
        <v>1172</v>
      </c>
      <c r="G25" s="204">
        <v>59</v>
      </c>
      <c r="H25" s="205" t="s">
        <v>1176</v>
      </c>
      <c r="I25" s="206">
        <v>47483</v>
      </c>
      <c r="J25" s="207">
        <v>59</v>
      </c>
      <c r="K25" s="217">
        <v>21</v>
      </c>
      <c r="L25" s="217">
        <v>17</v>
      </c>
    </row>
    <row r="26" spans="1:12" hidden="1">
      <c r="A26" s="224">
        <v>52</v>
      </c>
      <c r="B26" s="200">
        <v>6</v>
      </c>
      <c r="C26" s="201" t="s">
        <v>53</v>
      </c>
      <c r="D26" s="202" t="s">
        <v>204</v>
      </c>
      <c r="E26" s="201" t="s">
        <v>333</v>
      </c>
      <c r="F26" s="203" t="s">
        <v>1172</v>
      </c>
      <c r="G26" s="204">
        <v>34</v>
      </c>
      <c r="H26" s="205" t="s">
        <v>1176</v>
      </c>
      <c r="I26" s="206">
        <v>35158</v>
      </c>
      <c r="J26" s="207">
        <v>34</v>
      </c>
      <c r="K26" s="217">
        <v>21</v>
      </c>
      <c r="L26" s="217">
        <v>21</v>
      </c>
    </row>
    <row r="27" spans="1:12" hidden="1">
      <c r="A27" s="232">
        <v>24</v>
      </c>
      <c r="B27" s="233">
        <v>3</v>
      </c>
      <c r="C27" s="234" t="s">
        <v>49</v>
      </c>
      <c r="D27" s="235" t="s">
        <v>223</v>
      </c>
      <c r="E27" s="234" t="s">
        <v>355</v>
      </c>
      <c r="F27" s="236" t="s">
        <v>1172</v>
      </c>
      <c r="G27" s="237">
        <v>39</v>
      </c>
      <c r="H27" s="238" t="s">
        <v>1175</v>
      </c>
      <c r="I27" s="239">
        <v>23937</v>
      </c>
      <c r="J27" s="240">
        <v>39</v>
      </c>
      <c r="K27" s="241">
        <v>21</v>
      </c>
      <c r="L27" s="241">
        <v>21</v>
      </c>
    </row>
    <row r="28" spans="1:12" hidden="1">
      <c r="A28" s="224">
        <v>63</v>
      </c>
      <c r="B28" s="200">
        <v>8</v>
      </c>
      <c r="C28" s="201" t="s">
        <v>49</v>
      </c>
      <c r="D28" s="202" t="s">
        <v>224</v>
      </c>
      <c r="E28" s="201" t="s">
        <v>356</v>
      </c>
      <c r="F28" s="203" t="s">
        <v>1172</v>
      </c>
      <c r="G28" s="204">
        <v>90</v>
      </c>
      <c r="H28" s="205" t="s">
        <v>1176</v>
      </c>
      <c r="I28" s="206">
        <v>54535</v>
      </c>
      <c r="J28" s="207">
        <v>90</v>
      </c>
      <c r="K28" s="217">
        <v>17</v>
      </c>
      <c r="L28" s="217">
        <v>17</v>
      </c>
    </row>
    <row r="29" spans="1:12" ht="20.7" hidden="1" customHeight="1">
      <c r="A29" s="232">
        <v>68</v>
      </c>
      <c r="B29" s="233">
        <v>9</v>
      </c>
      <c r="C29" s="234" t="s">
        <v>49</v>
      </c>
      <c r="D29" s="235" t="s">
        <v>225</v>
      </c>
      <c r="E29" s="234" t="s">
        <v>357</v>
      </c>
      <c r="F29" s="236" t="s">
        <v>1172</v>
      </c>
      <c r="G29" s="237">
        <v>108</v>
      </c>
      <c r="H29" s="238" t="s">
        <v>1179</v>
      </c>
      <c r="I29" s="239">
        <v>38443</v>
      </c>
      <c r="J29" s="240">
        <v>108</v>
      </c>
      <c r="K29" s="241">
        <v>17</v>
      </c>
      <c r="L29" s="241">
        <v>17</v>
      </c>
    </row>
    <row r="30" spans="1:12" hidden="1">
      <c r="A30" s="224">
        <v>37</v>
      </c>
      <c r="B30" s="200">
        <v>4</v>
      </c>
      <c r="C30" s="201" t="s">
        <v>49</v>
      </c>
      <c r="D30" s="202" t="s">
        <v>226</v>
      </c>
      <c r="E30" s="201" t="s">
        <v>358</v>
      </c>
      <c r="F30" s="203" t="s">
        <v>1172</v>
      </c>
      <c r="G30" s="204">
        <v>38</v>
      </c>
      <c r="H30" s="205" t="s">
        <v>1176</v>
      </c>
      <c r="I30" s="206">
        <v>37390</v>
      </c>
      <c r="J30" s="207">
        <v>38</v>
      </c>
      <c r="K30" s="217">
        <v>21</v>
      </c>
      <c r="L30" s="217">
        <v>21</v>
      </c>
    </row>
    <row r="31" spans="1:12" hidden="1">
      <c r="A31" s="232">
        <v>29</v>
      </c>
      <c r="B31" s="233">
        <v>3</v>
      </c>
      <c r="C31" s="234" t="s">
        <v>51</v>
      </c>
      <c r="D31" s="235" t="s">
        <v>239</v>
      </c>
      <c r="E31" s="234" t="s">
        <v>373</v>
      </c>
      <c r="F31" s="236" t="s">
        <v>1172</v>
      </c>
      <c r="G31" s="237">
        <v>40</v>
      </c>
      <c r="H31" s="238" t="s">
        <v>1176</v>
      </c>
      <c r="I31" s="239">
        <v>44414</v>
      </c>
      <c r="J31" s="240">
        <v>40</v>
      </c>
      <c r="K31" s="241">
        <v>21</v>
      </c>
      <c r="L31" s="241">
        <v>21</v>
      </c>
    </row>
    <row r="32" spans="1:12" ht="20.7" hidden="1" customHeight="1">
      <c r="A32" s="224">
        <v>39</v>
      </c>
      <c r="B32" s="200">
        <v>4</v>
      </c>
      <c r="C32" s="201" t="s">
        <v>51</v>
      </c>
      <c r="D32" s="202" t="s">
        <v>240</v>
      </c>
      <c r="E32" s="201" t="s">
        <v>374</v>
      </c>
      <c r="F32" s="203" t="s">
        <v>1172</v>
      </c>
      <c r="G32" s="204">
        <v>43</v>
      </c>
      <c r="H32" s="205" t="s">
        <v>1175</v>
      </c>
      <c r="I32" s="206">
        <v>26994</v>
      </c>
      <c r="J32" s="207">
        <v>43</v>
      </c>
      <c r="K32" s="217">
        <v>21</v>
      </c>
      <c r="L32" s="217">
        <v>21</v>
      </c>
    </row>
    <row r="33" spans="1:12" hidden="1">
      <c r="A33" s="232">
        <v>4</v>
      </c>
      <c r="B33" s="233">
        <v>1</v>
      </c>
      <c r="C33" s="234" t="s">
        <v>49</v>
      </c>
      <c r="D33" s="235" t="s">
        <v>162</v>
      </c>
      <c r="E33" s="234" t="s">
        <v>359</v>
      </c>
      <c r="F33" s="236" t="s">
        <v>1172</v>
      </c>
      <c r="G33" s="237">
        <v>15</v>
      </c>
      <c r="H33" s="238" t="s">
        <v>1173</v>
      </c>
      <c r="I33" s="239">
        <v>10820</v>
      </c>
      <c r="J33" s="240">
        <v>15</v>
      </c>
      <c r="K33" s="241">
        <v>21</v>
      </c>
      <c r="L33" s="241">
        <v>21</v>
      </c>
    </row>
    <row r="34" spans="1:12" ht="20.7" hidden="1" customHeight="1">
      <c r="A34" s="232">
        <v>2</v>
      </c>
      <c r="B34" s="233">
        <v>1</v>
      </c>
      <c r="C34" s="234" t="s">
        <v>53</v>
      </c>
      <c r="D34" s="235" t="s">
        <v>160</v>
      </c>
      <c r="E34" s="234" t="s">
        <v>334</v>
      </c>
      <c r="F34" s="236" t="s">
        <v>1172</v>
      </c>
      <c r="G34" s="237">
        <v>30</v>
      </c>
      <c r="H34" s="238" t="s">
        <v>1173</v>
      </c>
      <c r="I34" s="239">
        <v>8768</v>
      </c>
      <c r="J34" s="240">
        <v>30</v>
      </c>
      <c r="K34" s="241">
        <v>21</v>
      </c>
      <c r="L34" s="241">
        <v>21</v>
      </c>
    </row>
    <row r="35" spans="1:12" hidden="1">
      <c r="A35" s="232">
        <v>23</v>
      </c>
      <c r="B35" s="233">
        <v>3</v>
      </c>
      <c r="C35" s="234" t="s">
        <v>53</v>
      </c>
      <c r="D35" s="235" t="s">
        <v>205</v>
      </c>
      <c r="E35" s="234" t="s">
        <v>335</v>
      </c>
      <c r="F35" s="236" t="s">
        <v>1172</v>
      </c>
      <c r="G35" s="237">
        <v>42</v>
      </c>
      <c r="H35" s="238" t="s">
        <v>1175</v>
      </c>
      <c r="I35" s="239">
        <v>18002</v>
      </c>
      <c r="J35" s="240">
        <v>32</v>
      </c>
      <c r="K35" s="241">
        <v>21</v>
      </c>
      <c r="L35" s="241">
        <v>21</v>
      </c>
    </row>
    <row r="36" spans="1:12" hidden="1">
      <c r="A36" s="224">
        <v>31</v>
      </c>
      <c r="B36" s="200">
        <v>4</v>
      </c>
      <c r="C36" s="201" t="s">
        <v>53</v>
      </c>
      <c r="D36" s="202" t="s">
        <v>206</v>
      </c>
      <c r="E36" s="201" t="s">
        <v>336</v>
      </c>
      <c r="F36" s="203" t="s">
        <v>1172</v>
      </c>
      <c r="G36" s="204">
        <v>45</v>
      </c>
      <c r="H36" s="205" t="s">
        <v>1175</v>
      </c>
      <c r="I36" s="206">
        <v>20876</v>
      </c>
      <c r="J36" s="207">
        <v>45</v>
      </c>
      <c r="K36" s="217">
        <v>21</v>
      </c>
      <c r="L36" s="217">
        <v>21</v>
      </c>
    </row>
    <row r="37" spans="1:12" ht="20.7" hidden="1" customHeight="1">
      <c r="A37" s="224">
        <v>13</v>
      </c>
      <c r="B37" s="200">
        <v>2</v>
      </c>
      <c r="C37" s="201" t="s">
        <v>47</v>
      </c>
      <c r="D37" s="202" t="s">
        <v>167</v>
      </c>
      <c r="E37" s="201" t="s">
        <v>349</v>
      </c>
      <c r="F37" s="203" t="s">
        <v>1172</v>
      </c>
      <c r="G37" s="204">
        <v>30</v>
      </c>
      <c r="H37" s="205" t="s">
        <v>1174</v>
      </c>
      <c r="I37" s="206">
        <v>20272</v>
      </c>
      <c r="J37" s="207">
        <v>30</v>
      </c>
      <c r="K37" s="217">
        <v>21</v>
      </c>
      <c r="L37" s="217">
        <v>21</v>
      </c>
    </row>
    <row r="38" spans="1:12" hidden="1">
      <c r="A38" s="224">
        <v>53</v>
      </c>
      <c r="B38" s="200">
        <v>6</v>
      </c>
      <c r="C38" s="201" t="s">
        <v>55</v>
      </c>
      <c r="D38" s="202" t="s">
        <v>171</v>
      </c>
      <c r="E38" s="201" t="s">
        <v>296</v>
      </c>
      <c r="F38" s="203" t="s">
        <v>1172</v>
      </c>
      <c r="G38" s="204">
        <v>37</v>
      </c>
      <c r="H38" s="205" t="s">
        <v>1176</v>
      </c>
      <c r="I38" s="206">
        <v>41639</v>
      </c>
      <c r="J38" s="207">
        <v>37</v>
      </c>
      <c r="K38" s="217">
        <v>21</v>
      </c>
      <c r="L38" s="217">
        <v>21</v>
      </c>
    </row>
    <row r="39" spans="1:12" hidden="1">
      <c r="A39" s="232">
        <v>80</v>
      </c>
      <c r="B39" s="233">
        <v>11</v>
      </c>
      <c r="C39" s="234" t="s">
        <v>49</v>
      </c>
      <c r="D39" s="235" t="s">
        <v>227</v>
      </c>
      <c r="E39" s="234" t="s">
        <v>360</v>
      </c>
      <c r="F39" s="236" t="s">
        <v>1180</v>
      </c>
      <c r="G39" s="237">
        <v>246</v>
      </c>
      <c r="H39" s="238" t="s">
        <v>1181</v>
      </c>
      <c r="I39" s="239">
        <v>91963</v>
      </c>
      <c r="J39" s="240">
        <v>246</v>
      </c>
      <c r="K39" s="241">
        <v>17</v>
      </c>
      <c r="L39" s="241">
        <v>17</v>
      </c>
    </row>
    <row r="40" spans="1:12" ht="20.7" hidden="1" customHeight="1">
      <c r="A40" s="224">
        <v>38</v>
      </c>
      <c r="B40" s="200">
        <v>4</v>
      </c>
      <c r="C40" s="201" t="s">
        <v>49</v>
      </c>
      <c r="D40" s="202" t="s">
        <v>228</v>
      </c>
      <c r="E40" s="201" t="s">
        <v>361</v>
      </c>
      <c r="F40" s="203" t="s">
        <v>1172</v>
      </c>
      <c r="G40" s="204">
        <v>55</v>
      </c>
      <c r="H40" s="205" t="s">
        <v>1176</v>
      </c>
      <c r="I40" s="206">
        <v>30555</v>
      </c>
      <c r="J40" s="207">
        <v>55</v>
      </c>
      <c r="K40" s="217">
        <v>21</v>
      </c>
      <c r="L40" s="217">
        <v>21</v>
      </c>
    </row>
    <row r="41" spans="1:12" hidden="1">
      <c r="A41" s="224">
        <v>64</v>
      </c>
      <c r="B41" s="200">
        <v>8</v>
      </c>
      <c r="C41" s="201" t="s">
        <v>49</v>
      </c>
      <c r="D41" s="202" t="s">
        <v>229</v>
      </c>
      <c r="E41" s="201" t="s">
        <v>362</v>
      </c>
      <c r="F41" s="203" t="s">
        <v>1172</v>
      </c>
      <c r="G41" s="204">
        <v>78</v>
      </c>
      <c r="H41" s="205" t="s">
        <v>1177</v>
      </c>
      <c r="I41" s="206">
        <v>52573</v>
      </c>
      <c r="J41" s="207">
        <v>78</v>
      </c>
      <c r="K41" s="217">
        <v>17</v>
      </c>
      <c r="L41" s="217">
        <v>17</v>
      </c>
    </row>
    <row r="42" spans="1:12" hidden="1">
      <c r="A42" s="224">
        <v>12</v>
      </c>
      <c r="B42" s="200">
        <v>2</v>
      </c>
      <c r="C42" s="201" t="s">
        <v>51</v>
      </c>
      <c r="D42" s="202" t="s">
        <v>169</v>
      </c>
      <c r="E42" s="201" t="s">
        <v>375</v>
      </c>
      <c r="F42" s="203" t="s">
        <v>1172</v>
      </c>
      <c r="G42" s="204">
        <v>36</v>
      </c>
      <c r="H42" s="205" t="s">
        <v>1175</v>
      </c>
      <c r="I42" s="206">
        <v>17669</v>
      </c>
      <c r="J42" s="207">
        <v>36</v>
      </c>
      <c r="K42" s="217">
        <v>21</v>
      </c>
      <c r="L42" s="217">
        <v>21</v>
      </c>
    </row>
    <row r="43" spans="1:12" ht="20.7" hidden="1" customHeight="1">
      <c r="A43" s="232">
        <v>47</v>
      </c>
      <c r="B43" s="233">
        <v>5</v>
      </c>
      <c r="C43" s="234" t="s">
        <v>51</v>
      </c>
      <c r="D43" s="235" t="s">
        <v>241</v>
      </c>
      <c r="E43" s="234" t="s">
        <v>376</v>
      </c>
      <c r="F43" s="236" t="s">
        <v>1172</v>
      </c>
      <c r="G43" s="237">
        <v>30</v>
      </c>
      <c r="H43" s="238" t="s">
        <v>1176</v>
      </c>
      <c r="I43" s="239">
        <v>32646</v>
      </c>
      <c r="J43" s="240">
        <v>30</v>
      </c>
      <c r="K43" s="241">
        <v>21</v>
      </c>
      <c r="L43" s="241">
        <v>21</v>
      </c>
    </row>
    <row r="44" spans="1:12" hidden="1">
      <c r="A44" s="224">
        <v>74</v>
      </c>
      <c r="B44" s="200">
        <v>10</v>
      </c>
      <c r="C44" s="201" t="s">
        <v>53</v>
      </c>
      <c r="D44" s="202" t="s">
        <v>207</v>
      </c>
      <c r="E44" s="201" t="s">
        <v>337</v>
      </c>
      <c r="F44" s="203" t="s">
        <v>1172</v>
      </c>
      <c r="G44" s="204">
        <v>113</v>
      </c>
      <c r="H44" s="205" t="s">
        <v>1179</v>
      </c>
      <c r="I44" s="206">
        <v>85793</v>
      </c>
      <c r="J44" s="207">
        <v>113</v>
      </c>
      <c r="K44" s="217">
        <v>17</v>
      </c>
      <c r="L44" s="217">
        <v>17</v>
      </c>
    </row>
    <row r="45" spans="1:12" hidden="1">
      <c r="A45" s="224">
        <v>83</v>
      </c>
      <c r="B45" s="200">
        <v>12</v>
      </c>
      <c r="C45" s="201" t="s">
        <v>88</v>
      </c>
      <c r="D45" s="202" t="s">
        <v>177</v>
      </c>
      <c r="E45" s="201" t="s">
        <v>303</v>
      </c>
      <c r="F45" s="203" t="s">
        <v>1180</v>
      </c>
      <c r="G45" s="209">
        <v>379</v>
      </c>
      <c r="H45" s="210" t="s">
        <v>1182</v>
      </c>
      <c r="I45" s="211">
        <v>101105</v>
      </c>
      <c r="J45" s="212">
        <v>379</v>
      </c>
      <c r="K45" s="217">
        <v>14</v>
      </c>
      <c r="L45" s="217">
        <v>14</v>
      </c>
    </row>
    <row r="46" spans="1:12">
      <c r="A46" s="232">
        <v>43</v>
      </c>
      <c r="B46" s="233">
        <v>5</v>
      </c>
      <c r="C46" s="234" t="s">
        <v>45</v>
      </c>
      <c r="D46" s="235" t="s">
        <v>191</v>
      </c>
      <c r="E46" s="234" t="s">
        <v>318</v>
      </c>
      <c r="F46" s="236" t="s">
        <v>1172</v>
      </c>
      <c r="G46" s="237">
        <v>30</v>
      </c>
      <c r="H46" s="238" t="s">
        <v>1176</v>
      </c>
      <c r="I46" s="239">
        <v>36267</v>
      </c>
      <c r="J46" s="240">
        <v>30</v>
      </c>
      <c r="K46" s="241">
        <v>21</v>
      </c>
      <c r="L46" s="241">
        <v>21</v>
      </c>
    </row>
    <row r="47" spans="1:12" hidden="1">
      <c r="A47" s="224">
        <v>62</v>
      </c>
      <c r="B47" s="200">
        <v>8</v>
      </c>
      <c r="C47" s="201" t="s">
        <v>55</v>
      </c>
      <c r="D47" s="202" t="s">
        <v>172</v>
      </c>
      <c r="E47" s="201" t="s">
        <v>297</v>
      </c>
      <c r="F47" s="203" t="s">
        <v>1172</v>
      </c>
      <c r="G47" s="204">
        <v>74</v>
      </c>
      <c r="H47" s="205" t="s">
        <v>1176</v>
      </c>
      <c r="I47" s="206">
        <v>48907</v>
      </c>
      <c r="J47" s="207">
        <v>74</v>
      </c>
      <c r="K47" s="217">
        <v>21</v>
      </c>
      <c r="L47" s="217">
        <v>17</v>
      </c>
    </row>
    <row r="48" spans="1:12" ht="20.7" hidden="1" customHeight="1">
      <c r="A48" s="232">
        <v>67</v>
      </c>
      <c r="B48" s="233">
        <v>9</v>
      </c>
      <c r="C48" s="234" t="s">
        <v>55</v>
      </c>
      <c r="D48" s="235" t="s">
        <v>173</v>
      </c>
      <c r="E48" s="234" t="s">
        <v>298</v>
      </c>
      <c r="F48" s="236" t="s">
        <v>1172</v>
      </c>
      <c r="G48" s="237">
        <v>116</v>
      </c>
      <c r="H48" s="238" t="s">
        <v>1179</v>
      </c>
      <c r="I48" s="239">
        <v>53566</v>
      </c>
      <c r="J48" s="240">
        <v>116</v>
      </c>
      <c r="K48" s="241">
        <v>14</v>
      </c>
      <c r="L48" s="241">
        <v>17</v>
      </c>
    </row>
    <row r="49" spans="1:12" hidden="1">
      <c r="A49" s="232">
        <v>69</v>
      </c>
      <c r="B49" s="233">
        <v>9</v>
      </c>
      <c r="C49" s="234" t="s">
        <v>49</v>
      </c>
      <c r="D49" s="235" t="s">
        <v>230</v>
      </c>
      <c r="E49" s="234" t="s">
        <v>363</v>
      </c>
      <c r="F49" s="236" t="s">
        <v>1172</v>
      </c>
      <c r="G49" s="237">
        <v>105</v>
      </c>
      <c r="H49" s="238" t="s">
        <v>1177</v>
      </c>
      <c r="I49" s="239">
        <v>52908</v>
      </c>
      <c r="J49" s="240">
        <v>105</v>
      </c>
      <c r="K49" s="241">
        <v>17</v>
      </c>
      <c r="L49" s="241">
        <v>17</v>
      </c>
    </row>
    <row r="50" spans="1:12" hidden="1">
      <c r="A50" s="224">
        <v>54</v>
      </c>
      <c r="B50" s="200">
        <v>6</v>
      </c>
      <c r="C50" s="201" t="s">
        <v>51</v>
      </c>
      <c r="D50" s="202" t="s">
        <v>242</v>
      </c>
      <c r="E50" s="201" t="s">
        <v>377</v>
      </c>
      <c r="F50" s="203" t="s">
        <v>1172</v>
      </c>
      <c r="G50" s="204">
        <v>60</v>
      </c>
      <c r="H50" s="205" t="s">
        <v>1176</v>
      </c>
      <c r="I50" s="206">
        <v>54029</v>
      </c>
      <c r="J50" s="207">
        <v>60</v>
      </c>
      <c r="K50" s="217">
        <v>21</v>
      </c>
      <c r="L50" s="217">
        <v>21</v>
      </c>
    </row>
    <row r="51" spans="1:12" ht="20.7" hidden="1" customHeight="1">
      <c r="A51" s="232">
        <v>70</v>
      </c>
      <c r="B51" s="233">
        <v>9</v>
      </c>
      <c r="C51" s="234" t="s">
        <v>51</v>
      </c>
      <c r="D51" s="235" t="s">
        <v>243</v>
      </c>
      <c r="E51" s="234" t="s">
        <v>378</v>
      </c>
      <c r="F51" s="236" t="s">
        <v>1172</v>
      </c>
      <c r="G51" s="237">
        <v>90</v>
      </c>
      <c r="H51" s="238" t="s">
        <v>1177</v>
      </c>
      <c r="I51" s="239">
        <v>53438</v>
      </c>
      <c r="J51" s="240">
        <v>90</v>
      </c>
      <c r="K51" s="241">
        <v>17</v>
      </c>
      <c r="L51" s="241">
        <v>17</v>
      </c>
    </row>
    <row r="52" spans="1:12" hidden="1">
      <c r="A52" s="224">
        <v>60</v>
      </c>
      <c r="B52" s="200">
        <v>8</v>
      </c>
      <c r="C52" s="201" t="s">
        <v>88</v>
      </c>
      <c r="D52" s="202" t="s">
        <v>178</v>
      </c>
      <c r="E52" s="201" t="s">
        <v>304</v>
      </c>
      <c r="F52" s="203" t="s">
        <v>1172</v>
      </c>
      <c r="G52" s="204">
        <v>70</v>
      </c>
      <c r="H52" s="205" t="s">
        <v>1177</v>
      </c>
      <c r="I52" s="206">
        <v>69140</v>
      </c>
      <c r="J52" s="207">
        <v>70</v>
      </c>
      <c r="K52" s="217">
        <v>17</v>
      </c>
      <c r="L52" s="217">
        <v>17</v>
      </c>
    </row>
    <row r="53" spans="1:12" ht="20.7" hidden="1" customHeight="1">
      <c r="A53" s="224">
        <v>49</v>
      </c>
      <c r="B53" s="200">
        <v>6</v>
      </c>
      <c r="C53" s="201" t="s">
        <v>88</v>
      </c>
      <c r="D53" s="202" t="s">
        <v>179</v>
      </c>
      <c r="E53" s="201" t="s">
        <v>305</v>
      </c>
      <c r="F53" s="203" t="s">
        <v>1172</v>
      </c>
      <c r="G53" s="204">
        <v>40</v>
      </c>
      <c r="H53" s="205" t="s">
        <v>1176</v>
      </c>
      <c r="I53" s="206">
        <v>46890</v>
      </c>
      <c r="J53" s="207">
        <v>40</v>
      </c>
      <c r="K53" s="217">
        <v>21</v>
      </c>
      <c r="L53" s="217">
        <v>21</v>
      </c>
    </row>
    <row r="54" spans="1:12" ht="24.6" customHeight="1">
      <c r="A54" s="232">
        <v>57</v>
      </c>
      <c r="B54" s="233">
        <v>7</v>
      </c>
      <c r="C54" s="234" t="s">
        <v>45</v>
      </c>
      <c r="D54" s="235" t="s">
        <v>192</v>
      </c>
      <c r="E54" s="234" t="s">
        <v>319</v>
      </c>
      <c r="F54" s="236" t="s">
        <v>1172</v>
      </c>
      <c r="G54" s="237">
        <v>55</v>
      </c>
      <c r="H54" s="238" t="s">
        <v>1176</v>
      </c>
      <c r="I54" s="239">
        <v>43198</v>
      </c>
      <c r="J54" s="240">
        <v>55</v>
      </c>
      <c r="K54" s="241">
        <v>21</v>
      </c>
      <c r="L54" s="241">
        <v>21</v>
      </c>
    </row>
    <row r="55" spans="1:12" hidden="1">
      <c r="A55" s="224">
        <v>32</v>
      </c>
      <c r="B55" s="200">
        <v>4</v>
      </c>
      <c r="C55" s="201" t="s">
        <v>53</v>
      </c>
      <c r="D55" s="202" t="s">
        <v>208</v>
      </c>
      <c r="E55" s="201" t="s">
        <v>338</v>
      </c>
      <c r="F55" s="203" t="s">
        <v>1172</v>
      </c>
      <c r="G55" s="204">
        <v>42</v>
      </c>
      <c r="H55" s="205" t="s">
        <v>1175</v>
      </c>
      <c r="I55" s="206">
        <v>26706</v>
      </c>
      <c r="J55" s="207">
        <v>42</v>
      </c>
      <c r="K55" s="217">
        <v>21</v>
      </c>
      <c r="L55" s="217">
        <v>21</v>
      </c>
    </row>
    <row r="56" spans="1:12" ht="20.7" hidden="1" customHeight="1">
      <c r="A56" s="232">
        <v>44</v>
      </c>
      <c r="B56" s="233">
        <v>5</v>
      </c>
      <c r="C56" s="234" t="s">
        <v>55</v>
      </c>
      <c r="D56" s="235" t="s">
        <v>174</v>
      </c>
      <c r="E56" s="234" t="s">
        <v>299</v>
      </c>
      <c r="F56" s="236" t="s">
        <v>1172</v>
      </c>
      <c r="G56" s="237">
        <v>37</v>
      </c>
      <c r="H56" s="238" t="s">
        <v>1176</v>
      </c>
      <c r="I56" s="239">
        <v>30903</v>
      </c>
      <c r="J56" s="240">
        <v>37</v>
      </c>
      <c r="K56" s="241">
        <v>21</v>
      </c>
      <c r="L56" s="241">
        <v>21</v>
      </c>
    </row>
    <row r="57" spans="1:12" hidden="1">
      <c r="A57" s="224">
        <v>40</v>
      </c>
      <c r="B57" s="200">
        <v>4</v>
      </c>
      <c r="C57" s="201" t="s">
        <v>51</v>
      </c>
      <c r="D57" s="202" t="s">
        <v>244</v>
      </c>
      <c r="E57" s="201" t="s">
        <v>379</v>
      </c>
      <c r="F57" s="203" t="s">
        <v>1172</v>
      </c>
      <c r="G57" s="204">
        <v>36</v>
      </c>
      <c r="H57" s="205" t="s">
        <v>1176</v>
      </c>
      <c r="I57" s="206">
        <v>37692</v>
      </c>
      <c r="J57" s="207">
        <v>36</v>
      </c>
      <c r="K57" s="217">
        <v>21</v>
      </c>
      <c r="L57" s="217">
        <v>21</v>
      </c>
    </row>
    <row r="58" spans="1:12" ht="20.7" customHeight="1">
      <c r="A58" s="224">
        <v>72</v>
      </c>
      <c r="B58" s="200">
        <v>10</v>
      </c>
      <c r="C58" s="201" t="s">
        <v>45</v>
      </c>
      <c r="D58" s="202" t="s">
        <v>193</v>
      </c>
      <c r="E58" s="201" t="s">
        <v>320</v>
      </c>
      <c r="F58" s="203" t="s">
        <v>1172</v>
      </c>
      <c r="G58" s="204">
        <v>126</v>
      </c>
      <c r="H58" s="205" t="s">
        <v>1179</v>
      </c>
      <c r="I58" s="206">
        <v>86089</v>
      </c>
      <c r="J58" s="207">
        <v>126</v>
      </c>
      <c r="K58" s="217">
        <v>17</v>
      </c>
      <c r="L58" s="217">
        <v>17</v>
      </c>
    </row>
    <row r="59" spans="1:12">
      <c r="A59" s="232">
        <v>58</v>
      </c>
      <c r="B59" s="233">
        <v>7</v>
      </c>
      <c r="C59" s="234" t="s">
        <v>45</v>
      </c>
      <c r="D59" s="235" t="s">
        <v>194</v>
      </c>
      <c r="E59" s="234" t="s">
        <v>321</v>
      </c>
      <c r="F59" s="236" t="s">
        <v>1172</v>
      </c>
      <c r="G59" s="237">
        <v>60</v>
      </c>
      <c r="H59" s="238" t="s">
        <v>1176</v>
      </c>
      <c r="I59" s="239">
        <v>46721</v>
      </c>
      <c r="J59" s="240">
        <v>60</v>
      </c>
      <c r="K59" s="241">
        <v>17</v>
      </c>
      <c r="L59" s="241">
        <v>21</v>
      </c>
    </row>
    <row r="60" spans="1:12">
      <c r="A60" s="224">
        <v>73</v>
      </c>
      <c r="B60" s="200">
        <v>10</v>
      </c>
      <c r="C60" s="201" t="s">
        <v>45</v>
      </c>
      <c r="D60" s="202" t="s">
        <v>195</v>
      </c>
      <c r="E60" s="201" t="s">
        <v>322</v>
      </c>
      <c r="F60" s="203" t="s">
        <v>1172</v>
      </c>
      <c r="G60" s="204">
        <v>114</v>
      </c>
      <c r="H60" s="205" t="s">
        <v>1179</v>
      </c>
      <c r="I60" s="206">
        <v>88241</v>
      </c>
      <c r="J60" s="207">
        <v>114</v>
      </c>
      <c r="K60" s="217">
        <v>17</v>
      </c>
      <c r="L60" s="217">
        <v>17</v>
      </c>
    </row>
    <row r="61" spans="1:12" ht="20.7" customHeight="1">
      <c r="A61" s="232">
        <v>20</v>
      </c>
      <c r="B61" s="233">
        <v>3</v>
      </c>
      <c r="C61" s="234" t="s">
        <v>45</v>
      </c>
      <c r="D61" s="235" t="s">
        <v>196</v>
      </c>
      <c r="E61" s="234" t="s">
        <v>323</v>
      </c>
      <c r="F61" s="236" t="s">
        <v>1172</v>
      </c>
      <c r="G61" s="237">
        <v>30</v>
      </c>
      <c r="H61" s="238" t="s">
        <v>1175</v>
      </c>
      <c r="I61" s="239">
        <v>22343</v>
      </c>
      <c r="J61" s="240">
        <v>30</v>
      </c>
      <c r="K61" s="241">
        <v>21</v>
      </c>
      <c r="L61" s="241">
        <v>21</v>
      </c>
    </row>
    <row r="62" spans="1:12" hidden="1">
      <c r="A62" s="224">
        <v>33</v>
      </c>
      <c r="B62" s="200">
        <v>4</v>
      </c>
      <c r="C62" s="201" t="s">
        <v>53</v>
      </c>
      <c r="D62" s="202" t="s">
        <v>209</v>
      </c>
      <c r="E62" s="201" t="s">
        <v>339</v>
      </c>
      <c r="F62" s="203" t="s">
        <v>1172</v>
      </c>
      <c r="G62" s="204">
        <v>42</v>
      </c>
      <c r="H62" s="205" t="s">
        <v>1175</v>
      </c>
      <c r="I62" s="206">
        <v>20307</v>
      </c>
      <c r="J62" s="207">
        <v>42</v>
      </c>
      <c r="K62" s="217">
        <v>21</v>
      </c>
      <c r="L62" s="217">
        <v>21</v>
      </c>
    </row>
    <row r="63" spans="1:12" ht="20.7" hidden="1" customHeight="1">
      <c r="A63" s="232">
        <v>66</v>
      </c>
      <c r="B63" s="233">
        <v>9</v>
      </c>
      <c r="C63" s="234" t="s">
        <v>88</v>
      </c>
      <c r="D63" s="235" t="s">
        <v>180</v>
      </c>
      <c r="E63" s="234" t="s">
        <v>306</v>
      </c>
      <c r="F63" s="236" t="s">
        <v>1172</v>
      </c>
      <c r="G63" s="237">
        <v>90</v>
      </c>
      <c r="H63" s="238" t="s">
        <v>1177</v>
      </c>
      <c r="I63" s="239">
        <v>81383</v>
      </c>
      <c r="J63" s="240">
        <v>90</v>
      </c>
      <c r="K63" s="241">
        <v>14</v>
      </c>
      <c r="L63" s="241">
        <v>17</v>
      </c>
    </row>
    <row r="64" spans="1:12" hidden="1">
      <c r="A64" s="232">
        <v>59</v>
      </c>
      <c r="B64" s="233">
        <v>7</v>
      </c>
      <c r="C64" s="234" t="s">
        <v>53</v>
      </c>
      <c r="D64" s="235" t="s">
        <v>210</v>
      </c>
      <c r="E64" s="234" t="s">
        <v>340</v>
      </c>
      <c r="F64" s="236" t="s">
        <v>1172</v>
      </c>
      <c r="G64" s="237">
        <v>40</v>
      </c>
      <c r="H64" s="238" t="s">
        <v>1176</v>
      </c>
      <c r="I64" s="239">
        <v>31737</v>
      </c>
      <c r="J64" s="240">
        <v>40</v>
      </c>
      <c r="K64" s="241">
        <v>21</v>
      </c>
      <c r="L64" s="241">
        <v>21</v>
      </c>
    </row>
    <row r="65" spans="1:12" hidden="1">
      <c r="A65" s="232">
        <v>45</v>
      </c>
      <c r="B65" s="233">
        <v>5</v>
      </c>
      <c r="C65" s="234" t="s">
        <v>55</v>
      </c>
      <c r="D65" s="235" t="s">
        <v>175</v>
      </c>
      <c r="E65" s="234" t="s">
        <v>300</v>
      </c>
      <c r="F65" s="236" t="s">
        <v>1172</v>
      </c>
      <c r="G65" s="237">
        <v>52</v>
      </c>
      <c r="H65" s="238" t="s">
        <v>1176</v>
      </c>
      <c r="I65" s="239">
        <v>31150</v>
      </c>
      <c r="J65" s="240">
        <v>52</v>
      </c>
      <c r="K65" s="241">
        <v>21</v>
      </c>
      <c r="L65" s="241">
        <v>21</v>
      </c>
    </row>
    <row r="66" spans="1:12" ht="20.7" hidden="1" customHeight="1">
      <c r="A66" s="232">
        <v>25</v>
      </c>
      <c r="B66" s="233">
        <v>3</v>
      </c>
      <c r="C66" s="234" t="s">
        <v>49</v>
      </c>
      <c r="D66" s="235" t="s">
        <v>231</v>
      </c>
      <c r="E66" s="234" t="s">
        <v>364</v>
      </c>
      <c r="F66" s="236" t="s">
        <v>1172</v>
      </c>
      <c r="G66" s="237">
        <v>42</v>
      </c>
      <c r="H66" s="238" t="s">
        <v>1175</v>
      </c>
      <c r="I66" s="239">
        <v>26439</v>
      </c>
      <c r="J66" s="240">
        <v>42</v>
      </c>
      <c r="K66" s="241">
        <v>21</v>
      </c>
      <c r="L66" s="241">
        <v>21</v>
      </c>
    </row>
    <row r="67" spans="1:12" hidden="1">
      <c r="A67" s="224">
        <v>11</v>
      </c>
      <c r="B67" s="200">
        <v>2</v>
      </c>
      <c r="C67" s="201" t="s">
        <v>49</v>
      </c>
      <c r="D67" s="202" t="s">
        <v>168</v>
      </c>
      <c r="E67" s="201" t="s">
        <v>365</v>
      </c>
      <c r="F67" s="203" t="s">
        <v>1172</v>
      </c>
      <c r="G67" s="204">
        <v>40</v>
      </c>
      <c r="H67" s="205" t="s">
        <v>1175</v>
      </c>
      <c r="I67" s="206">
        <v>17778</v>
      </c>
      <c r="J67" s="207">
        <v>40</v>
      </c>
      <c r="K67" s="217">
        <v>21</v>
      </c>
      <c r="L67" s="217">
        <v>21</v>
      </c>
    </row>
    <row r="68" spans="1:12" hidden="1">
      <c r="A68" s="224">
        <v>65</v>
      </c>
      <c r="B68" s="200">
        <v>8</v>
      </c>
      <c r="C68" s="201" t="s">
        <v>53</v>
      </c>
      <c r="D68" s="202" t="s">
        <v>211</v>
      </c>
      <c r="E68" s="201" t="s">
        <v>341</v>
      </c>
      <c r="F68" s="203" t="s">
        <v>1172</v>
      </c>
      <c r="G68" s="204">
        <v>60</v>
      </c>
      <c r="H68" s="205" t="s">
        <v>1178</v>
      </c>
      <c r="I68" s="206">
        <v>41934</v>
      </c>
      <c r="J68" s="207">
        <v>60</v>
      </c>
      <c r="K68" s="217">
        <v>17</v>
      </c>
      <c r="L68" s="217">
        <v>17</v>
      </c>
    </row>
    <row r="69" spans="1:12" ht="20.7" hidden="1" customHeight="1">
      <c r="A69" s="224">
        <v>50</v>
      </c>
      <c r="B69" s="200">
        <v>6</v>
      </c>
      <c r="C69" s="201" t="s">
        <v>88</v>
      </c>
      <c r="D69" s="202" t="s">
        <v>181</v>
      </c>
      <c r="E69" s="201" t="s">
        <v>307</v>
      </c>
      <c r="F69" s="203" t="s">
        <v>1172</v>
      </c>
      <c r="G69" s="204">
        <v>40</v>
      </c>
      <c r="H69" s="205" t="s">
        <v>1176</v>
      </c>
      <c r="I69" s="206">
        <v>53162</v>
      </c>
      <c r="J69" s="207">
        <v>40</v>
      </c>
      <c r="K69" s="217">
        <v>21</v>
      </c>
      <c r="L69" s="217">
        <v>21</v>
      </c>
    </row>
    <row r="70" spans="1:12" ht="20.7" hidden="1" customHeight="1">
      <c r="A70" s="224">
        <v>35</v>
      </c>
      <c r="B70" s="200">
        <v>4</v>
      </c>
      <c r="C70" s="201" t="s">
        <v>55</v>
      </c>
      <c r="D70" s="202" t="s">
        <v>176</v>
      </c>
      <c r="E70" s="201" t="s">
        <v>301</v>
      </c>
      <c r="F70" s="203" t="s">
        <v>1172</v>
      </c>
      <c r="G70" s="204">
        <v>38</v>
      </c>
      <c r="H70" s="205" t="s">
        <v>1176</v>
      </c>
      <c r="I70" s="206">
        <v>31592</v>
      </c>
      <c r="J70" s="207">
        <v>38</v>
      </c>
      <c r="K70" s="217">
        <v>21</v>
      </c>
      <c r="L70" s="217">
        <v>21</v>
      </c>
    </row>
    <row r="71" spans="1:12" ht="20.7" hidden="1" customHeight="1">
      <c r="A71" s="232">
        <v>46</v>
      </c>
      <c r="B71" s="233">
        <v>5</v>
      </c>
      <c r="C71" s="234" t="s">
        <v>49</v>
      </c>
      <c r="D71" s="235" t="s">
        <v>232</v>
      </c>
      <c r="E71" s="234" t="s">
        <v>366</v>
      </c>
      <c r="F71" s="236" t="s">
        <v>1172</v>
      </c>
      <c r="G71" s="237">
        <v>42</v>
      </c>
      <c r="H71" s="238" t="s">
        <v>1175</v>
      </c>
      <c r="I71" s="239">
        <v>24795</v>
      </c>
      <c r="J71" s="240">
        <v>42</v>
      </c>
      <c r="K71" s="241">
        <v>21</v>
      </c>
      <c r="L71" s="241">
        <v>21</v>
      </c>
    </row>
    <row r="72" spans="1:12" ht="20.7" hidden="1" customHeight="1">
      <c r="A72" s="232">
        <v>26</v>
      </c>
      <c r="B72" s="233">
        <v>3</v>
      </c>
      <c r="C72" s="234" t="s">
        <v>49</v>
      </c>
      <c r="D72" s="235" t="s">
        <v>233</v>
      </c>
      <c r="E72" s="234" t="s">
        <v>367</v>
      </c>
      <c r="F72" s="236" t="s">
        <v>1172</v>
      </c>
      <c r="G72" s="237">
        <v>40</v>
      </c>
      <c r="H72" s="238" t="s">
        <v>1176</v>
      </c>
      <c r="I72" s="239">
        <v>32820</v>
      </c>
      <c r="J72" s="240">
        <v>40</v>
      </c>
      <c r="K72" s="241">
        <v>21</v>
      </c>
      <c r="L72" s="241">
        <v>21</v>
      </c>
    </row>
    <row r="73" spans="1:12" ht="20.7" hidden="1" customHeight="1">
      <c r="A73" s="232">
        <v>48</v>
      </c>
      <c r="B73" s="233">
        <v>5</v>
      </c>
      <c r="C73" s="234" t="s">
        <v>51</v>
      </c>
      <c r="D73" s="235" t="s">
        <v>245</v>
      </c>
      <c r="E73" s="234" t="s">
        <v>380</v>
      </c>
      <c r="F73" s="236" t="s">
        <v>1172</v>
      </c>
      <c r="G73" s="237">
        <v>40</v>
      </c>
      <c r="H73" s="238" t="s">
        <v>1176</v>
      </c>
      <c r="I73" s="239">
        <v>43356</v>
      </c>
      <c r="J73" s="240">
        <v>40</v>
      </c>
      <c r="K73" s="241">
        <v>21</v>
      </c>
      <c r="L73" s="241">
        <v>21</v>
      </c>
    </row>
    <row r="74" spans="1:12" ht="24.6" customHeight="1">
      <c r="A74" s="224">
        <v>8</v>
      </c>
      <c r="B74" s="200">
        <v>2</v>
      </c>
      <c r="C74" s="201" t="s">
        <v>45</v>
      </c>
      <c r="D74" s="202" t="s">
        <v>197</v>
      </c>
      <c r="E74" s="201" t="s">
        <v>324</v>
      </c>
      <c r="F74" s="203" t="s">
        <v>1172</v>
      </c>
      <c r="G74" s="204">
        <v>30</v>
      </c>
      <c r="H74" s="205" t="s">
        <v>1175</v>
      </c>
      <c r="I74" s="206">
        <v>21043</v>
      </c>
      <c r="J74" s="207">
        <v>30</v>
      </c>
      <c r="K74" s="217">
        <v>21</v>
      </c>
      <c r="L74" s="217">
        <v>21</v>
      </c>
    </row>
    <row r="75" spans="1:12" ht="20.7" customHeight="1">
      <c r="A75" s="224">
        <v>9</v>
      </c>
      <c r="B75" s="200">
        <v>2</v>
      </c>
      <c r="C75" s="201" t="s">
        <v>45</v>
      </c>
      <c r="D75" s="202" t="s">
        <v>198</v>
      </c>
      <c r="E75" s="201" t="s">
        <v>325</v>
      </c>
      <c r="F75" s="203" t="s">
        <v>1172</v>
      </c>
      <c r="G75" s="204">
        <v>30</v>
      </c>
      <c r="H75" s="205" t="s">
        <v>1175</v>
      </c>
      <c r="I75" s="206">
        <v>23638</v>
      </c>
      <c r="J75" s="207">
        <v>30</v>
      </c>
      <c r="K75" s="217">
        <v>21</v>
      </c>
      <c r="L75" s="217">
        <v>21</v>
      </c>
    </row>
    <row r="76" spans="1:12">
      <c r="A76" s="232">
        <v>21</v>
      </c>
      <c r="B76" s="233">
        <v>3</v>
      </c>
      <c r="C76" s="234" t="s">
        <v>45</v>
      </c>
      <c r="D76" s="235" t="s">
        <v>199</v>
      </c>
      <c r="E76" s="234" t="s">
        <v>326</v>
      </c>
      <c r="F76" s="236" t="s">
        <v>1172</v>
      </c>
      <c r="G76" s="237">
        <v>30</v>
      </c>
      <c r="H76" s="238" t="s">
        <v>1175</v>
      </c>
      <c r="I76" s="239">
        <v>19451</v>
      </c>
      <c r="J76" s="240">
        <v>30</v>
      </c>
      <c r="K76" s="241">
        <v>21</v>
      </c>
      <c r="L76" s="241">
        <v>21</v>
      </c>
    </row>
    <row r="77" spans="1:12" hidden="1">
      <c r="A77" s="224">
        <v>41</v>
      </c>
      <c r="B77" s="200">
        <v>4</v>
      </c>
      <c r="C77" s="201" t="s">
        <v>53</v>
      </c>
      <c r="D77" s="202" t="s">
        <v>212</v>
      </c>
      <c r="E77" s="201" t="s">
        <v>342</v>
      </c>
      <c r="F77" s="203" t="s">
        <v>1172</v>
      </c>
      <c r="G77" s="204">
        <v>38</v>
      </c>
      <c r="H77" s="205" t="s">
        <v>1176</v>
      </c>
      <c r="I77" s="206">
        <v>31088</v>
      </c>
      <c r="J77" s="207">
        <v>38</v>
      </c>
      <c r="K77" s="217">
        <v>21</v>
      </c>
      <c r="L77" s="217">
        <v>21</v>
      </c>
    </row>
    <row r="78" spans="1:12" hidden="1">
      <c r="A78" s="232">
        <v>6</v>
      </c>
      <c r="B78" s="233">
        <v>1</v>
      </c>
      <c r="C78" s="234" t="s">
        <v>47</v>
      </c>
      <c r="D78" s="235" t="s">
        <v>161</v>
      </c>
      <c r="E78" s="234" t="s">
        <v>350</v>
      </c>
      <c r="F78" s="236" t="s">
        <v>1172</v>
      </c>
      <c r="G78" s="237">
        <v>15</v>
      </c>
      <c r="H78" s="238" t="s">
        <v>1173</v>
      </c>
      <c r="I78" s="239">
        <v>12022</v>
      </c>
      <c r="J78" s="240">
        <v>15</v>
      </c>
      <c r="K78" s="241">
        <v>21</v>
      </c>
      <c r="L78" s="241">
        <v>21</v>
      </c>
    </row>
    <row r="79" spans="1:12">
      <c r="A79" s="224">
        <v>76</v>
      </c>
      <c r="B79" s="200">
        <v>10</v>
      </c>
      <c r="C79" s="201" t="s">
        <v>45</v>
      </c>
      <c r="D79" s="202" t="s">
        <v>200</v>
      </c>
      <c r="E79" s="201" t="s">
        <v>327</v>
      </c>
      <c r="F79" s="203" t="s">
        <v>1172</v>
      </c>
      <c r="G79" s="204">
        <v>139</v>
      </c>
      <c r="H79" s="205" t="s">
        <v>1179</v>
      </c>
      <c r="I79" s="206">
        <v>97831</v>
      </c>
      <c r="J79" s="207">
        <v>139</v>
      </c>
      <c r="K79" s="217">
        <v>17</v>
      </c>
      <c r="L79" s="217">
        <v>17</v>
      </c>
    </row>
    <row r="80" spans="1:12" hidden="1">
      <c r="A80" s="224">
        <v>77</v>
      </c>
      <c r="B80" s="200">
        <v>10</v>
      </c>
      <c r="C80" s="201" t="s">
        <v>51</v>
      </c>
      <c r="D80" s="202" t="s">
        <v>246</v>
      </c>
      <c r="E80" s="201" t="s">
        <v>381</v>
      </c>
      <c r="F80" s="203" t="s">
        <v>1172</v>
      </c>
      <c r="G80" s="204">
        <v>126</v>
      </c>
      <c r="H80" s="205" t="s">
        <v>1179</v>
      </c>
      <c r="I80" s="206">
        <v>60381</v>
      </c>
      <c r="J80" s="207">
        <v>126</v>
      </c>
      <c r="K80" s="217">
        <v>17</v>
      </c>
      <c r="L80" s="217">
        <v>17</v>
      </c>
    </row>
    <row r="81" spans="1:12">
      <c r="A81" s="224">
        <v>14</v>
      </c>
      <c r="B81" s="200">
        <v>2</v>
      </c>
      <c r="C81" s="201" t="s">
        <v>45</v>
      </c>
      <c r="D81" s="202" t="s">
        <v>165</v>
      </c>
      <c r="E81" s="201" t="s">
        <v>328</v>
      </c>
      <c r="F81" s="203" t="s">
        <v>1172</v>
      </c>
      <c r="G81" s="204">
        <v>30</v>
      </c>
      <c r="H81" s="205" t="s">
        <v>1174</v>
      </c>
      <c r="I81" s="206">
        <v>18239</v>
      </c>
      <c r="J81" s="207">
        <v>30</v>
      </c>
      <c r="K81" s="217">
        <v>21</v>
      </c>
      <c r="L81" s="217">
        <v>21</v>
      </c>
    </row>
    <row r="82" spans="1:12" hidden="1">
      <c r="A82" s="232">
        <v>3</v>
      </c>
      <c r="B82" s="233">
        <v>1</v>
      </c>
      <c r="C82" s="234" t="s">
        <v>55</v>
      </c>
      <c r="D82" s="235" t="s">
        <v>158</v>
      </c>
      <c r="E82" s="234" t="s">
        <v>302</v>
      </c>
      <c r="F82" s="236" t="s">
        <v>1172</v>
      </c>
      <c r="G82" s="237">
        <v>32</v>
      </c>
      <c r="H82" s="238" t="s">
        <v>1173</v>
      </c>
      <c r="I82" s="239">
        <v>11241</v>
      </c>
      <c r="J82" s="240">
        <v>32</v>
      </c>
      <c r="K82" s="241">
        <v>21</v>
      </c>
      <c r="L82" s="241">
        <v>21</v>
      </c>
    </row>
    <row r="83" spans="1:12" hidden="1">
      <c r="A83" s="232">
        <v>27</v>
      </c>
      <c r="B83" s="233">
        <v>3</v>
      </c>
      <c r="C83" s="234" t="s">
        <v>49</v>
      </c>
      <c r="D83" s="235" t="s">
        <v>234</v>
      </c>
      <c r="E83" s="234" t="s">
        <v>368</v>
      </c>
      <c r="F83" s="236" t="s">
        <v>1172</v>
      </c>
      <c r="G83" s="237">
        <v>34</v>
      </c>
      <c r="H83" s="238" t="s">
        <v>1175</v>
      </c>
      <c r="I83" s="239">
        <v>28073</v>
      </c>
      <c r="J83" s="240">
        <v>34</v>
      </c>
      <c r="K83" s="241">
        <v>21</v>
      </c>
      <c r="L83" s="241">
        <v>21</v>
      </c>
    </row>
    <row r="84" spans="1:12" hidden="1">
      <c r="A84" s="224">
        <v>15</v>
      </c>
      <c r="B84" s="200">
        <v>2</v>
      </c>
      <c r="C84" s="201" t="s">
        <v>47</v>
      </c>
      <c r="D84" s="202" t="s">
        <v>219</v>
      </c>
      <c r="E84" s="201" t="s">
        <v>351</v>
      </c>
      <c r="F84" s="203" t="s">
        <v>1172</v>
      </c>
      <c r="G84" s="204">
        <v>30</v>
      </c>
      <c r="H84" s="205" t="s">
        <v>1176</v>
      </c>
      <c r="I84" s="206">
        <v>36388</v>
      </c>
      <c r="J84" s="207">
        <v>30</v>
      </c>
      <c r="K84" s="217">
        <v>21</v>
      </c>
      <c r="L84" s="217">
        <v>21</v>
      </c>
    </row>
    <row r="85" spans="1:12" hidden="1">
      <c r="A85" s="232">
        <v>82</v>
      </c>
      <c r="B85" s="233">
        <v>11</v>
      </c>
      <c r="C85" s="234" t="s">
        <v>49</v>
      </c>
      <c r="D85" s="235" t="s">
        <v>235</v>
      </c>
      <c r="E85" s="234" t="s">
        <v>369</v>
      </c>
      <c r="F85" s="236" t="s">
        <v>1180</v>
      </c>
      <c r="G85" s="237">
        <v>301</v>
      </c>
      <c r="H85" s="238" t="s">
        <v>1182</v>
      </c>
      <c r="I85" s="239">
        <v>113238</v>
      </c>
      <c r="J85" s="240">
        <v>301</v>
      </c>
      <c r="K85" s="241">
        <v>17</v>
      </c>
      <c r="L85" s="241">
        <v>17</v>
      </c>
    </row>
    <row r="86" spans="1:12" hidden="1">
      <c r="A86" s="224">
        <v>42</v>
      </c>
      <c r="B86" s="200">
        <v>4</v>
      </c>
      <c r="C86" s="201" t="s">
        <v>88</v>
      </c>
      <c r="D86" s="202" t="s">
        <v>182</v>
      </c>
      <c r="E86" s="201" t="s">
        <v>308</v>
      </c>
      <c r="F86" s="203" t="s">
        <v>1172</v>
      </c>
      <c r="G86" s="204">
        <v>30</v>
      </c>
      <c r="H86" s="205" t="s">
        <v>1175</v>
      </c>
      <c r="I86" s="206">
        <v>28737</v>
      </c>
      <c r="J86" s="207">
        <v>30</v>
      </c>
      <c r="K86" s="217">
        <v>21</v>
      </c>
      <c r="L86" s="217">
        <v>21</v>
      </c>
    </row>
    <row r="87" spans="1:12" hidden="1">
      <c r="A87" s="224">
        <v>17</v>
      </c>
      <c r="B87" s="200">
        <v>2</v>
      </c>
      <c r="C87" s="201" t="s">
        <v>53</v>
      </c>
      <c r="D87" s="202" t="s">
        <v>213</v>
      </c>
      <c r="E87" s="201" t="s">
        <v>343</v>
      </c>
      <c r="F87" s="203" t="s">
        <v>1172</v>
      </c>
      <c r="G87" s="204">
        <v>33</v>
      </c>
      <c r="H87" s="205" t="s">
        <v>1175</v>
      </c>
      <c r="I87" s="206">
        <v>19761</v>
      </c>
      <c r="J87" s="207">
        <v>33</v>
      </c>
      <c r="K87" s="217">
        <v>21</v>
      </c>
      <c r="L87" s="217">
        <v>21</v>
      </c>
    </row>
    <row r="88" spans="1:12" hidden="1">
      <c r="A88" s="224">
        <v>16</v>
      </c>
      <c r="B88" s="200">
        <v>2</v>
      </c>
      <c r="C88" s="201" t="s">
        <v>47</v>
      </c>
      <c r="D88" s="202" t="s">
        <v>220</v>
      </c>
      <c r="E88" s="201" t="s">
        <v>352</v>
      </c>
      <c r="F88" s="203" t="s">
        <v>1172</v>
      </c>
      <c r="G88" s="204">
        <v>30</v>
      </c>
      <c r="H88" s="205" t="s">
        <v>1175</v>
      </c>
      <c r="I88" s="206">
        <v>28793</v>
      </c>
      <c r="J88" s="207">
        <v>30</v>
      </c>
      <c r="K88" s="217">
        <v>21</v>
      </c>
      <c r="L88" s="217">
        <v>21</v>
      </c>
    </row>
    <row r="89" spans="1:12" hidden="1">
      <c r="A89" s="232">
        <v>7</v>
      </c>
      <c r="B89" s="233">
        <v>1</v>
      </c>
      <c r="C89" s="234" t="s">
        <v>51</v>
      </c>
      <c r="D89" s="235" t="s">
        <v>163</v>
      </c>
      <c r="E89" s="234" t="s">
        <v>382</v>
      </c>
      <c r="F89" s="236" t="s">
        <v>1172</v>
      </c>
      <c r="G89" s="237">
        <v>20</v>
      </c>
      <c r="H89" s="238" t="s">
        <v>1173</v>
      </c>
      <c r="I89" s="239">
        <v>11638</v>
      </c>
      <c r="J89" s="240">
        <v>20</v>
      </c>
      <c r="K89" s="241">
        <v>21</v>
      </c>
      <c r="L89" s="241">
        <v>21</v>
      </c>
    </row>
    <row r="90" spans="1:12">
      <c r="A90" s="232">
        <v>5</v>
      </c>
      <c r="B90" s="233">
        <v>1</v>
      </c>
      <c r="C90" s="234" t="s">
        <v>45</v>
      </c>
      <c r="D90" s="235" t="s">
        <v>166</v>
      </c>
      <c r="E90" s="234" t="s">
        <v>329</v>
      </c>
      <c r="F90" s="236" t="s">
        <v>1172</v>
      </c>
      <c r="G90" s="237">
        <v>30</v>
      </c>
      <c r="H90" s="238" t="s">
        <v>1174</v>
      </c>
      <c r="I90" s="239">
        <v>19069</v>
      </c>
      <c r="J90" s="240">
        <v>30</v>
      </c>
      <c r="K90" s="241">
        <v>21</v>
      </c>
      <c r="L90" s="241">
        <v>21</v>
      </c>
    </row>
    <row r="91" spans="1:12" hidden="1">
      <c r="A91" s="232">
        <v>30</v>
      </c>
      <c r="B91" s="233">
        <v>3</v>
      </c>
      <c r="C91" s="234" t="s">
        <v>49</v>
      </c>
      <c r="D91" s="235" t="s">
        <v>236</v>
      </c>
      <c r="E91" s="234" t="s">
        <v>370</v>
      </c>
      <c r="F91" s="236" t="s">
        <v>1172</v>
      </c>
      <c r="G91" s="237">
        <v>40</v>
      </c>
      <c r="H91" s="238" t="s">
        <v>1175</v>
      </c>
      <c r="I91" s="239">
        <v>28539</v>
      </c>
      <c r="J91" s="240">
        <v>40</v>
      </c>
      <c r="K91" s="241">
        <v>21</v>
      </c>
      <c r="L91" s="241">
        <v>21</v>
      </c>
    </row>
  </sheetData>
  <autoFilter ref="A2:L91">
    <filterColumn colId="2">
      <filters>
        <filter val="อุดรธานี"/>
      </filters>
    </filterColumn>
    <sortState ref="A5:L90">
      <sortCondition ref="D2:D91"/>
    </sortState>
  </autoFilter>
  <sortState ref="A4:L91">
    <sortCondition ref="A4:A91" customList="1,2,3,4,5,6,7,8,9,10,11,12,13,14,15,16,17,18,19,20,21,22,23,24,25,26,27,28,29,30,31"/>
  </sortState>
  <mergeCells count="13">
    <mergeCell ref="L2:L3"/>
    <mergeCell ref="A2:A3"/>
    <mergeCell ref="K2:K3"/>
    <mergeCell ref="B1:J1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honeticPr fontId="55" type="noConversion"/>
  <pageMargins left="0.62992125984251968" right="0.23622047244094491" top="0.74803149606299213" bottom="0.74803149606299213" header="0.31496062992125984" footer="0.31496062992125984"/>
  <pageSetup paperSize="9" scale="80" orientation="portrait" r:id="rId1"/>
  <headerFooter>
    <oddFooter>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B27"/>
  <sheetViews>
    <sheetView workbookViewId="0">
      <selection activeCell="F19" sqref="F19"/>
    </sheetView>
  </sheetViews>
  <sheetFormatPr defaultRowHeight="15.6"/>
  <cols>
    <col min="1" max="1" width="7.44140625" style="1" customWidth="1"/>
    <col min="2" max="2" width="25.5546875" style="2" customWidth="1"/>
    <col min="3" max="4" width="74.6640625" style="2" customWidth="1"/>
    <col min="5" max="28" width="8.6640625" style="2"/>
  </cols>
  <sheetData>
    <row r="1" spans="1:28" ht="20.399999999999999">
      <c r="A1" s="322" t="s">
        <v>249</v>
      </c>
      <c r="B1" s="322"/>
      <c r="C1" s="322"/>
      <c r="D1" s="322"/>
    </row>
    <row r="2" spans="1:28">
      <c r="A2" s="3" t="s">
        <v>1</v>
      </c>
      <c r="B2" s="3" t="s">
        <v>250</v>
      </c>
      <c r="C2" s="3" t="s">
        <v>135</v>
      </c>
      <c r="D2" s="3" t="s">
        <v>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>
      <c r="A3" s="5">
        <v>1</v>
      </c>
      <c r="B3" s="6" t="s">
        <v>137</v>
      </c>
      <c r="C3" s="6" t="s">
        <v>251</v>
      </c>
      <c r="D3" s="6" t="s">
        <v>252</v>
      </c>
    </row>
    <row r="4" spans="1:28">
      <c r="A4" s="5">
        <v>2</v>
      </c>
      <c r="B4" s="6" t="s">
        <v>253</v>
      </c>
      <c r="C4" s="6" t="s">
        <v>254</v>
      </c>
      <c r="D4" s="6" t="s">
        <v>255</v>
      </c>
    </row>
    <row r="5" spans="1:28">
      <c r="A5" s="5">
        <v>3</v>
      </c>
      <c r="B5" s="6" t="s">
        <v>139</v>
      </c>
      <c r="C5" s="6" t="s">
        <v>256</v>
      </c>
      <c r="D5" s="6" t="s">
        <v>257</v>
      </c>
    </row>
    <row r="6" spans="1:28">
      <c r="A6" s="5">
        <v>4</v>
      </c>
      <c r="B6" s="6" t="s">
        <v>140</v>
      </c>
      <c r="C6" s="6" t="s">
        <v>258</v>
      </c>
      <c r="D6" s="6" t="s">
        <v>259</v>
      </c>
    </row>
    <row r="7" spans="1:28">
      <c r="A7" s="5">
        <v>5</v>
      </c>
      <c r="B7" s="6" t="s">
        <v>141</v>
      </c>
      <c r="C7" s="6" t="s">
        <v>260</v>
      </c>
      <c r="D7" s="6" t="s">
        <v>261</v>
      </c>
    </row>
    <row r="8" spans="1:28">
      <c r="A8" s="5">
        <v>6</v>
      </c>
      <c r="B8" s="6" t="s">
        <v>142</v>
      </c>
      <c r="C8" s="6" t="s">
        <v>262</v>
      </c>
      <c r="D8" s="6" t="s">
        <v>263</v>
      </c>
    </row>
    <row r="9" spans="1:28">
      <c r="A9" s="5">
        <v>7</v>
      </c>
      <c r="B9" s="6" t="s">
        <v>143</v>
      </c>
      <c r="C9" s="6" t="s">
        <v>264</v>
      </c>
      <c r="D9" s="6" t="s">
        <v>265</v>
      </c>
    </row>
    <row r="11" spans="1:28" ht="20.399999999999999">
      <c r="A11" s="322" t="s">
        <v>0</v>
      </c>
      <c r="B11" s="322"/>
      <c r="C11" s="322"/>
      <c r="D11" s="322"/>
    </row>
    <row r="12" spans="1:28">
      <c r="A12" s="3" t="s">
        <v>1</v>
      </c>
      <c r="B12" s="3" t="s">
        <v>2</v>
      </c>
      <c r="C12" s="3" t="s">
        <v>3</v>
      </c>
      <c r="D12" s="3" t="s">
        <v>4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>
      <c r="A13" s="5">
        <v>1</v>
      </c>
      <c r="B13" s="6" t="s">
        <v>5</v>
      </c>
      <c r="C13" s="6" t="s">
        <v>6</v>
      </c>
      <c r="D13" s="6" t="s">
        <v>7</v>
      </c>
    </row>
    <row r="14" spans="1:28">
      <c r="A14" s="5">
        <v>2</v>
      </c>
      <c r="B14" s="6" t="s">
        <v>8</v>
      </c>
      <c r="C14" s="6" t="s">
        <v>9</v>
      </c>
      <c r="D14" s="6" t="s">
        <v>10</v>
      </c>
    </row>
    <row r="15" spans="1:28">
      <c r="A15" s="5">
        <v>3</v>
      </c>
      <c r="B15" s="6" t="s">
        <v>11</v>
      </c>
      <c r="C15" s="6" t="s">
        <v>12</v>
      </c>
      <c r="D15" s="6" t="s">
        <v>13</v>
      </c>
    </row>
    <row r="16" spans="1:28">
      <c r="A16" s="5">
        <v>4</v>
      </c>
      <c r="B16" s="6" t="s">
        <v>14</v>
      </c>
      <c r="C16" s="6" t="s">
        <v>15</v>
      </c>
      <c r="D16" s="6" t="s">
        <v>16</v>
      </c>
    </row>
    <row r="17" spans="1:4">
      <c r="A17" s="5">
        <v>5</v>
      </c>
      <c r="B17" s="6" t="s">
        <v>17</v>
      </c>
      <c r="C17" s="6" t="s">
        <v>18</v>
      </c>
      <c r="D17" s="6" t="s">
        <v>19</v>
      </c>
    </row>
    <row r="18" spans="1:4">
      <c r="A18" s="5">
        <v>6</v>
      </c>
      <c r="B18" s="6" t="s">
        <v>20</v>
      </c>
      <c r="C18" s="6" t="s">
        <v>21</v>
      </c>
      <c r="D18" s="6" t="s">
        <v>22</v>
      </c>
    </row>
    <row r="19" spans="1:4">
      <c r="A19" s="5">
        <v>7</v>
      </c>
      <c r="B19" s="6" t="s">
        <v>23</v>
      </c>
      <c r="C19" s="6" t="s">
        <v>24</v>
      </c>
      <c r="D19" s="6" t="s">
        <v>25</v>
      </c>
    </row>
    <row r="20" spans="1:4">
      <c r="A20" s="5">
        <v>8</v>
      </c>
      <c r="B20" s="6" t="s">
        <v>26</v>
      </c>
      <c r="C20" s="6" t="s">
        <v>27</v>
      </c>
      <c r="D20" s="6" t="s">
        <v>28</v>
      </c>
    </row>
    <row r="21" spans="1:4">
      <c r="A21" s="5">
        <v>9</v>
      </c>
      <c r="B21" s="6" t="s">
        <v>29</v>
      </c>
      <c r="C21" s="6" t="s">
        <v>30</v>
      </c>
      <c r="D21" s="6" t="s">
        <v>31</v>
      </c>
    </row>
    <row r="22" spans="1:4">
      <c r="A22" s="5">
        <v>10</v>
      </c>
      <c r="B22" s="6" t="s">
        <v>32</v>
      </c>
      <c r="C22" s="6" t="s">
        <v>33</v>
      </c>
      <c r="D22" s="6" t="s">
        <v>34</v>
      </c>
    </row>
    <row r="23" spans="1:4">
      <c r="A23" s="5">
        <v>11</v>
      </c>
      <c r="B23" s="6" t="s">
        <v>35</v>
      </c>
      <c r="C23" s="6" t="s">
        <v>36</v>
      </c>
      <c r="D23" s="6" t="s">
        <v>37</v>
      </c>
    </row>
    <row r="24" spans="1:4">
      <c r="A24" s="5">
        <v>12</v>
      </c>
      <c r="B24" s="6" t="s">
        <v>38</v>
      </c>
      <c r="C24" s="6" t="s">
        <v>39</v>
      </c>
      <c r="D24" s="6" t="s">
        <v>40</v>
      </c>
    </row>
    <row r="26" spans="1:4">
      <c r="A26" s="7" t="s">
        <v>41</v>
      </c>
    </row>
    <row r="27" spans="1:4">
      <c r="A27" s="40" t="s">
        <v>267</v>
      </c>
      <c r="B27" s="2" t="s">
        <v>266</v>
      </c>
    </row>
  </sheetData>
  <mergeCells count="2">
    <mergeCell ref="A1:D1"/>
    <mergeCell ref="A11:D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94"/>
  <sheetViews>
    <sheetView view="pageBreakPreview" topLeftCell="B1" zoomScale="60" zoomScaleNormal="70" workbookViewId="0">
      <pane ySplit="4" topLeftCell="A72" activePane="bottomLeft" state="frozen"/>
      <selection activeCell="C1" sqref="C1"/>
      <selection pane="bottomLeft" activeCell="J89" sqref="J89"/>
    </sheetView>
  </sheetViews>
  <sheetFormatPr defaultRowHeight="24.6"/>
  <cols>
    <col min="1" max="1" width="17.33203125" style="415" hidden="1" customWidth="1"/>
    <col min="2" max="3" width="12.33203125" style="415" customWidth="1"/>
    <col min="4" max="4" width="19.44140625" style="371" customWidth="1"/>
    <col min="5" max="5" width="11.77734375" style="371" customWidth="1"/>
    <col min="6" max="6" width="20.109375" style="371" customWidth="1"/>
    <col min="7" max="7" width="18.21875" style="416" customWidth="1"/>
    <col min="8" max="8" width="15.33203125" style="371" customWidth="1"/>
    <col min="9" max="9" width="21.5546875" style="371" customWidth="1"/>
    <col min="10" max="11" width="19.109375" style="371" customWidth="1"/>
    <col min="12" max="12" width="20.33203125" style="371" customWidth="1"/>
    <col min="13" max="13" width="20.6640625" style="371" customWidth="1"/>
    <col min="14" max="16384" width="8.88671875" style="373"/>
  </cols>
  <sheetData>
    <row r="1" spans="1:13">
      <c r="B1" s="423" t="s">
        <v>1384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</row>
    <row r="2" spans="1:13" ht="18" customHeight="1">
      <c r="A2" s="366"/>
      <c r="B2" s="366"/>
      <c r="C2" s="366"/>
      <c r="D2" s="366"/>
      <c r="E2" s="366"/>
      <c r="F2" s="366"/>
      <c r="G2" s="367"/>
      <c r="H2" s="368"/>
      <c r="I2" s="369"/>
      <c r="J2" s="369"/>
      <c r="K2" s="370"/>
      <c r="L2" s="371" t="s">
        <v>1328</v>
      </c>
      <c r="M2" s="372" t="s">
        <v>1333</v>
      </c>
    </row>
    <row r="3" spans="1:13" s="381" customFormat="1" ht="25.2" customHeight="1">
      <c r="A3" s="374" t="s">
        <v>1332</v>
      </c>
      <c r="B3" s="374" t="s">
        <v>1331</v>
      </c>
      <c r="C3" s="375" t="s">
        <v>279</v>
      </c>
      <c r="D3" s="375" t="s">
        <v>42</v>
      </c>
      <c r="E3" s="375" t="s">
        <v>164</v>
      </c>
      <c r="F3" s="375" t="s">
        <v>43</v>
      </c>
      <c r="G3" s="376" t="s">
        <v>277</v>
      </c>
      <c r="H3" s="377"/>
      <c r="I3" s="377"/>
      <c r="J3" s="377"/>
      <c r="K3" s="378"/>
      <c r="L3" s="379" t="s">
        <v>276</v>
      </c>
      <c r="M3" s="380" t="s">
        <v>275</v>
      </c>
    </row>
    <row r="4" spans="1:13" s="381" customFormat="1" ht="37.799999999999997" customHeight="1">
      <c r="A4" s="382"/>
      <c r="B4" s="383"/>
      <c r="C4" s="384"/>
      <c r="D4" s="384"/>
      <c r="E4" s="384"/>
      <c r="F4" s="384"/>
      <c r="G4" s="385" t="s">
        <v>278</v>
      </c>
      <c r="H4" s="386" t="s">
        <v>1371</v>
      </c>
      <c r="I4" s="386" t="s">
        <v>274</v>
      </c>
      <c r="J4" s="387" t="s">
        <v>273</v>
      </c>
      <c r="K4" s="387" t="s">
        <v>272</v>
      </c>
      <c r="L4" s="388" t="s">
        <v>271</v>
      </c>
      <c r="M4" s="389" t="s">
        <v>1357</v>
      </c>
    </row>
    <row r="5" spans="1:13">
      <c r="A5" s="390">
        <v>72</v>
      </c>
      <c r="B5" s="424">
        <v>1</v>
      </c>
      <c r="C5" s="424">
        <v>1</v>
      </c>
      <c r="D5" s="422" t="s">
        <v>45</v>
      </c>
      <c r="E5" s="391" t="s">
        <v>159</v>
      </c>
      <c r="F5" s="417" t="s">
        <v>46</v>
      </c>
      <c r="G5" s="392">
        <v>5185</v>
      </c>
      <c r="H5" s="393">
        <v>3965</v>
      </c>
      <c r="I5" s="394">
        <v>299</v>
      </c>
      <c r="J5" s="394">
        <v>392</v>
      </c>
      <c r="K5" s="394">
        <f t="shared" ref="K5:K36" si="0">+G5-H5-I5-J5</f>
        <v>529</v>
      </c>
      <c r="L5" s="395">
        <v>17520</v>
      </c>
      <c r="M5" s="395">
        <v>355.18200000000002</v>
      </c>
    </row>
    <row r="6" spans="1:13">
      <c r="A6" s="390">
        <v>25</v>
      </c>
      <c r="B6" s="425">
        <v>2</v>
      </c>
      <c r="C6" s="425">
        <v>1</v>
      </c>
      <c r="D6" s="418" t="s">
        <v>53</v>
      </c>
      <c r="E6" s="396" t="s">
        <v>160</v>
      </c>
      <c r="F6" s="418" t="s">
        <v>54</v>
      </c>
      <c r="G6" s="392">
        <v>11706</v>
      </c>
      <c r="H6" s="397">
        <v>8712</v>
      </c>
      <c r="I6" s="398">
        <v>450</v>
      </c>
      <c r="J6" s="398">
        <v>1068</v>
      </c>
      <c r="K6" s="394">
        <f t="shared" si="0"/>
        <v>1476</v>
      </c>
      <c r="L6" s="395">
        <v>23742</v>
      </c>
      <c r="M6" s="395">
        <v>392.952</v>
      </c>
    </row>
    <row r="7" spans="1:13">
      <c r="A7" s="390">
        <v>20</v>
      </c>
      <c r="B7" s="425">
        <v>3</v>
      </c>
      <c r="C7" s="425">
        <v>1</v>
      </c>
      <c r="D7" s="418" t="s">
        <v>55</v>
      </c>
      <c r="E7" s="399" t="s">
        <v>158</v>
      </c>
      <c r="F7" s="418" t="s">
        <v>56</v>
      </c>
      <c r="G7" s="392">
        <v>14045</v>
      </c>
      <c r="H7" s="397">
        <v>11249</v>
      </c>
      <c r="I7" s="398">
        <v>410</v>
      </c>
      <c r="J7" s="398">
        <v>1003</v>
      </c>
      <c r="K7" s="394">
        <f t="shared" si="0"/>
        <v>1383</v>
      </c>
      <c r="L7" s="395">
        <v>22205</v>
      </c>
      <c r="M7" s="395">
        <v>383.33300000000003</v>
      </c>
    </row>
    <row r="8" spans="1:13">
      <c r="A8" s="390">
        <v>41</v>
      </c>
      <c r="B8" s="425">
        <v>4</v>
      </c>
      <c r="C8" s="425">
        <v>1</v>
      </c>
      <c r="D8" s="418" t="s">
        <v>49</v>
      </c>
      <c r="E8" s="396" t="s">
        <v>162</v>
      </c>
      <c r="F8" s="418" t="s">
        <v>50</v>
      </c>
      <c r="G8" s="392">
        <v>14869</v>
      </c>
      <c r="H8" s="397">
        <v>10746</v>
      </c>
      <c r="I8" s="398">
        <v>464</v>
      </c>
      <c r="J8" s="398">
        <v>1019</v>
      </c>
      <c r="K8" s="394">
        <f t="shared" si="0"/>
        <v>2640</v>
      </c>
      <c r="L8" s="395">
        <v>22468</v>
      </c>
      <c r="M8" s="395">
        <v>484.49599999999998</v>
      </c>
    </row>
    <row r="9" spans="1:13">
      <c r="A9" s="390">
        <v>88</v>
      </c>
      <c r="B9" s="425">
        <v>5</v>
      </c>
      <c r="C9" s="425">
        <v>1</v>
      </c>
      <c r="D9" s="418" t="s">
        <v>45</v>
      </c>
      <c r="E9" s="396" t="s">
        <v>166</v>
      </c>
      <c r="F9" s="418" t="s">
        <v>131</v>
      </c>
      <c r="G9" s="392">
        <v>25442</v>
      </c>
      <c r="H9" s="397">
        <v>18973</v>
      </c>
      <c r="I9" s="398">
        <v>1176</v>
      </c>
      <c r="J9" s="398">
        <v>1083</v>
      </c>
      <c r="K9" s="394">
        <f t="shared" si="0"/>
        <v>4210</v>
      </c>
      <c r="L9" s="395">
        <v>31290</v>
      </c>
      <c r="M9" s="395">
        <v>746.88900000000001</v>
      </c>
    </row>
    <row r="10" spans="1:13">
      <c r="A10" s="390">
        <v>59</v>
      </c>
      <c r="B10" s="425">
        <v>6</v>
      </c>
      <c r="C10" s="425">
        <v>1</v>
      </c>
      <c r="D10" s="418" t="s">
        <v>47</v>
      </c>
      <c r="E10" s="396" t="s">
        <v>161</v>
      </c>
      <c r="F10" s="418" t="s">
        <v>48</v>
      </c>
      <c r="G10" s="392">
        <v>15230</v>
      </c>
      <c r="H10" s="397">
        <v>11895</v>
      </c>
      <c r="I10" s="398">
        <v>364</v>
      </c>
      <c r="J10" s="398">
        <v>746</v>
      </c>
      <c r="K10" s="394">
        <f t="shared" si="0"/>
        <v>2225</v>
      </c>
      <c r="L10" s="395">
        <v>22463</v>
      </c>
      <c r="M10" s="395">
        <v>636.88300000000004</v>
      </c>
    </row>
    <row r="11" spans="1:13">
      <c r="A11" s="390">
        <v>12</v>
      </c>
      <c r="B11" s="425">
        <v>7</v>
      </c>
      <c r="C11" s="425">
        <v>1</v>
      </c>
      <c r="D11" s="418" t="s">
        <v>51</v>
      </c>
      <c r="E11" s="396" t="s">
        <v>163</v>
      </c>
      <c r="F11" s="418" t="s">
        <v>52</v>
      </c>
      <c r="G11" s="392">
        <v>15621</v>
      </c>
      <c r="H11" s="397">
        <v>11725</v>
      </c>
      <c r="I11" s="398">
        <v>260</v>
      </c>
      <c r="J11" s="398">
        <v>770</v>
      </c>
      <c r="K11" s="394">
        <f t="shared" si="0"/>
        <v>2866</v>
      </c>
      <c r="L11" s="395">
        <v>24156</v>
      </c>
      <c r="M11" s="395">
        <v>499.459</v>
      </c>
    </row>
    <row r="12" spans="1:13">
      <c r="A12" s="390">
        <v>83</v>
      </c>
      <c r="B12" s="425">
        <v>8</v>
      </c>
      <c r="C12" s="425">
        <v>2</v>
      </c>
      <c r="D12" s="418" t="s">
        <v>45</v>
      </c>
      <c r="E12" s="396" t="s">
        <v>197</v>
      </c>
      <c r="F12" s="418" t="s">
        <v>63</v>
      </c>
      <c r="G12" s="392">
        <v>27187</v>
      </c>
      <c r="H12" s="397">
        <v>20829</v>
      </c>
      <c r="I12" s="398">
        <v>953</v>
      </c>
      <c r="J12" s="398">
        <v>1512</v>
      </c>
      <c r="K12" s="394">
        <f t="shared" si="0"/>
        <v>3893</v>
      </c>
      <c r="L12" s="395">
        <v>45501</v>
      </c>
      <c r="M12" s="395">
        <v>967.04200000000003</v>
      </c>
    </row>
    <row r="13" spans="1:13">
      <c r="A13" s="390">
        <v>84</v>
      </c>
      <c r="B13" s="425">
        <v>9</v>
      </c>
      <c r="C13" s="425">
        <v>2</v>
      </c>
      <c r="D13" s="418" t="s">
        <v>45</v>
      </c>
      <c r="E13" s="396" t="s">
        <v>198</v>
      </c>
      <c r="F13" s="418" t="s">
        <v>67</v>
      </c>
      <c r="G13" s="392">
        <v>28676</v>
      </c>
      <c r="H13" s="393">
        <v>23288</v>
      </c>
      <c r="I13" s="394">
        <v>613</v>
      </c>
      <c r="J13" s="394">
        <v>1276</v>
      </c>
      <c r="K13" s="394">
        <f t="shared" si="0"/>
        <v>3499</v>
      </c>
      <c r="L13" s="395">
        <v>31264</v>
      </c>
      <c r="M13" s="395">
        <v>1236.6600000000001</v>
      </c>
    </row>
    <row r="14" spans="1:13">
      <c r="A14" s="390">
        <v>55</v>
      </c>
      <c r="B14" s="425">
        <v>10</v>
      </c>
      <c r="C14" s="425">
        <v>2</v>
      </c>
      <c r="D14" s="418" t="s">
        <v>47</v>
      </c>
      <c r="E14" s="396" t="s">
        <v>216</v>
      </c>
      <c r="F14" s="418" t="s">
        <v>68</v>
      </c>
      <c r="G14" s="392">
        <v>29755</v>
      </c>
      <c r="H14" s="393">
        <v>23019</v>
      </c>
      <c r="I14" s="394">
        <v>1304</v>
      </c>
      <c r="J14" s="394">
        <v>1933</v>
      </c>
      <c r="K14" s="394">
        <f t="shared" si="0"/>
        <v>3499</v>
      </c>
      <c r="L14" s="395">
        <v>34422</v>
      </c>
      <c r="M14" s="395">
        <v>800.46</v>
      </c>
    </row>
    <row r="15" spans="1:13">
      <c r="A15" s="390">
        <v>47</v>
      </c>
      <c r="B15" s="425">
        <v>11</v>
      </c>
      <c r="C15" s="425">
        <v>2</v>
      </c>
      <c r="D15" s="418" t="s">
        <v>49</v>
      </c>
      <c r="E15" s="396" t="s">
        <v>168</v>
      </c>
      <c r="F15" s="418" t="s">
        <v>61</v>
      </c>
      <c r="G15" s="392">
        <v>24290</v>
      </c>
      <c r="H15" s="393">
        <v>17701</v>
      </c>
      <c r="I15" s="394">
        <v>1516</v>
      </c>
      <c r="J15" s="394">
        <v>1288</v>
      </c>
      <c r="K15" s="394">
        <f t="shared" si="0"/>
        <v>3785</v>
      </c>
      <c r="L15" s="395">
        <v>32067</v>
      </c>
      <c r="M15" s="395">
        <v>867.72</v>
      </c>
    </row>
    <row r="16" spans="1:13">
      <c r="A16" s="390">
        <v>5</v>
      </c>
      <c r="B16" s="425">
        <v>12</v>
      </c>
      <c r="C16" s="425">
        <v>2</v>
      </c>
      <c r="D16" s="418" t="s">
        <v>51</v>
      </c>
      <c r="E16" s="396" t="s">
        <v>169</v>
      </c>
      <c r="F16" s="418" t="s">
        <v>57</v>
      </c>
      <c r="G16" s="392">
        <v>23716</v>
      </c>
      <c r="H16" s="393">
        <v>17443</v>
      </c>
      <c r="I16" s="394">
        <v>475</v>
      </c>
      <c r="J16" s="394">
        <v>1221</v>
      </c>
      <c r="K16" s="394">
        <f t="shared" si="0"/>
        <v>4577</v>
      </c>
      <c r="L16" s="395">
        <v>31557</v>
      </c>
      <c r="M16" s="395">
        <v>724.48900000000003</v>
      </c>
    </row>
    <row r="17" spans="1:13">
      <c r="A17" s="390">
        <v>58</v>
      </c>
      <c r="B17" s="425">
        <v>13</v>
      </c>
      <c r="C17" s="425">
        <v>2</v>
      </c>
      <c r="D17" s="418" t="s">
        <v>47</v>
      </c>
      <c r="E17" s="396" t="s">
        <v>167</v>
      </c>
      <c r="F17" s="418" t="s">
        <v>60</v>
      </c>
      <c r="G17" s="392">
        <v>26601</v>
      </c>
      <c r="H17" s="393">
        <v>20109</v>
      </c>
      <c r="I17" s="394">
        <v>1220</v>
      </c>
      <c r="J17" s="394">
        <v>1030</v>
      </c>
      <c r="K17" s="394">
        <f t="shared" si="0"/>
        <v>4242</v>
      </c>
      <c r="L17" s="395">
        <v>30820</v>
      </c>
      <c r="M17" s="395">
        <v>1250.6500000000001</v>
      </c>
    </row>
    <row r="18" spans="1:13">
      <c r="A18" s="390">
        <v>87</v>
      </c>
      <c r="B18" s="425">
        <v>14</v>
      </c>
      <c r="C18" s="425">
        <v>2</v>
      </c>
      <c r="D18" s="418" t="s">
        <v>45</v>
      </c>
      <c r="E18" s="396" t="s">
        <v>165</v>
      </c>
      <c r="F18" s="418" t="s">
        <v>59</v>
      </c>
      <c r="G18" s="392">
        <v>22059</v>
      </c>
      <c r="H18" s="393">
        <v>18145</v>
      </c>
      <c r="I18" s="394">
        <v>538</v>
      </c>
      <c r="J18" s="394">
        <v>995</v>
      </c>
      <c r="K18" s="394">
        <f t="shared" si="0"/>
        <v>2381</v>
      </c>
      <c r="L18" s="395">
        <v>32381</v>
      </c>
      <c r="M18" s="395">
        <v>884.19799999999998</v>
      </c>
    </row>
    <row r="19" spans="1:13">
      <c r="A19" s="390">
        <v>60</v>
      </c>
      <c r="B19" s="425">
        <v>15</v>
      </c>
      <c r="C19" s="425">
        <v>2</v>
      </c>
      <c r="D19" s="418" t="s">
        <v>47</v>
      </c>
      <c r="E19" s="396" t="s">
        <v>219</v>
      </c>
      <c r="F19" s="418" t="s">
        <v>66</v>
      </c>
      <c r="G19" s="392">
        <v>50852</v>
      </c>
      <c r="H19" s="393">
        <v>36390</v>
      </c>
      <c r="I19" s="394">
        <v>892</v>
      </c>
      <c r="J19" s="394">
        <v>1979</v>
      </c>
      <c r="K19" s="394">
        <f t="shared" si="0"/>
        <v>11591</v>
      </c>
      <c r="L19" s="395">
        <v>40108</v>
      </c>
      <c r="M19" s="395">
        <v>799.44100000000003</v>
      </c>
    </row>
    <row r="20" spans="1:13">
      <c r="A20" s="390">
        <v>61</v>
      </c>
      <c r="B20" s="425">
        <v>16</v>
      </c>
      <c r="C20" s="425">
        <v>2</v>
      </c>
      <c r="D20" s="418" t="s">
        <v>47</v>
      </c>
      <c r="E20" s="396" t="s">
        <v>220</v>
      </c>
      <c r="F20" s="418" t="s">
        <v>64</v>
      </c>
      <c r="G20" s="392">
        <v>37916</v>
      </c>
      <c r="H20" s="393">
        <v>28641</v>
      </c>
      <c r="I20" s="394">
        <v>969</v>
      </c>
      <c r="J20" s="394">
        <v>1911</v>
      </c>
      <c r="K20" s="394">
        <f t="shared" si="0"/>
        <v>6395</v>
      </c>
      <c r="L20" s="395">
        <v>29535</v>
      </c>
      <c r="M20" s="395">
        <v>1170.79</v>
      </c>
    </row>
    <row r="21" spans="1:13">
      <c r="A21" s="390">
        <v>34</v>
      </c>
      <c r="B21" s="425">
        <v>17</v>
      </c>
      <c r="C21" s="425">
        <v>2</v>
      </c>
      <c r="D21" s="418" t="s">
        <v>53</v>
      </c>
      <c r="E21" s="396" t="s">
        <v>213</v>
      </c>
      <c r="F21" s="418" t="s">
        <v>62</v>
      </c>
      <c r="G21" s="392">
        <v>25000</v>
      </c>
      <c r="H21" s="393">
        <v>19546</v>
      </c>
      <c r="I21" s="394">
        <v>774</v>
      </c>
      <c r="J21" s="394">
        <v>1538</v>
      </c>
      <c r="K21" s="394">
        <f t="shared" si="0"/>
        <v>3142</v>
      </c>
      <c r="L21" s="395">
        <v>36765</v>
      </c>
      <c r="M21" s="395">
        <v>1330.36</v>
      </c>
    </row>
    <row r="22" spans="1:13">
      <c r="A22" s="390">
        <v>75</v>
      </c>
      <c r="B22" s="426">
        <v>18</v>
      </c>
      <c r="C22" s="426">
        <v>3</v>
      </c>
      <c r="D22" s="419" t="s">
        <v>45</v>
      </c>
      <c r="E22" s="399">
        <v>11019</v>
      </c>
      <c r="F22" s="419" t="s">
        <v>81</v>
      </c>
      <c r="G22" s="392">
        <v>32172</v>
      </c>
      <c r="H22" s="393">
        <v>24618</v>
      </c>
      <c r="I22" s="394">
        <v>817</v>
      </c>
      <c r="J22" s="394">
        <v>1642</v>
      </c>
      <c r="K22" s="394">
        <f t="shared" si="0"/>
        <v>5095</v>
      </c>
      <c r="L22" s="395">
        <v>38770</v>
      </c>
      <c r="M22" s="395">
        <v>829.38199999999995</v>
      </c>
    </row>
    <row r="23" spans="1:13">
      <c r="A23" s="390">
        <v>76</v>
      </c>
      <c r="B23" s="426">
        <v>19</v>
      </c>
      <c r="C23" s="426">
        <v>3</v>
      </c>
      <c r="D23" s="419" t="s">
        <v>45</v>
      </c>
      <c r="E23" s="399" t="s">
        <v>190</v>
      </c>
      <c r="F23" s="419" t="s">
        <v>76</v>
      </c>
      <c r="G23" s="392">
        <v>39520</v>
      </c>
      <c r="H23" s="393">
        <v>29397</v>
      </c>
      <c r="I23" s="394">
        <v>1061</v>
      </c>
      <c r="J23" s="394">
        <v>1977</v>
      </c>
      <c r="K23" s="394">
        <f t="shared" si="0"/>
        <v>7085</v>
      </c>
      <c r="L23" s="395">
        <v>52495</v>
      </c>
      <c r="M23" s="395">
        <v>835.58</v>
      </c>
    </row>
    <row r="24" spans="1:13">
      <c r="A24" s="390">
        <v>82</v>
      </c>
      <c r="B24" s="426">
        <v>20</v>
      </c>
      <c r="C24" s="426">
        <v>3</v>
      </c>
      <c r="D24" s="419" t="s">
        <v>45</v>
      </c>
      <c r="E24" s="399" t="s">
        <v>196</v>
      </c>
      <c r="F24" s="419" t="s">
        <v>72</v>
      </c>
      <c r="G24" s="392">
        <v>29222</v>
      </c>
      <c r="H24" s="393">
        <v>22227</v>
      </c>
      <c r="I24" s="394">
        <v>811</v>
      </c>
      <c r="J24" s="394">
        <v>1582</v>
      </c>
      <c r="K24" s="394">
        <f t="shared" si="0"/>
        <v>4602</v>
      </c>
      <c r="L24" s="395">
        <v>45118</v>
      </c>
      <c r="M24" s="395">
        <v>1204.8699999999999</v>
      </c>
    </row>
    <row r="25" spans="1:13">
      <c r="A25" s="390">
        <v>85</v>
      </c>
      <c r="B25" s="425">
        <v>21</v>
      </c>
      <c r="C25" s="425">
        <v>3</v>
      </c>
      <c r="D25" s="418" t="s">
        <v>45</v>
      </c>
      <c r="E25" s="396" t="s">
        <v>199</v>
      </c>
      <c r="F25" s="418" t="s">
        <v>70</v>
      </c>
      <c r="G25" s="392">
        <v>24684</v>
      </c>
      <c r="H25" s="393">
        <v>19370</v>
      </c>
      <c r="I25" s="394">
        <v>834</v>
      </c>
      <c r="J25" s="394">
        <v>1172</v>
      </c>
      <c r="K25" s="394">
        <f t="shared" si="0"/>
        <v>3308</v>
      </c>
      <c r="L25" s="395">
        <v>41601</v>
      </c>
      <c r="M25" s="395">
        <v>1058.8</v>
      </c>
    </row>
    <row r="26" spans="1:13">
      <c r="A26" s="390">
        <v>22</v>
      </c>
      <c r="B26" s="425">
        <v>22</v>
      </c>
      <c r="C26" s="425">
        <v>3</v>
      </c>
      <c r="D26" s="418" t="s">
        <v>53</v>
      </c>
      <c r="E26" s="396" t="s">
        <v>202</v>
      </c>
      <c r="F26" s="418" t="s">
        <v>71</v>
      </c>
      <c r="G26" s="392">
        <v>26261</v>
      </c>
      <c r="H26" s="393">
        <v>21702</v>
      </c>
      <c r="I26" s="394">
        <v>983</v>
      </c>
      <c r="J26" s="394">
        <v>1309</v>
      </c>
      <c r="K26" s="394">
        <f t="shared" si="0"/>
        <v>2267</v>
      </c>
      <c r="L26" s="395">
        <v>38922</v>
      </c>
      <c r="M26" s="395">
        <v>1687.83</v>
      </c>
    </row>
    <row r="27" spans="1:13">
      <c r="A27" s="390">
        <v>26</v>
      </c>
      <c r="B27" s="425">
        <v>23</v>
      </c>
      <c r="C27" s="425">
        <v>3</v>
      </c>
      <c r="D27" s="418" t="s">
        <v>53</v>
      </c>
      <c r="E27" s="396" t="s">
        <v>205</v>
      </c>
      <c r="F27" s="418" t="s">
        <v>65</v>
      </c>
      <c r="G27" s="392">
        <v>22553</v>
      </c>
      <c r="H27" s="393">
        <v>17905</v>
      </c>
      <c r="I27" s="394">
        <v>978</v>
      </c>
      <c r="J27" s="394">
        <v>1780</v>
      </c>
      <c r="K27" s="394">
        <f t="shared" si="0"/>
        <v>1890</v>
      </c>
      <c r="L27" s="395">
        <v>32926</v>
      </c>
      <c r="M27" s="395">
        <v>1147.56</v>
      </c>
    </row>
    <row r="28" spans="1:13">
      <c r="A28" s="390">
        <v>37</v>
      </c>
      <c r="B28" s="425">
        <v>24</v>
      </c>
      <c r="C28" s="425">
        <v>3</v>
      </c>
      <c r="D28" s="418" t="s">
        <v>49</v>
      </c>
      <c r="E28" s="396" t="s">
        <v>223</v>
      </c>
      <c r="F28" s="418" t="s">
        <v>79</v>
      </c>
      <c r="G28" s="392">
        <v>32760</v>
      </c>
      <c r="H28" s="393">
        <v>23666</v>
      </c>
      <c r="I28" s="394">
        <v>1101</v>
      </c>
      <c r="J28" s="394">
        <v>2354</v>
      </c>
      <c r="K28" s="394">
        <f t="shared" si="0"/>
        <v>5639</v>
      </c>
      <c r="L28" s="395">
        <v>41931</v>
      </c>
      <c r="M28" s="395">
        <v>1009.61</v>
      </c>
    </row>
    <row r="29" spans="1:13">
      <c r="A29" s="390">
        <v>46</v>
      </c>
      <c r="B29" s="425">
        <v>25</v>
      </c>
      <c r="C29" s="425">
        <v>3</v>
      </c>
      <c r="D29" s="418" t="s">
        <v>49</v>
      </c>
      <c r="E29" s="396" t="s">
        <v>231</v>
      </c>
      <c r="F29" s="418" t="s">
        <v>78</v>
      </c>
      <c r="G29" s="392">
        <v>34562</v>
      </c>
      <c r="H29" s="393">
        <v>26258</v>
      </c>
      <c r="I29" s="394">
        <v>746</v>
      </c>
      <c r="J29" s="394">
        <v>1744</v>
      </c>
      <c r="K29" s="394">
        <f t="shared" si="0"/>
        <v>5814</v>
      </c>
      <c r="L29" s="395">
        <v>50907</v>
      </c>
      <c r="M29" s="395">
        <v>1307.57</v>
      </c>
    </row>
    <row r="30" spans="1:13">
      <c r="A30" s="390">
        <v>49</v>
      </c>
      <c r="B30" s="425">
        <v>26</v>
      </c>
      <c r="C30" s="425">
        <v>3</v>
      </c>
      <c r="D30" s="418" t="s">
        <v>49</v>
      </c>
      <c r="E30" s="396" t="s">
        <v>233</v>
      </c>
      <c r="F30" s="418" t="s">
        <v>82</v>
      </c>
      <c r="G30" s="392">
        <v>45186</v>
      </c>
      <c r="H30" s="393">
        <v>32937</v>
      </c>
      <c r="I30" s="394">
        <v>1104</v>
      </c>
      <c r="J30" s="394">
        <v>2006</v>
      </c>
      <c r="K30" s="394">
        <f t="shared" si="0"/>
        <v>9139</v>
      </c>
      <c r="L30" s="395">
        <v>45423</v>
      </c>
      <c r="M30" s="395">
        <v>1217.81</v>
      </c>
    </row>
    <row r="31" spans="1:13">
      <c r="A31" s="390">
        <v>50</v>
      </c>
      <c r="B31" s="425">
        <v>27</v>
      </c>
      <c r="C31" s="425">
        <v>3</v>
      </c>
      <c r="D31" s="418" t="s">
        <v>49</v>
      </c>
      <c r="E31" s="396" t="s">
        <v>234</v>
      </c>
      <c r="F31" s="418" t="s">
        <v>85</v>
      </c>
      <c r="G31" s="392">
        <v>37009</v>
      </c>
      <c r="H31" s="393">
        <v>27810</v>
      </c>
      <c r="I31" s="394">
        <v>1432</v>
      </c>
      <c r="J31" s="394">
        <v>1819</v>
      </c>
      <c r="K31" s="394">
        <f t="shared" si="0"/>
        <v>5948</v>
      </c>
      <c r="L31" s="395">
        <v>39904</v>
      </c>
      <c r="M31" s="395">
        <v>922.89700000000005</v>
      </c>
    </row>
    <row r="32" spans="1:13">
      <c r="A32" s="390">
        <v>2</v>
      </c>
      <c r="B32" s="425">
        <v>28</v>
      </c>
      <c r="C32" s="425">
        <v>3</v>
      </c>
      <c r="D32" s="418" t="s">
        <v>51</v>
      </c>
      <c r="E32" s="396" t="s">
        <v>238</v>
      </c>
      <c r="F32" s="418" t="s">
        <v>69</v>
      </c>
      <c r="G32" s="392">
        <v>54482</v>
      </c>
      <c r="H32" s="393">
        <v>39082</v>
      </c>
      <c r="I32" s="394">
        <v>1414</v>
      </c>
      <c r="J32" s="394">
        <v>2848</v>
      </c>
      <c r="K32" s="394">
        <f t="shared" si="0"/>
        <v>11138</v>
      </c>
      <c r="L32" s="395">
        <v>56093</v>
      </c>
      <c r="M32" s="395">
        <v>654.37900000000002</v>
      </c>
    </row>
    <row r="33" spans="1:13">
      <c r="A33" s="390">
        <v>3</v>
      </c>
      <c r="B33" s="425">
        <v>29</v>
      </c>
      <c r="C33" s="425">
        <v>3</v>
      </c>
      <c r="D33" s="418" t="s">
        <v>51</v>
      </c>
      <c r="E33" s="396" t="s">
        <v>239</v>
      </c>
      <c r="F33" s="418" t="s">
        <v>73</v>
      </c>
      <c r="G33" s="392">
        <v>59559</v>
      </c>
      <c r="H33" s="393">
        <v>44083</v>
      </c>
      <c r="I33" s="394">
        <v>2058</v>
      </c>
      <c r="J33" s="394">
        <v>3682</v>
      </c>
      <c r="K33" s="394">
        <f t="shared" si="0"/>
        <v>9736</v>
      </c>
      <c r="L33" s="395">
        <v>53033</v>
      </c>
      <c r="M33" s="395">
        <v>846.21900000000005</v>
      </c>
    </row>
    <row r="34" spans="1:13">
      <c r="A34" s="390">
        <v>52</v>
      </c>
      <c r="B34" s="425">
        <v>30</v>
      </c>
      <c r="C34" s="425">
        <v>3</v>
      </c>
      <c r="D34" s="418" t="s">
        <v>49</v>
      </c>
      <c r="E34" s="396" t="s">
        <v>236</v>
      </c>
      <c r="F34" s="418" t="s">
        <v>132</v>
      </c>
      <c r="G34" s="392">
        <v>35858</v>
      </c>
      <c r="H34" s="393">
        <v>28357</v>
      </c>
      <c r="I34" s="394">
        <v>1016</v>
      </c>
      <c r="J34" s="394">
        <v>1794</v>
      </c>
      <c r="K34" s="394">
        <f t="shared" si="0"/>
        <v>4691</v>
      </c>
      <c r="L34" s="395">
        <v>37541</v>
      </c>
      <c r="M34" s="395">
        <v>1298.81</v>
      </c>
    </row>
    <row r="35" spans="1:13">
      <c r="A35" s="390">
        <v>27</v>
      </c>
      <c r="B35" s="425">
        <v>31</v>
      </c>
      <c r="C35" s="425">
        <v>4</v>
      </c>
      <c r="D35" s="418" t="s">
        <v>53</v>
      </c>
      <c r="E35" s="396" t="s">
        <v>206</v>
      </c>
      <c r="F35" s="418" t="s">
        <v>93</v>
      </c>
      <c r="G35" s="392">
        <v>27820</v>
      </c>
      <c r="H35" s="393">
        <v>20551</v>
      </c>
      <c r="I35" s="394">
        <v>1070</v>
      </c>
      <c r="J35" s="394">
        <v>2372</v>
      </c>
      <c r="K35" s="394">
        <f t="shared" si="0"/>
        <v>3827</v>
      </c>
      <c r="L35" s="395">
        <v>41199</v>
      </c>
      <c r="M35" s="395">
        <v>1212.8499999999999</v>
      </c>
    </row>
    <row r="36" spans="1:13">
      <c r="A36" s="390">
        <v>29</v>
      </c>
      <c r="B36" s="425">
        <v>32</v>
      </c>
      <c r="C36" s="425">
        <v>4</v>
      </c>
      <c r="D36" s="418" t="s">
        <v>53</v>
      </c>
      <c r="E36" s="396" t="s">
        <v>208</v>
      </c>
      <c r="F36" s="418" t="s">
        <v>97</v>
      </c>
      <c r="G36" s="392">
        <v>34393</v>
      </c>
      <c r="H36" s="393">
        <v>26550</v>
      </c>
      <c r="I36" s="394">
        <v>948</v>
      </c>
      <c r="J36" s="394">
        <v>1839</v>
      </c>
      <c r="K36" s="394">
        <f t="shared" si="0"/>
        <v>5056</v>
      </c>
      <c r="L36" s="395">
        <v>39841</v>
      </c>
      <c r="M36" s="395">
        <v>1345.2</v>
      </c>
    </row>
    <row r="37" spans="1:13">
      <c r="A37" s="390">
        <v>30</v>
      </c>
      <c r="B37" s="425">
        <v>33</v>
      </c>
      <c r="C37" s="425">
        <v>4</v>
      </c>
      <c r="D37" s="418" t="s">
        <v>53</v>
      </c>
      <c r="E37" s="396" t="s">
        <v>209</v>
      </c>
      <c r="F37" s="418" t="s">
        <v>77</v>
      </c>
      <c r="G37" s="392">
        <v>24981</v>
      </c>
      <c r="H37" s="393">
        <v>20198</v>
      </c>
      <c r="I37" s="394">
        <v>804</v>
      </c>
      <c r="J37" s="394">
        <v>1643</v>
      </c>
      <c r="K37" s="394">
        <f t="shared" ref="K37:K68" si="1">+G37-H37-I37-J37</f>
        <v>2336</v>
      </c>
      <c r="L37" s="395">
        <v>31449</v>
      </c>
      <c r="M37" s="395">
        <v>1789.33</v>
      </c>
    </row>
    <row r="38" spans="1:13">
      <c r="A38" s="390">
        <v>56</v>
      </c>
      <c r="B38" s="425">
        <v>34</v>
      </c>
      <c r="C38" s="425">
        <v>4</v>
      </c>
      <c r="D38" s="418" t="s">
        <v>47</v>
      </c>
      <c r="E38" s="396" t="s">
        <v>217</v>
      </c>
      <c r="F38" s="418" t="s">
        <v>75</v>
      </c>
      <c r="G38" s="392">
        <v>25633</v>
      </c>
      <c r="H38" s="393">
        <v>20622</v>
      </c>
      <c r="I38" s="394">
        <v>602</v>
      </c>
      <c r="J38" s="394">
        <v>1395</v>
      </c>
      <c r="K38" s="394">
        <f t="shared" si="1"/>
        <v>3014</v>
      </c>
      <c r="L38" s="395">
        <v>50181</v>
      </c>
      <c r="M38" s="395">
        <v>1362.43</v>
      </c>
    </row>
    <row r="39" spans="1:13">
      <c r="A39" s="390">
        <v>19</v>
      </c>
      <c r="B39" s="425">
        <v>35</v>
      </c>
      <c r="C39" s="425">
        <v>4</v>
      </c>
      <c r="D39" s="418" t="s">
        <v>55</v>
      </c>
      <c r="E39" s="399" t="s">
        <v>176</v>
      </c>
      <c r="F39" s="418" t="s">
        <v>84</v>
      </c>
      <c r="G39" s="392">
        <v>39590</v>
      </c>
      <c r="H39" s="393">
        <v>31290</v>
      </c>
      <c r="I39" s="394">
        <v>1072</v>
      </c>
      <c r="J39" s="394">
        <v>2492</v>
      </c>
      <c r="K39" s="394">
        <f t="shared" si="1"/>
        <v>4736</v>
      </c>
      <c r="L39" s="395">
        <v>50900</v>
      </c>
      <c r="M39" s="400">
        <v>974.50300000000004</v>
      </c>
    </row>
    <row r="40" spans="1:13">
      <c r="A40" s="390">
        <v>36</v>
      </c>
      <c r="B40" s="425">
        <v>36</v>
      </c>
      <c r="C40" s="425">
        <v>4</v>
      </c>
      <c r="D40" s="418" t="s">
        <v>49</v>
      </c>
      <c r="E40" s="396" t="s">
        <v>222</v>
      </c>
      <c r="F40" s="418" t="s">
        <v>91</v>
      </c>
      <c r="G40" s="392">
        <v>47794</v>
      </c>
      <c r="H40" s="393">
        <v>35641</v>
      </c>
      <c r="I40" s="394">
        <v>1556</v>
      </c>
      <c r="J40" s="394">
        <v>1616</v>
      </c>
      <c r="K40" s="394">
        <f t="shared" si="1"/>
        <v>8981</v>
      </c>
      <c r="L40" s="395">
        <v>50173</v>
      </c>
      <c r="M40" s="395">
        <v>1065.8699999999999</v>
      </c>
    </row>
    <row r="41" spans="1:13">
      <c r="A41" s="390">
        <v>40</v>
      </c>
      <c r="B41" s="425">
        <v>37</v>
      </c>
      <c r="C41" s="425">
        <v>4</v>
      </c>
      <c r="D41" s="418" t="s">
        <v>49</v>
      </c>
      <c r="E41" s="396" t="s">
        <v>226</v>
      </c>
      <c r="F41" s="418" t="s">
        <v>86</v>
      </c>
      <c r="G41" s="392">
        <v>52531</v>
      </c>
      <c r="H41" s="393">
        <v>37338</v>
      </c>
      <c r="I41" s="394">
        <v>1687</v>
      </c>
      <c r="J41" s="394">
        <v>4426</v>
      </c>
      <c r="K41" s="394">
        <f t="shared" si="1"/>
        <v>9080</v>
      </c>
      <c r="L41" s="395">
        <v>51350</v>
      </c>
      <c r="M41" s="395">
        <v>1363.43</v>
      </c>
    </row>
    <row r="42" spans="1:13">
      <c r="A42" s="390">
        <v>43</v>
      </c>
      <c r="B42" s="425">
        <v>38</v>
      </c>
      <c r="C42" s="425">
        <v>4</v>
      </c>
      <c r="D42" s="418" t="s">
        <v>49</v>
      </c>
      <c r="E42" s="396" t="s">
        <v>228</v>
      </c>
      <c r="F42" s="418" t="s">
        <v>94</v>
      </c>
      <c r="G42" s="392">
        <v>40126</v>
      </c>
      <c r="H42" s="393">
        <v>30224</v>
      </c>
      <c r="I42" s="394">
        <v>859</v>
      </c>
      <c r="J42" s="394">
        <v>1991</v>
      </c>
      <c r="K42" s="394">
        <f t="shared" si="1"/>
        <v>7052</v>
      </c>
      <c r="L42" s="395">
        <v>45818</v>
      </c>
      <c r="M42" s="395">
        <v>1659.11</v>
      </c>
    </row>
    <row r="43" spans="1:13">
      <c r="A43" s="390">
        <v>4</v>
      </c>
      <c r="B43" s="425">
        <v>39</v>
      </c>
      <c r="C43" s="425">
        <v>4</v>
      </c>
      <c r="D43" s="418" t="s">
        <v>51</v>
      </c>
      <c r="E43" s="396" t="s">
        <v>240</v>
      </c>
      <c r="F43" s="418" t="s">
        <v>74</v>
      </c>
      <c r="G43" s="392">
        <v>35340</v>
      </c>
      <c r="H43" s="401">
        <v>26804</v>
      </c>
      <c r="I43" s="402">
        <v>947</v>
      </c>
      <c r="J43" s="403">
        <v>2298</v>
      </c>
      <c r="K43" s="394">
        <f t="shared" si="1"/>
        <v>5291</v>
      </c>
      <c r="L43" s="395">
        <v>59621</v>
      </c>
      <c r="M43" s="395">
        <v>1112.17</v>
      </c>
    </row>
    <row r="44" spans="1:13">
      <c r="A44" s="390">
        <v>9</v>
      </c>
      <c r="B44" s="425">
        <v>40</v>
      </c>
      <c r="C44" s="425">
        <v>4</v>
      </c>
      <c r="D44" s="418" t="s">
        <v>51</v>
      </c>
      <c r="E44" s="396" t="s">
        <v>244</v>
      </c>
      <c r="F44" s="418" t="s">
        <v>83</v>
      </c>
      <c r="G44" s="392">
        <v>52073</v>
      </c>
      <c r="H44" s="393">
        <v>37353</v>
      </c>
      <c r="I44" s="394">
        <v>624</v>
      </c>
      <c r="J44" s="394">
        <v>2963</v>
      </c>
      <c r="K44" s="394">
        <f t="shared" si="1"/>
        <v>11133</v>
      </c>
      <c r="L44" s="395">
        <v>67092</v>
      </c>
      <c r="M44" s="395">
        <v>1047.74</v>
      </c>
    </row>
    <row r="45" spans="1:13">
      <c r="A45" s="390">
        <v>33</v>
      </c>
      <c r="B45" s="425">
        <v>41</v>
      </c>
      <c r="C45" s="425">
        <v>4</v>
      </c>
      <c r="D45" s="418" t="s">
        <v>53</v>
      </c>
      <c r="E45" s="396" t="s">
        <v>212</v>
      </c>
      <c r="F45" s="418" t="s">
        <v>87</v>
      </c>
      <c r="G45" s="392">
        <v>33966</v>
      </c>
      <c r="H45" s="393">
        <v>30645</v>
      </c>
      <c r="I45" s="394">
        <v>998</v>
      </c>
      <c r="J45" s="394">
        <v>1622</v>
      </c>
      <c r="K45" s="394">
        <f t="shared" si="1"/>
        <v>701</v>
      </c>
      <c r="L45" s="395">
        <v>48310</v>
      </c>
      <c r="M45" s="395">
        <v>1071.26</v>
      </c>
    </row>
    <row r="46" spans="1:13">
      <c r="A46" s="390">
        <v>67</v>
      </c>
      <c r="B46" s="425">
        <v>42</v>
      </c>
      <c r="C46" s="425">
        <v>4</v>
      </c>
      <c r="D46" s="418" t="s">
        <v>88</v>
      </c>
      <c r="E46" s="399" t="s">
        <v>182</v>
      </c>
      <c r="F46" s="418" t="s">
        <v>89</v>
      </c>
      <c r="G46" s="392">
        <v>37197</v>
      </c>
      <c r="H46" s="393">
        <v>28535</v>
      </c>
      <c r="I46" s="394">
        <v>957</v>
      </c>
      <c r="J46" s="394">
        <v>1957</v>
      </c>
      <c r="K46" s="394">
        <f t="shared" si="1"/>
        <v>5748</v>
      </c>
      <c r="L46" s="395">
        <v>35696</v>
      </c>
      <c r="M46" s="395">
        <v>1460.18</v>
      </c>
    </row>
    <row r="47" spans="1:13">
      <c r="A47" s="390">
        <v>77</v>
      </c>
      <c r="B47" s="426">
        <v>43</v>
      </c>
      <c r="C47" s="426">
        <v>5</v>
      </c>
      <c r="D47" s="419" t="s">
        <v>45</v>
      </c>
      <c r="E47" s="399" t="s">
        <v>191</v>
      </c>
      <c r="F47" s="419" t="s">
        <v>92</v>
      </c>
      <c r="G47" s="392">
        <v>48547</v>
      </c>
      <c r="H47" s="393">
        <v>35670</v>
      </c>
      <c r="I47" s="394">
        <v>1587</v>
      </c>
      <c r="J47" s="394">
        <v>4079</v>
      </c>
      <c r="K47" s="394">
        <f t="shared" si="1"/>
        <v>7211</v>
      </c>
      <c r="L47" s="395">
        <v>46663</v>
      </c>
      <c r="M47" s="395">
        <v>1386.42</v>
      </c>
    </row>
    <row r="48" spans="1:13">
      <c r="A48" s="390">
        <v>17</v>
      </c>
      <c r="B48" s="425">
        <v>44</v>
      </c>
      <c r="C48" s="425">
        <v>5</v>
      </c>
      <c r="D48" s="418" t="s">
        <v>55</v>
      </c>
      <c r="E48" s="399" t="s">
        <v>174</v>
      </c>
      <c r="F48" s="418" t="s">
        <v>101</v>
      </c>
      <c r="G48" s="392">
        <v>34761</v>
      </c>
      <c r="H48" s="393">
        <v>30357</v>
      </c>
      <c r="I48" s="394">
        <v>914</v>
      </c>
      <c r="J48" s="394">
        <v>1825</v>
      </c>
      <c r="K48" s="394">
        <f t="shared" si="1"/>
        <v>1665</v>
      </c>
      <c r="L48" s="395">
        <v>58292</v>
      </c>
      <c r="M48" s="395">
        <v>1637.04</v>
      </c>
    </row>
    <row r="49" spans="1:13">
      <c r="A49" s="390">
        <v>18</v>
      </c>
      <c r="B49" s="425">
        <v>45</v>
      </c>
      <c r="C49" s="425">
        <v>5</v>
      </c>
      <c r="D49" s="418" t="s">
        <v>55</v>
      </c>
      <c r="E49" s="399" t="s">
        <v>175</v>
      </c>
      <c r="F49" s="418" t="s">
        <v>98</v>
      </c>
      <c r="G49" s="392">
        <v>37755</v>
      </c>
      <c r="H49" s="393">
        <v>30863</v>
      </c>
      <c r="I49" s="394">
        <v>773</v>
      </c>
      <c r="J49" s="394">
        <v>2059</v>
      </c>
      <c r="K49" s="394">
        <f t="shared" si="1"/>
        <v>4060</v>
      </c>
      <c r="L49" s="395">
        <v>34429</v>
      </c>
      <c r="M49" s="400">
        <v>1436.7</v>
      </c>
    </row>
    <row r="50" spans="1:13">
      <c r="A50" s="390">
        <v>48</v>
      </c>
      <c r="B50" s="425">
        <v>46</v>
      </c>
      <c r="C50" s="425">
        <v>5</v>
      </c>
      <c r="D50" s="418" t="s">
        <v>49</v>
      </c>
      <c r="E50" s="396" t="s">
        <v>232</v>
      </c>
      <c r="F50" s="418" t="s">
        <v>95</v>
      </c>
      <c r="G50" s="392">
        <v>34423</v>
      </c>
      <c r="H50" s="393">
        <v>24605</v>
      </c>
      <c r="I50" s="394">
        <v>1614</v>
      </c>
      <c r="J50" s="394">
        <v>2820</v>
      </c>
      <c r="K50" s="394">
        <f t="shared" si="1"/>
        <v>5384</v>
      </c>
      <c r="L50" s="395">
        <v>53080</v>
      </c>
      <c r="M50" s="395">
        <v>1547.69</v>
      </c>
    </row>
    <row r="51" spans="1:13">
      <c r="A51" s="390">
        <v>6</v>
      </c>
      <c r="B51" s="425">
        <v>47</v>
      </c>
      <c r="C51" s="425">
        <v>5</v>
      </c>
      <c r="D51" s="418" t="s">
        <v>51</v>
      </c>
      <c r="E51" s="396" t="s">
        <v>241</v>
      </c>
      <c r="F51" s="418" t="s">
        <v>90</v>
      </c>
      <c r="G51" s="392">
        <v>45993</v>
      </c>
      <c r="H51" s="393">
        <v>32404</v>
      </c>
      <c r="I51" s="394">
        <v>1287</v>
      </c>
      <c r="J51" s="394">
        <v>4045</v>
      </c>
      <c r="K51" s="394">
        <f t="shared" si="1"/>
        <v>8257</v>
      </c>
      <c r="L51" s="395">
        <v>76262</v>
      </c>
      <c r="M51" s="395">
        <v>1395.75</v>
      </c>
    </row>
    <row r="52" spans="1:13">
      <c r="A52" s="390">
        <v>10</v>
      </c>
      <c r="B52" s="425">
        <v>48</v>
      </c>
      <c r="C52" s="425">
        <v>5</v>
      </c>
      <c r="D52" s="418" t="s">
        <v>51</v>
      </c>
      <c r="E52" s="396" t="s">
        <v>245</v>
      </c>
      <c r="F52" s="418" t="s">
        <v>80</v>
      </c>
      <c r="G52" s="392">
        <v>58089</v>
      </c>
      <c r="H52" s="393">
        <v>43331</v>
      </c>
      <c r="I52" s="394">
        <v>1047</v>
      </c>
      <c r="J52" s="394">
        <v>2163</v>
      </c>
      <c r="K52" s="394">
        <f t="shared" si="1"/>
        <v>11548</v>
      </c>
      <c r="L52" s="395">
        <v>74922</v>
      </c>
      <c r="M52" s="395">
        <v>1210.04</v>
      </c>
    </row>
    <row r="53" spans="1:13">
      <c r="A53" s="390">
        <v>64</v>
      </c>
      <c r="B53" s="425">
        <v>49</v>
      </c>
      <c r="C53" s="425">
        <v>6</v>
      </c>
      <c r="D53" s="418" t="s">
        <v>88</v>
      </c>
      <c r="E53" s="399" t="s">
        <v>179</v>
      </c>
      <c r="F53" s="418" t="s">
        <v>99</v>
      </c>
      <c r="G53" s="392">
        <v>64984</v>
      </c>
      <c r="H53" s="393">
        <v>46327</v>
      </c>
      <c r="I53" s="394">
        <v>1740</v>
      </c>
      <c r="J53" s="394">
        <v>3876</v>
      </c>
      <c r="K53" s="394">
        <f t="shared" si="1"/>
        <v>13041</v>
      </c>
      <c r="L53" s="395">
        <v>51331</v>
      </c>
      <c r="M53" s="395">
        <v>1775.9</v>
      </c>
    </row>
    <row r="54" spans="1:13">
      <c r="A54" s="390">
        <v>66</v>
      </c>
      <c r="B54" s="425">
        <v>50</v>
      </c>
      <c r="C54" s="425">
        <v>6</v>
      </c>
      <c r="D54" s="418" t="s">
        <v>88</v>
      </c>
      <c r="E54" s="399" t="s">
        <v>181</v>
      </c>
      <c r="F54" s="418" t="s">
        <v>109</v>
      </c>
      <c r="G54" s="392">
        <v>67902</v>
      </c>
      <c r="H54" s="393">
        <v>52638</v>
      </c>
      <c r="I54" s="394">
        <v>1338</v>
      </c>
      <c r="J54" s="394">
        <v>2925</v>
      </c>
      <c r="K54" s="394">
        <f t="shared" si="1"/>
        <v>11001</v>
      </c>
      <c r="L54" s="395">
        <v>45053</v>
      </c>
      <c r="M54" s="395">
        <v>1227.7</v>
      </c>
    </row>
    <row r="55" spans="1:13">
      <c r="A55" s="390">
        <v>73</v>
      </c>
      <c r="B55" s="425">
        <v>51</v>
      </c>
      <c r="C55" s="425">
        <v>6</v>
      </c>
      <c r="D55" s="418" t="s">
        <v>45</v>
      </c>
      <c r="E55" s="396" t="s">
        <v>187</v>
      </c>
      <c r="F55" s="418" t="s">
        <v>100</v>
      </c>
      <c r="G55" s="392">
        <v>49523</v>
      </c>
      <c r="H55" s="393">
        <v>36047</v>
      </c>
      <c r="I55" s="394">
        <v>1370</v>
      </c>
      <c r="J55" s="394">
        <v>2972</v>
      </c>
      <c r="K55" s="394">
        <f t="shared" si="1"/>
        <v>9134</v>
      </c>
      <c r="L55" s="395">
        <v>61476</v>
      </c>
      <c r="M55" s="395">
        <v>1536.5</v>
      </c>
    </row>
    <row r="56" spans="1:13">
      <c r="A56" s="390">
        <v>24</v>
      </c>
      <c r="B56" s="425">
        <v>52</v>
      </c>
      <c r="C56" s="425">
        <v>6</v>
      </c>
      <c r="D56" s="418" t="s">
        <v>53</v>
      </c>
      <c r="E56" s="396" t="s">
        <v>204</v>
      </c>
      <c r="F56" s="418" t="s">
        <v>96</v>
      </c>
      <c r="G56" s="392">
        <v>42281</v>
      </c>
      <c r="H56" s="393">
        <v>34991</v>
      </c>
      <c r="I56" s="394">
        <v>1020</v>
      </c>
      <c r="J56" s="394">
        <v>2162</v>
      </c>
      <c r="K56" s="394">
        <f t="shared" si="1"/>
        <v>4108</v>
      </c>
      <c r="L56" s="395">
        <v>55570</v>
      </c>
      <c r="M56" s="395">
        <v>2126.25</v>
      </c>
    </row>
    <row r="57" spans="1:13">
      <c r="A57" s="390">
        <v>14</v>
      </c>
      <c r="B57" s="425">
        <v>53</v>
      </c>
      <c r="C57" s="425">
        <v>6</v>
      </c>
      <c r="D57" s="418" t="s">
        <v>55</v>
      </c>
      <c r="E57" s="399" t="s">
        <v>171</v>
      </c>
      <c r="F57" s="418" t="s">
        <v>103</v>
      </c>
      <c r="G57" s="392">
        <v>44166</v>
      </c>
      <c r="H57" s="393">
        <v>41251</v>
      </c>
      <c r="I57" s="394">
        <v>1065</v>
      </c>
      <c r="J57" s="394">
        <v>2727</v>
      </c>
      <c r="K57" s="404">
        <f>G57-(H57+I57+J57)</f>
        <v>-877</v>
      </c>
      <c r="L57" s="395">
        <v>55903</v>
      </c>
      <c r="M57" s="395">
        <v>1640.63</v>
      </c>
    </row>
    <row r="58" spans="1:13">
      <c r="A58" s="390">
        <v>7</v>
      </c>
      <c r="B58" s="425">
        <v>54</v>
      </c>
      <c r="C58" s="425">
        <v>6</v>
      </c>
      <c r="D58" s="418" t="s">
        <v>51</v>
      </c>
      <c r="E58" s="396" t="s">
        <v>242</v>
      </c>
      <c r="F58" s="418" t="s">
        <v>106</v>
      </c>
      <c r="G58" s="392">
        <v>76638</v>
      </c>
      <c r="H58" s="401">
        <v>53811</v>
      </c>
      <c r="I58" s="402">
        <v>1811</v>
      </c>
      <c r="J58" s="403">
        <v>5560</v>
      </c>
      <c r="K58" s="394">
        <f t="shared" si="1"/>
        <v>15456</v>
      </c>
      <c r="L58" s="395">
        <v>70873</v>
      </c>
      <c r="M58" s="395">
        <v>1749.99</v>
      </c>
    </row>
    <row r="59" spans="1:13">
      <c r="A59" s="390">
        <v>69</v>
      </c>
      <c r="B59" s="425">
        <v>55</v>
      </c>
      <c r="C59" s="425">
        <v>7</v>
      </c>
      <c r="D59" s="418" t="s">
        <v>45</v>
      </c>
      <c r="E59" s="396" t="s">
        <v>184</v>
      </c>
      <c r="F59" s="418" t="s">
        <v>110</v>
      </c>
      <c r="G59" s="392">
        <v>65343</v>
      </c>
      <c r="H59" s="393">
        <v>50641</v>
      </c>
      <c r="I59" s="394">
        <v>3057</v>
      </c>
      <c r="J59" s="394">
        <v>3171</v>
      </c>
      <c r="K59" s="394">
        <f t="shared" si="1"/>
        <v>8474</v>
      </c>
      <c r="L59" s="395">
        <v>79519</v>
      </c>
      <c r="M59" s="395">
        <v>2100.87</v>
      </c>
    </row>
    <row r="60" spans="1:13">
      <c r="A60" s="390">
        <v>70</v>
      </c>
      <c r="B60" s="425">
        <v>56</v>
      </c>
      <c r="C60" s="425">
        <v>7</v>
      </c>
      <c r="D60" s="418" t="s">
        <v>45</v>
      </c>
      <c r="E60" s="396" t="s">
        <v>185</v>
      </c>
      <c r="F60" s="418" t="s">
        <v>108</v>
      </c>
      <c r="G60" s="392">
        <v>62332</v>
      </c>
      <c r="H60" s="393">
        <v>48600</v>
      </c>
      <c r="I60" s="394">
        <v>2181</v>
      </c>
      <c r="J60" s="394">
        <v>3080</v>
      </c>
      <c r="K60" s="394">
        <f t="shared" si="1"/>
        <v>8471</v>
      </c>
      <c r="L60" s="395">
        <v>63035</v>
      </c>
      <c r="M60" s="395">
        <v>1414.64</v>
      </c>
    </row>
    <row r="61" spans="1:13">
      <c r="A61" s="390">
        <v>78</v>
      </c>
      <c r="B61" s="426">
        <v>57</v>
      </c>
      <c r="C61" s="426">
        <v>7</v>
      </c>
      <c r="D61" s="419" t="s">
        <v>45</v>
      </c>
      <c r="E61" s="399" t="s">
        <v>192</v>
      </c>
      <c r="F61" s="419" t="s">
        <v>105</v>
      </c>
      <c r="G61" s="392">
        <v>58586</v>
      </c>
      <c r="H61" s="393">
        <v>42557</v>
      </c>
      <c r="I61" s="394">
        <v>1403</v>
      </c>
      <c r="J61" s="394">
        <v>3576</v>
      </c>
      <c r="K61" s="394">
        <f t="shared" si="1"/>
        <v>11050</v>
      </c>
      <c r="L61" s="395">
        <v>68366</v>
      </c>
      <c r="M61" s="395">
        <v>2249.5</v>
      </c>
    </row>
    <row r="62" spans="1:13">
      <c r="A62" s="390">
        <v>80</v>
      </c>
      <c r="B62" s="426">
        <v>58</v>
      </c>
      <c r="C62" s="426">
        <v>7</v>
      </c>
      <c r="D62" s="419" t="s">
        <v>45</v>
      </c>
      <c r="E62" s="399" t="s">
        <v>194</v>
      </c>
      <c r="F62" s="419" t="s">
        <v>112</v>
      </c>
      <c r="G62" s="392">
        <v>58641</v>
      </c>
      <c r="H62" s="393">
        <v>46637</v>
      </c>
      <c r="I62" s="394">
        <v>1648</v>
      </c>
      <c r="J62" s="394">
        <v>2722</v>
      </c>
      <c r="K62" s="394">
        <f t="shared" si="1"/>
        <v>7634</v>
      </c>
      <c r="L62" s="395">
        <v>74689</v>
      </c>
      <c r="M62" s="395">
        <v>1972.69</v>
      </c>
    </row>
    <row r="63" spans="1:13">
      <c r="A63" s="390">
        <v>31</v>
      </c>
      <c r="B63" s="425">
        <v>59</v>
      </c>
      <c r="C63" s="425">
        <v>7</v>
      </c>
      <c r="D63" s="418" t="s">
        <v>53</v>
      </c>
      <c r="E63" s="396" t="s">
        <v>210</v>
      </c>
      <c r="F63" s="418" t="s">
        <v>104</v>
      </c>
      <c r="G63" s="392">
        <v>41941</v>
      </c>
      <c r="H63" s="393">
        <v>31626</v>
      </c>
      <c r="I63" s="394">
        <v>1043</v>
      </c>
      <c r="J63" s="394">
        <v>2176</v>
      </c>
      <c r="K63" s="394">
        <f t="shared" si="1"/>
        <v>7096</v>
      </c>
      <c r="L63" s="395">
        <v>55384</v>
      </c>
      <c r="M63" s="395">
        <v>2007.44</v>
      </c>
    </row>
    <row r="64" spans="1:13">
      <c r="A64" s="390">
        <v>63</v>
      </c>
      <c r="B64" s="425">
        <v>60</v>
      </c>
      <c r="C64" s="425">
        <v>8</v>
      </c>
      <c r="D64" s="418" t="s">
        <v>88</v>
      </c>
      <c r="E64" s="399" t="s">
        <v>178</v>
      </c>
      <c r="F64" s="418" t="s">
        <v>115</v>
      </c>
      <c r="G64" s="392">
        <v>92282</v>
      </c>
      <c r="H64" s="393">
        <v>68869</v>
      </c>
      <c r="I64" s="394">
        <v>2988</v>
      </c>
      <c r="J64" s="394">
        <v>4967</v>
      </c>
      <c r="K64" s="394">
        <f t="shared" si="1"/>
        <v>15458</v>
      </c>
      <c r="L64" s="395">
        <v>55353</v>
      </c>
      <c r="M64" s="395">
        <v>2481.25</v>
      </c>
    </row>
    <row r="65" spans="1:13">
      <c r="A65" s="390">
        <v>23</v>
      </c>
      <c r="B65" s="425">
        <v>61</v>
      </c>
      <c r="C65" s="425">
        <v>8</v>
      </c>
      <c r="D65" s="418" t="s">
        <v>53</v>
      </c>
      <c r="E65" s="396" t="s">
        <v>203</v>
      </c>
      <c r="F65" s="418" t="s">
        <v>111</v>
      </c>
      <c r="G65" s="392">
        <v>60627</v>
      </c>
      <c r="H65" s="393">
        <v>47311</v>
      </c>
      <c r="I65" s="394">
        <v>2620</v>
      </c>
      <c r="J65" s="394">
        <v>4601</v>
      </c>
      <c r="K65" s="394">
        <f t="shared" si="1"/>
        <v>6095</v>
      </c>
      <c r="L65" s="395">
        <v>67968</v>
      </c>
      <c r="M65" s="395">
        <v>2861.51</v>
      </c>
    </row>
    <row r="66" spans="1:13">
      <c r="A66" s="390">
        <v>15</v>
      </c>
      <c r="B66" s="425">
        <v>62</v>
      </c>
      <c r="C66" s="425">
        <v>8</v>
      </c>
      <c r="D66" s="418" t="s">
        <v>55</v>
      </c>
      <c r="E66" s="399" t="s">
        <v>172</v>
      </c>
      <c r="F66" s="418" t="s">
        <v>107</v>
      </c>
      <c r="G66" s="392">
        <v>71579</v>
      </c>
      <c r="H66" s="393">
        <v>48522</v>
      </c>
      <c r="I66" s="394">
        <v>1531</v>
      </c>
      <c r="J66" s="394">
        <v>3206</v>
      </c>
      <c r="K66" s="394">
        <f t="shared" si="1"/>
        <v>18320</v>
      </c>
      <c r="L66" s="395">
        <v>86043</v>
      </c>
      <c r="M66" s="395">
        <v>2852.05</v>
      </c>
    </row>
    <row r="67" spans="1:13">
      <c r="A67" s="390">
        <v>38</v>
      </c>
      <c r="B67" s="425">
        <v>63</v>
      </c>
      <c r="C67" s="425">
        <v>8</v>
      </c>
      <c r="D67" s="418" t="s">
        <v>49</v>
      </c>
      <c r="E67" s="396" t="s">
        <v>224</v>
      </c>
      <c r="F67" s="418" t="s">
        <v>133</v>
      </c>
      <c r="G67" s="392">
        <v>80186</v>
      </c>
      <c r="H67" s="393">
        <v>53904</v>
      </c>
      <c r="I67" s="394">
        <v>3924</v>
      </c>
      <c r="J67" s="394">
        <v>6434</v>
      </c>
      <c r="K67" s="394">
        <f t="shared" si="1"/>
        <v>15924</v>
      </c>
      <c r="L67" s="395">
        <v>77363</v>
      </c>
      <c r="M67" s="395">
        <v>4155.01</v>
      </c>
    </row>
    <row r="68" spans="1:13">
      <c r="A68" s="390">
        <v>44</v>
      </c>
      <c r="B68" s="425">
        <v>64</v>
      </c>
      <c r="C68" s="425">
        <v>8</v>
      </c>
      <c r="D68" s="418" t="s">
        <v>49</v>
      </c>
      <c r="E68" s="396" t="s">
        <v>229</v>
      </c>
      <c r="F68" s="418" t="s">
        <v>1161</v>
      </c>
      <c r="G68" s="392">
        <v>70847</v>
      </c>
      <c r="H68" s="393">
        <v>52045</v>
      </c>
      <c r="I68" s="394">
        <v>1343</v>
      </c>
      <c r="J68" s="394">
        <v>3593</v>
      </c>
      <c r="K68" s="394">
        <f t="shared" si="1"/>
        <v>13866</v>
      </c>
      <c r="L68" s="395">
        <v>82513</v>
      </c>
      <c r="M68" s="395">
        <v>2735.75</v>
      </c>
    </row>
    <row r="69" spans="1:13">
      <c r="A69" s="390">
        <v>32</v>
      </c>
      <c r="B69" s="425">
        <v>65</v>
      </c>
      <c r="C69" s="425">
        <v>8</v>
      </c>
      <c r="D69" s="418" t="s">
        <v>53</v>
      </c>
      <c r="E69" s="396" t="s">
        <v>211</v>
      </c>
      <c r="F69" s="418" t="s">
        <v>116</v>
      </c>
      <c r="G69" s="392">
        <v>51589</v>
      </c>
      <c r="H69" s="393">
        <v>41696</v>
      </c>
      <c r="I69" s="394">
        <v>1701</v>
      </c>
      <c r="J69" s="394">
        <v>4435</v>
      </c>
      <c r="K69" s="394">
        <f t="shared" ref="K69:K92" si="2">+G69-H69-I69-J69</f>
        <v>3757</v>
      </c>
      <c r="L69" s="395">
        <v>81574</v>
      </c>
      <c r="M69" s="395">
        <v>2473.46</v>
      </c>
    </row>
    <row r="70" spans="1:13">
      <c r="A70" s="390">
        <v>65</v>
      </c>
      <c r="B70" s="427">
        <v>66</v>
      </c>
      <c r="C70" s="427">
        <v>9</v>
      </c>
      <c r="D70" s="420" t="s">
        <v>88</v>
      </c>
      <c r="E70" s="405" t="s">
        <v>180</v>
      </c>
      <c r="F70" s="420" t="s">
        <v>121</v>
      </c>
      <c r="G70" s="392">
        <v>109310</v>
      </c>
      <c r="H70" s="393">
        <v>80657</v>
      </c>
      <c r="I70" s="394">
        <v>2914</v>
      </c>
      <c r="J70" s="394">
        <v>5878</v>
      </c>
      <c r="K70" s="394">
        <f t="shared" si="2"/>
        <v>19861</v>
      </c>
      <c r="L70" s="395">
        <v>71840</v>
      </c>
      <c r="M70" s="395">
        <v>3601.65</v>
      </c>
    </row>
    <row r="71" spans="1:13">
      <c r="A71" s="390">
        <v>16</v>
      </c>
      <c r="B71" s="425">
        <v>67</v>
      </c>
      <c r="C71" s="425">
        <v>9</v>
      </c>
      <c r="D71" s="418" t="s">
        <v>55</v>
      </c>
      <c r="E71" s="399" t="s">
        <v>173</v>
      </c>
      <c r="F71" s="418" t="s">
        <v>118</v>
      </c>
      <c r="G71" s="392">
        <v>86875</v>
      </c>
      <c r="H71" s="393">
        <v>52869</v>
      </c>
      <c r="I71" s="394">
        <v>1853</v>
      </c>
      <c r="J71" s="394">
        <v>5224</v>
      </c>
      <c r="K71" s="394">
        <f t="shared" si="2"/>
        <v>26929</v>
      </c>
      <c r="L71" s="395">
        <v>54272</v>
      </c>
      <c r="M71" s="395">
        <v>3919.79</v>
      </c>
    </row>
    <row r="72" spans="1:13">
      <c r="A72" s="390">
        <v>39</v>
      </c>
      <c r="B72" s="425">
        <v>68</v>
      </c>
      <c r="C72" s="425">
        <v>9</v>
      </c>
      <c r="D72" s="418" t="s">
        <v>49</v>
      </c>
      <c r="E72" s="396" t="s">
        <v>225</v>
      </c>
      <c r="F72" s="418" t="s">
        <v>117</v>
      </c>
      <c r="G72" s="392">
        <v>52326</v>
      </c>
      <c r="H72" s="393">
        <v>37937</v>
      </c>
      <c r="I72" s="394">
        <v>2681</v>
      </c>
      <c r="J72" s="394">
        <v>4084</v>
      </c>
      <c r="K72" s="394">
        <f t="shared" si="2"/>
        <v>7624</v>
      </c>
      <c r="L72" s="395">
        <v>68727</v>
      </c>
      <c r="M72" s="395">
        <v>5036.21</v>
      </c>
    </row>
    <row r="73" spans="1:13">
      <c r="A73" s="390">
        <v>45</v>
      </c>
      <c r="B73" s="425">
        <v>69</v>
      </c>
      <c r="C73" s="425">
        <v>9</v>
      </c>
      <c r="D73" s="418" t="s">
        <v>49</v>
      </c>
      <c r="E73" s="396" t="s">
        <v>230</v>
      </c>
      <c r="F73" s="418" t="s">
        <v>119</v>
      </c>
      <c r="G73" s="392">
        <v>72086</v>
      </c>
      <c r="H73" s="393">
        <v>52329</v>
      </c>
      <c r="I73" s="394">
        <v>2061</v>
      </c>
      <c r="J73" s="394">
        <v>5170</v>
      </c>
      <c r="K73" s="394">
        <f t="shared" si="2"/>
        <v>12526</v>
      </c>
      <c r="L73" s="395">
        <v>92144</v>
      </c>
      <c r="M73" s="395">
        <v>3943.01</v>
      </c>
    </row>
    <row r="74" spans="1:13">
      <c r="A74" s="390">
        <v>8</v>
      </c>
      <c r="B74" s="425">
        <v>70</v>
      </c>
      <c r="C74" s="425">
        <v>9</v>
      </c>
      <c r="D74" s="418" t="s">
        <v>51</v>
      </c>
      <c r="E74" s="396" t="s">
        <v>243</v>
      </c>
      <c r="F74" s="418" t="s">
        <v>113</v>
      </c>
      <c r="G74" s="392">
        <v>69581</v>
      </c>
      <c r="H74" s="393">
        <v>52906</v>
      </c>
      <c r="I74" s="394">
        <v>1303</v>
      </c>
      <c r="J74" s="394">
        <v>3798</v>
      </c>
      <c r="K74" s="394">
        <f t="shared" si="2"/>
        <v>11574</v>
      </c>
      <c r="L74" s="395">
        <v>92170</v>
      </c>
      <c r="M74" s="395">
        <v>2904</v>
      </c>
    </row>
    <row r="75" spans="1:13">
      <c r="A75" s="390">
        <v>74</v>
      </c>
      <c r="B75" s="425">
        <v>71</v>
      </c>
      <c r="C75" s="425">
        <v>10</v>
      </c>
      <c r="D75" s="418" t="s">
        <v>45</v>
      </c>
      <c r="E75" s="396" t="s">
        <v>188</v>
      </c>
      <c r="F75" s="418" t="s">
        <v>124</v>
      </c>
      <c r="G75" s="392">
        <v>116249</v>
      </c>
      <c r="H75" s="393">
        <v>90398</v>
      </c>
      <c r="I75" s="394">
        <v>4853</v>
      </c>
      <c r="J75" s="394">
        <v>5548</v>
      </c>
      <c r="K75" s="394">
        <f t="shared" si="2"/>
        <v>15450</v>
      </c>
      <c r="L75" s="395">
        <v>117785</v>
      </c>
      <c r="M75" s="395">
        <v>8158.58</v>
      </c>
    </row>
    <row r="76" spans="1:13">
      <c r="A76" s="390">
        <v>79</v>
      </c>
      <c r="B76" s="426">
        <v>72</v>
      </c>
      <c r="C76" s="426">
        <v>10</v>
      </c>
      <c r="D76" s="419" t="s">
        <v>45</v>
      </c>
      <c r="E76" s="399" t="s">
        <v>193</v>
      </c>
      <c r="F76" s="419" t="s">
        <v>125</v>
      </c>
      <c r="G76" s="392">
        <v>109580</v>
      </c>
      <c r="H76" s="393">
        <v>85449</v>
      </c>
      <c r="I76" s="394">
        <v>4012</v>
      </c>
      <c r="J76" s="394">
        <v>5595</v>
      </c>
      <c r="K76" s="394">
        <f t="shared" si="2"/>
        <v>14524</v>
      </c>
      <c r="L76" s="395">
        <v>111083</v>
      </c>
      <c r="M76" s="395">
        <v>6474.6</v>
      </c>
    </row>
    <row r="77" spans="1:13">
      <c r="A77" s="390">
        <v>81</v>
      </c>
      <c r="B77" s="428">
        <v>73</v>
      </c>
      <c r="C77" s="428">
        <v>10</v>
      </c>
      <c r="D77" s="421" t="s">
        <v>45</v>
      </c>
      <c r="E77" s="406" t="s">
        <v>195</v>
      </c>
      <c r="F77" s="421" t="s">
        <v>122</v>
      </c>
      <c r="G77" s="392">
        <v>116147</v>
      </c>
      <c r="H77" s="393">
        <v>87744</v>
      </c>
      <c r="I77" s="394">
        <v>5001</v>
      </c>
      <c r="J77" s="394">
        <v>5009</v>
      </c>
      <c r="K77" s="394">
        <f t="shared" si="2"/>
        <v>18393</v>
      </c>
      <c r="L77" s="395">
        <v>105742</v>
      </c>
      <c r="M77" s="395">
        <v>4337.88</v>
      </c>
    </row>
    <row r="78" spans="1:13">
      <c r="A78" s="390">
        <v>28</v>
      </c>
      <c r="B78" s="425">
        <v>74</v>
      </c>
      <c r="C78" s="425">
        <v>10</v>
      </c>
      <c r="D78" s="418" t="s">
        <v>53</v>
      </c>
      <c r="E78" s="396" t="s">
        <v>207</v>
      </c>
      <c r="F78" s="418" t="s">
        <v>123</v>
      </c>
      <c r="G78" s="392">
        <v>110540</v>
      </c>
      <c r="H78" s="393">
        <v>84991</v>
      </c>
      <c r="I78" s="394">
        <v>5250</v>
      </c>
      <c r="J78" s="394">
        <v>7690</v>
      </c>
      <c r="K78" s="394">
        <f>+G78-H78-I78-J78</f>
        <v>12609</v>
      </c>
      <c r="L78" s="395">
        <v>116200</v>
      </c>
      <c r="M78" s="395">
        <v>5968.18</v>
      </c>
    </row>
    <row r="79" spans="1:13">
      <c r="A79" s="390">
        <v>54</v>
      </c>
      <c r="B79" s="425">
        <v>75</v>
      </c>
      <c r="C79" s="425">
        <v>10</v>
      </c>
      <c r="D79" s="418" t="s">
        <v>47</v>
      </c>
      <c r="E79" s="396" t="s">
        <v>215</v>
      </c>
      <c r="F79" s="418" t="s">
        <v>120</v>
      </c>
      <c r="G79" s="392">
        <v>98135</v>
      </c>
      <c r="H79" s="393">
        <v>58977</v>
      </c>
      <c r="I79" s="394">
        <v>2955</v>
      </c>
      <c r="J79" s="394">
        <v>5738</v>
      </c>
      <c r="K79" s="394">
        <f t="shared" si="2"/>
        <v>30465</v>
      </c>
      <c r="L79" s="395">
        <v>90062</v>
      </c>
      <c r="M79" s="395">
        <v>4280.04</v>
      </c>
    </row>
    <row r="80" spans="1:13">
      <c r="A80" s="390">
        <v>86</v>
      </c>
      <c r="B80" s="425">
        <v>76</v>
      </c>
      <c r="C80" s="425">
        <v>10</v>
      </c>
      <c r="D80" s="418" t="s">
        <v>45</v>
      </c>
      <c r="E80" s="396" t="s">
        <v>200</v>
      </c>
      <c r="F80" s="418" t="s">
        <v>126</v>
      </c>
      <c r="G80" s="392">
        <v>126966</v>
      </c>
      <c r="H80" s="393">
        <v>96992</v>
      </c>
      <c r="I80" s="394">
        <v>3966</v>
      </c>
      <c r="J80" s="394">
        <v>5612</v>
      </c>
      <c r="K80" s="394">
        <f t="shared" si="2"/>
        <v>20396</v>
      </c>
      <c r="L80" s="395">
        <v>218083</v>
      </c>
      <c r="M80" s="395">
        <v>7381.65</v>
      </c>
    </row>
    <row r="81" spans="1:13">
      <c r="A81" s="390">
        <v>11</v>
      </c>
      <c r="B81" s="425">
        <v>77</v>
      </c>
      <c r="C81" s="425">
        <v>10</v>
      </c>
      <c r="D81" s="418" t="s">
        <v>51</v>
      </c>
      <c r="E81" s="396" t="s">
        <v>246</v>
      </c>
      <c r="F81" s="418" t="s">
        <v>102</v>
      </c>
      <c r="G81" s="392">
        <v>81715</v>
      </c>
      <c r="H81" s="393">
        <v>59978</v>
      </c>
      <c r="I81" s="394">
        <v>2502</v>
      </c>
      <c r="J81" s="394">
        <v>5705</v>
      </c>
      <c r="K81" s="394">
        <f t="shared" si="2"/>
        <v>13530</v>
      </c>
      <c r="L81" s="395">
        <v>117174</v>
      </c>
      <c r="M81" s="395">
        <v>5616.29</v>
      </c>
    </row>
    <row r="82" spans="1:13">
      <c r="A82" s="390">
        <v>71</v>
      </c>
      <c r="B82" s="425">
        <v>78</v>
      </c>
      <c r="C82" s="425">
        <v>11</v>
      </c>
      <c r="D82" s="418" t="s">
        <v>45</v>
      </c>
      <c r="E82" s="396" t="s">
        <v>186</v>
      </c>
      <c r="F82" s="418" t="s">
        <v>128</v>
      </c>
      <c r="G82" s="392">
        <v>127715</v>
      </c>
      <c r="H82" s="393">
        <v>82745</v>
      </c>
      <c r="I82" s="407">
        <v>5933</v>
      </c>
      <c r="J82" s="394">
        <v>8314</v>
      </c>
      <c r="K82" s="394">
        <f t="shared" si="2"/>
        <v>30723</v>
      </c>
      <c r="L82" s="395">
        <v>187982</v>
      </c>
      <c r="M82" s="395">
        <v>17296.3</v>
      </c>
    </row>
    <row r="83" spans="1:13">
      <c r="A83" s="390">
        <v>13</v>
      </c>
      <c r="B83" s="425">
        <v>79</v>
      </c>
      <c r="C83" s="425">
        <v>11</v>
      </c>
      <c r="D83" s="418" t="s">
        <v>55</v>
      </c>
      <c r="E83" s="399" t="s">
        <v>170</v>
      </c>
      <c r="F83" s="418" t="s">
        <v>55</v>
      </c>
      <c r="G83" s="392">
        <v>92913</v>
      </c>
      <c r="H83" s="393">
        <v>75286</v>
      </c>
      <c r="I83" s="394">
        <v>8684</v>
      </c>
      <c r="J83" s="394">
        <v>6890</v>
      </c>
      <c r="K83" s="394">
        <f t="shared" si="2"/>
        <v>2053</v>
      </c>
      <c r="L83" s="395">
        <v>138889</v>
      </c>
      <c r="M83" s="395">
        <v>13893.7</v>
      </c>
    </row>
    <row r="84" spans="1:13">
      <c r="A84" s="390">
        <v>42</v>
      </c>
      <c r="B84" s="425">
        <v>80</v>
      </c>
      <c r="C84" s="425">
        <v>11</v>
      </c>
      <c r="D84" s="418" t="s">
        <v>49</v>
      </c>
      <c r="E84" s="396" t="s">
        <v>227</v>
      </c>
      <c r="F84" s="418" t="s">
        <v>127</v>
      </c>
      <c r="G84" s="392">
        <v>126370</v>
      </c>
      <c r="H84" s="393">
        <v>91702</v>
      </c>
      <c r="I84" s="394">
        <v>3406</v>
      </c>
      <c r="J84" s="394">
        <v>7253</v>
      </c>
      <c r="K84" s="394">
        <f t="shared" si="2"/>
        <v>24009</v>
      </c>
      <c r="L84" s="395">
        <v>161066</v>
      </c>
      <c r="M84" s="395">
        <v>14399.3</v>
      </c>
    </row>
    <row r="85" spans="1:13">
      <c r="A85" s="390">
        <v>57</v>
      </c>
      <c r="B85" s="425">
        <v>81</v>
      </c>
      <c r="C85" s="425">
        <v>11</v>
      </c>
      <c r="D85" s="418" t="s">
        <v>47</v>
      </c>
      <c r="E85" s="396" t="s">
        <v>218</v>
      </c>
      <c r="F85" s="418" t="s">
        <v>130</v>
      </c>
      <c r="G85" s="392">
        <v>82021</v>
      </c>
      <c r="H85" s="393">
        <v>62328</v>
      </c>
      <c r="I85" s="394">
        <v>4214</v>
      </c>
      <c r="J85" s="394">
        <v>6034</v>
      </c>
      <c r="K85" s="394">
        <f t="shared" si="2"/>
        <v>9445</v>
      </c>
      <c r="L85" s="395">
        <v>154645</v>
      </c>
      <c r="M85" s="395">
        <v>14215.6</v>
      </c>
    </row>
    <row r="86" spans="1:13">
      <c r="A86" s="390">
        <v>51</v>
      </c>
      <c r="B86" s="425">
        <v>82</v>
      </c>
      <c r="C86" s="425">
        <v>11</v>
      </c>
      <c r="D86" s="418" t="s">
        <v>49</v>
      </c>
      <c r="E86" s="396" t="s">
        <v>235</v>
      </c>
      <c r="F86" s="418" t="s">
        <v>129</v>
      </c>
      <c r="G86" s="392">
        <v>150062</v>
      </c>
      <c r="H86" s="393">
        <v>112572</v>
      </c>
      <c r="I86" s="394">
        <v>5986</v>
      </c>
      <c r="J86" s="394">
        <v>8689</v>
      </c>
      <c r="K86" s="394">
        <f t="shared" si="2"/>
        <v>22815</v>
      </c>
      <c r="L86" s="395">
        <v>201878</v>
      </c>
      <c r="M86" s="395">
        <v>13388.1</v>
      </c>
    </row>
    <row r="87" spans="1:13">
      <c r="A87" s="390">
        <v>62</v>
      </c>
      <c r="B87" s="425">
        <v>83</v>
      </c>
      <c r="C87" s="425">
        <v>12</v>
      </c>
      <c r="D87" s="418" t="s">
        <v>88</v>
      </c>
      <c r="E87" s="399" t="s">
        <v>177</v>
      </c>
      <c r="F87" s="418" t="s">
        <v>88</v>
      </c>
      <c r="G87" s="392">
        <v>136641</v>
      </c>
      <c r="H87" s="393">
        <v>100956</v>
      </c>
      <c r="I87" s="394">
        <v>11753</v>
      </c>
      <c r="J87" s="394">
        <v>10311</v>
      </c>
      <c r="K87" s="394">
        <f t="shared" si="2"/>
        <v>13621</v>
      </c>
      <c r="L87" s="395">
        <v>152874</v>
      </c>
      <c r="M87" s="395">
        <v>19332.400000000001</v>
      </c>
    </row>
    <row r="88" spans="1:13">
      <c r="A88" s="390">
        <v>21</v>
      </c>
      <c r="B88" s="425">
        <v>84</v>
      </c>
      <c r="C88" s="425">
        <v>12</v>
      </c>
      <c r="D88" s="418" t="s">
        <v>53</v>
      </c>
      <c r="E88" s="396" t="s">
        <v>201</v>
      </c>
      <c r="F88" s="418" t="s">
        <v>53</v>
      </c>
      <c r="G88" s="392">
        <v>123666</v>
      </c>
      <c r="H88" s="393">
        <v>91973</v>
      </c>
      <c r="I88" s="394">
        <v>6855</v>
      </c>
      <c r="J88" s="394">
        <v>11792</v>
      </c>
      <c r="K88" s="394">
        <f>+G88-H88-I88-J88</f>
        <v>13046</v>
      </c>
      <c r="L88" s="395">
        <v>258262</v>
      </c>
      <c r="M88" s="395">
        <v>34613.800000000003</v>
      </c>
    </row>
    <row r="89" spans="1:13">
      <c r="A89" s="390">
        <v>53</v>
      </c>
      <c r="B89" s="425">
        <v>85</v>
      </c>
      <c r="C89" s="425">
        <v>12</v>
      </c>
      <c r="D89" s="418" t="s">
        <v>47</v>
      </c>
      <c r="E89" s="396" t="s">
        <v>214</v>
      </c>
      <c r="F89" s="418" t="s">
        <v>47</v>
      </c>
      <c r="G89" s="392">
        <v>149652</v>
      </c>
      <c r="H89" s="393">
        <v>111946</v>
      </c>
      <c r="I89" s="394">
        <v>17989</v>
      </c>
      <c r="J89" s="394">
        <v>13916</v>
      </c>
      <c r="K89" s="394">
        <f t="shared" si="2"/>
        <v>5801</v>
      </c>
      <c r="L89" s="395">
        <v>208482</v>
      </c>
      <c r="M89" s="395">
        <v>31278.5</v>
      </c>
    </row>
    <row r="90" spans="1:13">
      <c r="A90" s="390">
        <v>1</v>
      </c>
      <c r="B90" s="425">
        <v>86</v>
      </c>
      <c r="C90" s="425">
        <v>12</v>
      </c>
      <c r="D90" s="418" t="s">
        <v>51</v>
      </c>
      <c r="E90" s="396" t="s">
        <v>237</v>
      </c>
      <c r="F90" s="418" t="s">
        <v>51</v>
      </c>
      <c r="G90" s="392">
        <v>143840</v>
      </c>
      <c r="H90" s="393">
        <v>106007</v>
      </c>
      <c r="I90" s="394">
        <v>6230</v>
      </c>
      <c r="J90" s="394">
        <v>7588</v>
      </c>
      <c r="K90" s="394">
        <f t="shared" si="2"/>
        <v>24015</v>
      </c>
      <c r="L90" s="395">
        <v>196513</v>
      </c>
      <c r="M90" s="395">
        <v>22558</v>
      </c>
    </row>
    <row r="91" spans="1:13">
      <c r="A91" s="390">
        <v>68</v>
      </c>
      <c r="B91" s="425">
        <v>87</v>
      </c>
      <c r="C91" s="425">
        <v>13</v>
      </c>
      <c r="D91" s="418" t="s">
        <v>45</v>
      </c>
      <c r="E91" s="396">
        <v>10671</v>
      </c>
      <c r="F91" s="418" t="s">
        <v>45</v>
      </c>
      <c r="G91" s="392">
        <v>399642</v>
      </c>
      <c r="H91" s="393">
        <v>259662</v>
      </c>
      <c r="I91" s="394">
        <v>56622</v>
      </c>
      <c r="J91" s="394">
        <v>48215</v>
      </c>
      <c r="K91" s="394">
        <f t="shared" si="2"/>
        <v>35143</v>
      </c>
      <c r="L91" s="395">
        <v>503834</v>
      </c>
      <c r="M91" s="395">
        <v>101730</v>
      </c>
    </row>
    <row r="92" spans="1:13">
      <c r="A92" s="390">
        <v>35</v>
      </c>
      <c r="B92" s="425">
        <v>88</v>
      </c>
      <c r="C92" s="425">
        <v>13</v>
      </c>
      <c r="D92" s="418" t="s">
        <v>49</v>
      </c>
      <c r="E92" s="396" t="s">
        <v>221</v>
      </c>
      <c r="F92" s="418" t="s">
        <v>49</v>
      </c>
      <c r="G92" s="392">
        <v>193882</v>
      </c>
      <c r="H92" s="408">
        <v>143786</v>
      </c>
      <c r="I92" s="409">
        <v>24826</v>
      </c>
      <c r="J92" s="409">
        <v>20327</v>
      </c>
      <c r="K92" s="394">
        <f t="shared" si="2"/>
        <v>4943</v>
      </c>
      <c r="L92" s="395">
        <v>446683</v>
      </c>
      <c r="M92" s="395">
        <v>65693.8</v>
      </c>
    </row>
    <row r="93" spans="1:13" ht="27.6" customHeight="1">
      <c r="A93" s="410" t="s">
        <v>1162</v>
      </c>
      <c r="B93" s="410"/>
      <c r="C93" s="410"/>
      <c r="D93" s="410"/>
      <c r="E93" s="410"/>
      <c r="F93" s="410"/>
      <c r="G93" s="411">
        <f>SUM(G5:G92)</f>
        <v>5518351</v>
      </c>
      <c r="H93" s="412">
        <f t="shared" ref="H93:M93" si="3">SUM(H5:H92)</f>
        <v>4080432</v>
      </c>
      <c r="I93" s="412">
        <f t="shared" si="3"/>
        <v>270010</v>
      </c>
      <c r="J93" s="412">
        <f>SUM(J5:J92)</f>
        <v>366641</v>
      </c>
      <c r="K93" s="412">
        <f t="shared" si="3"/>
        <v>801268</v>
      </c>
      <c r="L93" s="413">
        <f t="shared" si="3"/>
        <v>6996609</v>
      </c>
      <c r="M93" s="413">
        <f t="shared" si="3"/>
        <v>499012.554</v>
      </c>
    </row>
    <row r="94" spans="1:13">
      <c r="A94" s="414" t="s">
        <v>1358</v>
      </c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</row>
  </sheetData>
  <autoFilter ref="A3:M94">
    <filterColumn colId="6" showButton="0"/>
    <filterColumn colId="7" showButton="0"/>
    <filterColumn colId="8" showButton="0"/>
    <filterColumn colId="9" showButton="0"/>
  </autoFilter>
  <mergeCells count="11">
    <mergeCell ref="A94:M94"/>
    <mergeCell ref="B1:M1"/>
    <mergeCell ref="A2:F2"/>
    <mergeCell ref="A93:F93"/>
    <mergeCell ref="G3:K3"/>
    <mergeCell ref="A3:A4"/>
    <mergeCell ref="B3:B4"/>
    <mergeCell ref="C3:C4"/>
    <mergeCell ref="D3:D4"/>
    <mergeCell ref="E3:E4"/>
    <mergeCell ref="F3:F4"/>
  </mergeCells>
  <phoneticPr fontId="55" type="noConversion"/>
  <hyperlinks>
    <hyperlink ref="M2" r:id="rId1"/>
  </hyperlinks>
  <pageMargins left="0.70866141732283472" right="0.51181102362204722" top="0.35433070866141736" bottom="0.15748031496062992" header="0.31496062992125984" footer="0.31496062992125984"/>
  <pageSetup paperSize="9" scale="62" orientation="landscape" r:id="rId2"/>
  <rowBreaks count="1" manualBreakCount="1">
    <brk id="63" max="12" man="1"/>
  </rowBreaks>
  <ignoredErrors>
    <ignoredError sqref="E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91"/>
  <sheetViews>
    <sheetView zoomScale="50" zoomScaleNormal="50" workbookViewId="0">
      <pane ySplit="3" topLeftCell="A398" activePane="bottomLeft" state="frozen"/>
      <selection pane="bottomLeft" activeCell="L594" sqref="L594"/>
    </sheetView>
  </sheetViews>
  <sheetFormatPr defaultColWidth="8.6640625" defaultRowHeight="25.95" customHeight="1"/>
  <cols>
    <col min="1" max="1" width="8.109375" style="114" customWidth="1"/>
    <col min="2" max="2" width="20.88671875" style="114" customWidth="1"/>
    <col min="3" max="3" width="71.6640625" style="114" customWidth="1"/>
    <col min="4" max="4" width="17.88671875" style="114" customWidth="1"/>
    <col min="5" max="5" width="15.5546875" style="114" customWidth="1"/>
    <col min="6" max="37" width="16.33203125" style="114" customWidth="1"/>
    <col min="38" max="38" width="19.88671875" style="114" customWidth="1"/>
    <col min="39" max="70" width="16.33203125" style="114" customWidth="1"/>
    <col min="71" max="71" width="18.6640625" style="114" customWidth="1"/>
    <col min="72" max="90" width="16.33203125" style="114" customWidth="1"/>
    <col min="91" max="91" width="21.88671875" style="114" customWidth="1"/>
    <col min="92" max="16384" width="8.6640625" style="114"/>
  </cols>
  <sheetData>
    <row r="1" spans="1:91" ht="25.95" customHeight="1">
      <c r="D1" s="115" t="s">
        <v>51</v>
      </c>
      <c r="E1" s="115" t="s">
        <v>51</v>
      </c>
      <c r="F1" s="115" t="s">
        <v>51</v>
      </c>
      <c r="G1" s="115" t="s">
        <v>51</v>
      </c>
      <c r="H1" s="115" t="s">
        <v>51</v>
      </c>
      <c r="I1" s="115" t="s">
        <v>51</v>
      </c>
      <c r="J1" s="115" t="s">
        <v>51</v>
      </c>
      <c r="K1" s="115" t="s">
        <v>51</v>
      </c>
      <c r="L1" s="115" t="s">
        <v>51</v>
      </c>
      <c r="M1" s="115" t="s">
        <v>51</v>
      </c>
      <c r="N1" s="115" t="s">
        <v>51</v>
      </c>
      <c r="O1" s="115" t="s">
        <v>51</v>
      </c>
      <c r="P1" s="115" t="s">
        <v>55</v>
      </c>
      <c r="Q1" s="115" t="s">
        <v>55</v>
      </c>
      <c r="R1" s="115" t="s">
        <v>55</v>
      </c>
      <c r="S1" s="115" t="s">
        <v>55</v>
      </c>
      <c r="T1" s="115" t="s">
        <v>55</v>
      </c>
      <c r="U1" s="115" t="s">
        <v>55</v>
      </c>
      <c r="V1" s="115" t="s">
        <v>55</v>
      </c>
      <c r="W1" s="115" t="s">
        <v>55</v>
      </c>
      <c r="X1" s="115" t="s">
        <v>53</v>
      </c>
      <c r="Y1" s="115" t="s">
        <v>53</v>
      </c>
      <c r="Z1" s="115" t="s">
        <v>53</v>
      </c>
      <c r="AA1" s="115" t="s">
        <v>53</v>
      </c>
      <c r="AB1" s="115" t="s">
        <v>53</v>
      </c>
      <c r="AC1" s="115" t="s">
        <v>53</v>
      </c>
      <c r="AD1" s="115" t="s">
        <v>53</v>
      </c>
      <c r="AE1" s="115" t="s">
        <v>53</v>
      </c>
      <c r="AF1" s="115" t="s">
        <v>53</v>
      </c>
      <c r="AG1" s="115" t="s">
        <v>53</v>
      </c>
      <c r="AH1" s="115" t="s">
        <v>53</v>
      </c>
      <c r="AI1" s="115" t="s">
        <v>53</v>
      </c>
      <c r="AJ1" s="115" t="s">
        <v>53</v>
      </c>
      <c r="AK1" s="115" t="s">
        <v>53</v>
      </c>
      <c r="AL1" s="115" t="s">
        <v>49</v>
      </c>
      <c r="AM1" s="115" t="s">
        <v>49</v>
      </c>
      <c r="AN1" s="115" t="s">
        <v>49</v>
      </c>
      <c r="AO1" s="115" t="s">
        <v>49</v>
      </c>
      <c r="AP1" s="115" t="s">
        <v>49</v>
      </c>
      <c r="AQ1" s="115" t="s">
        <v>49</v>
      </c>
      <c r="AR1" s="115" t="s">
        <v>49</v>
      </c>
      <c r="AS1" s="115" t="s">
        <v>49</v>
      </c>
      <c r="AT1" s="115" t="s">
        <v>49</v>
      </c>
      <c r="AU1" s="115" t="s">
        <v>49</v>
      </c>
      <c r="AV1" s="115" t="s">
        <v>49</v>
      </c>
      <c r="AW1" s="115" t="s">
        <v>49</v>
      </c>
      <c r="AX1" s="115" t="s">
        <v>49</v>
      </c>
      <c r="AY1" s="115" t="s">
        <v>49</v>
      </c>
      <c r="AZ1" s="115" t="s">
        <v>49</v>
      </c>
      <c r="BA1" s="115" t="s">
        <v>49</v>
      </c>
      <c r="BB1" s="115" t="s">
        <v>49</v>
      </c>
      <c r="BC1" s="115" t="s">
        <v>49</v>
      </c>
      <c r="BD1" s="115" t="s">
        <v>47</v>
      </c>
      <c r="BE1" s="115" t="s">
        <v>47</v>
      </c>
      <c r="BF1" s="115" t="s">
        <v>47</v>
      </c>
      <c r="BG1" s="115" t="s">
        <v>47</v>
      </c>
      <c r="BH1" s="115" t="s">
        <v>47</v>
      </c>
      <c r="BI1" s="115" t="s">
        <v>47</v>
      </c>
      <c r="BJ1" s="115" t="s">
        <v>47</v>
      </c>
      <c r="BK1" s="115" t="s">
        <v>47</v>
      </c>
      <c r="BL1" s="115" t="s">
        <v>47</v>
      </c>
      <c r="BM1" s="115" t="s">
        <v>88</v>
      </c>
      <c r="BN1" s="115" t="s">
        <v>88</v>
      </c>
      <c r="BO1" s="115" t="s">
        <v>88</v>
      </c>
      <c r="BP1" s="115" t="s">
        <v>88</v>
      </c>
      <c r="BQ1" s="115" t="s">
        <v>88</v>
      </c>
      <c r="BR1" s="115" t="s">
        <v>88</v>
      </c>
      <c r="BS1" s="115" t="s">
        <v>45</v>
      </c>
      <c r="BT1" s="115" t="s">
        <v>45</v>
      </c>
      <c r="BU1" s="115" t="s">
        <v>45</v>
      </c>
      <c r="BV1" s="115" t="s">
        <v>45</v>
      </c>
      <c r="BW1" s="115" t="s">
        <v>45</v>
      </c>
      <c r="BX1" s="115" t="s">
        <v>45</v>
      </c>
      <c r="BY1" s="115" t="s">
        <v>45</v>
      </c>
      <c r="BZ1" s="115" t="s">
        <v>45</v>
      </c>
      <c r="CA1" s="115" t="s">
        <v>45</v>
      </c>
      <c r="CB1" s="115" t="s">
        <v>45</v>
      </c>
      <c r="CC1" s="115" t="s">
        <v>45</v>
      </c>
      <c r="CD1" s="115" t="s">
        <v>45</v>
      </c>
      <c r="CE1" s="115" t="s">
        <v>45</v>
      </c>
      <c r="CF1" s="115" t="s">
        <v>45</v>
      </c>
      <c r="CG1" s="115" t="s">
        <v>45</v>
      </c>
      <c r="CH1" s="115" t="s">
        <v>45</v>
      </c>
      <c r="CI1" s="115" t="s">
        <v>45</v>
      </c>
      <c r="CJ1" s="115" t="s">
        <v>45</v>
      </c>
      <c r="CK1" s="115" t="s">
        <v>45</v>
      </c>
      <c r="CL1" s="115" t="s">
        <v>45</v>
      </c>
      <c r="CM1" s="115" t="s">
        <v>45</v>
      </c>
    </row>
    <row r="2" spans="1:91" ht="25.95" customHeight="1">
      <c r="B2" s="116"/>
      <c r="C2" s="117"/>
      <c r="D2" s="115" t="s">
        <v>237</v>
      </c>
      <c r="E2" s="115" t="s">
        <v>238</v>
      </c>
      <c r="F2" s="115" t="s">
        <v>239</v>
      </c>
      <c r="G2" s="115" t="s">
        <v>240</v>
      </c>
      <c r="H2" s="115" t="s">
        <v>169</v>
      </c>
      <c r="I2" s="115" t="s">
        <v>241</v>
      </c>
      <c r="J2" s="115" t="s">
        <v>242</v>
      </c>
      <c r="K2" s="115" t="s">
        <v>243</v>
      </c>
      <c r="L2" s="115" t="s">
        <v>244</v>
      </c>
      <c r="M2" s="115" t="s">
        <v>245</v>
      </c>
      <c r="N2" s="115" t="s">
        <v>246</v>
      </c>
      <c r="O2" s="115" t="s">
        <v>163</v>
      </c>
      <c r="P2" s="115" t="s">
        <v>170</v>
      </c>
      <c r="Q2" s="115" t="s">
        <v>171</v>
      </c>
      <c r="R2" s="115" t="s">
        <v>172</v>
      </c>
      <c r="S2" s="115" t="s">
        <v>173</v>
      </c>
      <c r="T2" s="115" t="s">
        <v>174</v>
      </c>
      <c r="U2" s="115" t="s">
        <v>175</v>
      </c>
      <c r="V2" s="115" t="s">
        <v>176</v>
      </c>
      <c r="W2" s="115" t="s">
        <v>158</v>
      </c>
      <c r="X2" s="115" t="s">
        <v>201</v>
      </c>
      <c r="Y2" s="115" t="s">
        <v>202</v>
      </c>
      <c r="Z2" s="115" t="s">
        <v>203</v>
      </c>
      <c r="AA2" s="115" t="s">
        <v>204</v>
      </c>
      <c r="AB2" s="115" t="s">
        <v>160</v>
      </c>
      <c r="AC2" s="115" t="s">
        <v>205</v>
      </c>
      <c r="AD2" s="115" t="s">
        <v>206</v>
      </c>
      <c r="AE2" s="115" t="s">
        <v>207</v>
      </c>
      <c r="AF2" s="115" t="s">
        <v>208</v>
      </c>
      <c r="AG2" s="115" t="s">
        <v>209</v>
      </c>
      <c r="AH2" s="115" t="s">
        <v>210</v>
      </c>
      <c r="AI2" s="115" t="s">
        <v>211</v>
      </c>
      <c r="AJ2" s="115" t="s">
        <v>212</v>
      </c>
      <c r="AK2" s="115" t="s">
        <v>213</v>
      </c>
      <c r="AL2" s="115" t="s">
        <v>221</v>
      </c>
      <c r="AM2" s="115" t="s">
        <v>222</v>
      </c>
      <c r="AN2" s="115" t="s">
        <v>223</v>
      </c>
      <c r="AO2" s="115" t="s">
        <v>224</v>
      </c>
      <c r="AP2" s="115" t="s">
        <v>225</v>
      </c>
      <c r="AQ2" s="115" t="s">
        <v>226</v>
      </c>
      <c r="AR2" s="115" t="s">
        <v>162</v>
      </c>
      <c r="AS2" s="115" t="s">
        <v>227</v>
      </c>
      <c r="AT2" s="115" t="s">
        <v>228</v>
      </c>
      <c r="AU2" s="115" t="s">
        <v>229</v>
      </c>
      <c r="AV2" s="115" t="s">
        <v>230</v>
      </c>
      <c r="AW2" s="115" t="s">
        <v>231</v>
      </c>
      <c r="AX2" s="115" t="s">
        <v>168</v>
      </c>
      <c r="AY2" s="115" t="s">
        <v>232</v>
      </c>
      <c r="AZ2" s="115" t="s">
        <v>233</v>
      </c>
      <c r="BA2" s="115" t="s">
        <v>234</v>
      </c>
      <c r="BB2" s="115" t="s">
        <v>235</v>
      </c>
      <c r="BC2" s="115" t="s">
        <v>236</v>
      </c>
      <c r="BD2" s="115" t="s">
        <v>214</v>
      </c>
      <c r="BE2" s="115" t="s">
        <v>215</v>
      </c>
      <c r="BF2" s="115" t="s">
        <v>216</v>
      </c>
      <c r="BG2" s="115" t="s">
        <v>217</v>
      </c>
      <c r="BH2" s="115" t="s">
        <v>218</v>
      </c>
      <c r="BI2" s="115" t="s">
        <v>167</v>
      </c>
      <c r="BJ2" s="115" t="s">
        <v>161</v>
      </c>
      <c r="BK2" s="115" t="s">
        <v>219</v>
      </c>
      <c r="BL2" s="115" t="s">
        <v>220</v>
      </c>
      <c r="BM2" s="115" t="s">
        <v>177</v>
      </c>
      <c r="BN2" s="115" t="s">
        <v>178</v>
      </c>
      <c r="BO2" s="115" t="s">
        <v>179</v>
      </c>
      <c r="BP2" s="115" t="s">
        <v>180</v>
      </c>
      <c r="BQ2" s="115" t="s">
        <v>181</v>
      </c>
      <c r="BR2" s="115" t="s">
        <v>182</v>
      </c>
      <c r="BS2" s="115" t="s">
        <v>183</v>
      </c>
      <c r="BT2" s="115" t="s">
        <v>184</v>
      </c>
      <c r="BU2" s="115" t="s">
        <v>185</v>
      </c>
      <c r="BV2" s="115" t="s">
        <v>186</v>
      </c>
      <c r="BW2" s="115" t="s">
        <v>159</v>
      </c>
      <c r="BX2" s="115" t="s">
        <v>187</v>
      </c>
      <c r="BY2" s="115" t="s">
        <v>188</v>
      </c>
      <c r="BZ2" s="115" t="s">
        <v>189</v>
      </c>
      <c r="CA2" s="115" t="s">
        <v>190</v>
      </c>
      <c r="CB2" s="115" t="s">
        <v>191</v>
      </c>
      <c r="CC2" s="115" t="s">
        <v>192</v>
      </c>
      <c r="CD2" s="115" t="s">
        <v>193</v>
      </c>
      <c r="CE2" s="115" t="s">
        <v>194</v>
      </c>
      <c r="CF2" s="115" t="s">
        <v>195</v>
      </c>
      <c r="CG2" s="115" t="s">
        <v>196</v>
      </c>
      <c r="CH2" s="115" t="s">
        <v>197</v>
      </c>
      <c r="CI2" s="115" t="s">
        <v>198</v>
      </c>
      <c r="CJ2" s="115" t="s">
        <v>199</v>
      </c>
      <c r="CK2" s="115" t="s">
        <v>200</v>
      </c>
      <c r="CL2" s="115" t="s">
        <v>165</v>
      </c>
      <c r="CM2" s="115" t="s">
        <v>166</v>
      </c>
    </row>
    <row r="3" spans="1:91" ht="25.95" customHeight="1">
      <c r="B3" s="118" t="s">
        <v>293</v>
      </c>
      <c r="C3" s="118" t="s">
        <v>294</v>
      </c>
      <c r="D3" s="119" t="s">
        <v>371</v>
      </c>
      <c r="E3" s="119" t="s">
        <v>372</v>
      </c>
      <c r="F3" s="119" t="s">
        <v>373</v>
      </c>
      <c r="G3" s="119" t="s">
        <v>374</v>
      </c>
      <c r="H3" s="119" t="s">
        <v>375</v>
      </c>
      <c r="I3" s="119" t="s">
        <v>376</v>
      </c>
      <c r="J3" s="119" t="s">
        <v>377</v>
      </c>
      <c r="K3" s="119" t="s">
        <v>378</v>
      </c>
      <c r="L3" s="119" t="s">
        <v>379</v>
      </c>
      <c r="M3" s="119" t="s">
        <v>380</v>
      </c>
      <c r="N3" s="119" t="s">
        <v>381</v>
      </c>
      <c r="O3" s="119" t="s">
        <v>382</v>
      </c>
      <c r="P3" s="119" t="s">
        <v>295</v>
      </c>
      <c r="Q3" s="119" t="s">
        <v>296</v>
      </c>
      <c r="R3" s="119" t="s">
        <v>297</v>
      </c>
      <c r="S3" s="119" t="s">
        <v>298</v>
      </c>
      <c r="T3" s="119" t="s">
        <v>299</v>
      </c>
      <c r="U3" s="119" t="s">
        <v>300</v>
      </c>
      <c r="V3" s="119" t="s">
        <v>301</v>
      </c>
      <c r="W3" s="119" t="s">
        <v>302</v>
      </c>
      <c r="X3" s="119" t="s">
        <v>330</v>
      </c>
      <c r="Y3" s="119" t="s">
        <v>331</v>
      </c>
      <c r="Z3" s="119" t="s">
        <v>332</v>
      </c>
      <c r="AA3" s="119" t="s">
        <v>333</v>
      </c>
      <c r="AB3" s="119" t="s">
        <v>334</v>
      </c>
      <c r="AC3" s="119" t="s">
        <v>335</v>
      </c>
      <c r="AD3" s="119" t="s">
        <v>336</v>
      </c>
      <c r="AE3" s="119" t="s">
        <v>337</v>
      </c>
      <c r="AF3" s="119" t="s">
        <v>338</v>
      </c>
      <c r="AG3" s="119" t="s">
        <v>339</v>
      </c>
      <c r="AH3" s="119" t="s">
        <v>340</v>
      </c>
      <c r="AI3" s="119" t="s">
        <v>341</v>
      </c>
      <c r="AJ3" s="119" t="s">
        <v>342</v>
      </c>
      <c r="AK3" s="119" t="s">
        <v>343</v>
      </c>
      <c r="AL3" s="119" t="s">
        <v>353</v>
      </c>
      <c r="AM3" s="119" t="s">
        <v>354</v>
      </c>
      <c r="AN3" s="119" t="s">
        <v>355</v>
      </c>
      <c r="AO3" s="119" t="s">
        <v>356</v>
      </c>
      <c r="AP3" s="119" t="s">
        <v>357</v>
      </c>
      <c r="AQ3" s="119" t="s">
        <v>358</v>
      </c>
      <c r="AR3" s="119" t="s">
        <v>359</v>
      </c>
      <c r="AS3" s="119" t="s">
        <v>360</v>
      </c>
      <c r="AT3" s="119" t="s">
        <v>361</v>
      </c>
      <c r="AU3" s="119" t="s">
        <v>1356</v>
      </c>
      <c r="AV3" s="119" t="s">
        <v>363</v>
      </c>
      <c r="AW3" s="119" t="s">
        <v>1355</v>
      </c>
      <c r="AX3" s="119" t="s">
        <v>365</v>
      </c>
      <c r="AY3" s="119" t="s">
        <v>366</v>
      </c>
      <c r="AZ3" s="119" t="s">
        <v>367</v>
      </c>
      <c r="BA3" s="119" t="s">
        <v>368</v>
      </c>
      <c r="BB3" s="119" t="s">
        <v>369</v>
      </c>
      <c r="BC3" s="119" t="s">
        <v>370</v>
      </c>
      <c r="BD3" s="119" t="s">
        <v>344</v>
      </c>
      <c r="BE3" s="119" t="s">
        <v>345</v>
      </c>
      <c r="BF3" s="119" t="s">
        <v>346</v>
      </c>
      <c r="BG3" s="119" t="s">
        <v>347</v>
      </c>
      <c r="BH3" s="119" t="s">
        <v>348</v>
      </c>
      <c r="BI3" s="119" t="s">
        <v>349</v>
      </c>
      <c r="BJ3" s="119" t="s">
        <v>350</v>
      </c>
      <c r="BK3" s="119" t="s">
        <v>351</v>
      </c>
      <c r="BL3" s="119" t="s">
        <v>352</v>
      </c>
      <c r="BM3" s="119" t="s">
        <v>303</v>
      </c>
      <c r="BN3" s="119" t="s">
        <v>304</v>
      </c>
      <c r="BO3" s="119" t="s">
        <v>305</v>
      </c>
      <c r="BP3" s="119" t="s">
        <v>306</v>
      </c>
      <c r="BQ3" s="119" t="s">
        <v>307</v>
      </c>
      <c r="BR3" s="119" t="s">
        <v>308</v>
      </c>
      <c r="BS3" s="119" t="s">
        <v>309</v>
      </c>
      <c r="BT3" s="119" t="s">
        <v>310</v>
      </c>
      <c r="BU3" s="119" t="s">
        <v>311</v>
      </c>
      <c r="BV3" s="119" t="s">
        <v>312</v>
      </c>
      <c r="BW3" s="119" t="s">
        <v>313</v>
      </c>
      <c r="BX3" s="119" t="s">
        <v>314</v>
      </c>
      <c r="BY3" s="119" t="s">
        <v>315</v>
      </c>
      <c r="BZ3" s="119" t="s">
        <v>316</v>
      </c>
      <c r="CA3" s="119" t="s">
        <v>317</v>
      </c>
      <c r="CB3" s="119" t="s">
        <v>318</v>
      </c>
      <c r="CC3" s="119" t="s">
        <v>319</v>
      </c>
      <c r="CD3" s="119" t="s">
        <v>320</v>
      </c>
      <c r="CE3" s="119" t="s">
        <v>321</v>
      </c>
      <c r="CF3" s="119" t="s">
        <v>322</v>
      </c>
      <c r="CG3" s="119" t="s">
        <v>323</v>
      </c>
      <c r="CH3" s="119" t="s">
        <v>324</v>
      </c>
      <c r="CI3" s="119" t="s">
        <v>325</v>
      </c>
      <c r="CJ3" s="119" t="s">
        <v>326</v>
      </c>
      <c r="CK3" s="119" t="s">
        <v>327</v>
      </c>
      <c r="CL3" s="119" t="s">
        <v>328</v>
      </c>
      <c r="CM3" s="119" t="s">
        <v>329</v>
      </c>
    </row>
    <row r="4" spans="1:91" ht="49.2">
      <c r="A4" s="120"/>
      <c r="B4" s="220" t="s">
        <v>722</v>
      </c>
      <c r="C4" s="121" t="s">
        <v>1187</v>
      </c>
      <c r="D4" s="184">
        <v>150000</v>
      </c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>
        <v>1311064.02</v>
      </c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</row>
    <row r="5" spans="1:91" ht="24.6">
      <c r="A5" s="120"/>
      <c r="B5" s="220" t="s">
        <v>723</v>
      </c>
      <c r="C5" s="121" t="s">
        <v>1188</v>
      </c>
      <c r="D5" s="184">
        <v>14914.5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>
        <v>48600</v>
      </c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</row>
    <row r="6" spans="1:91" ht="24.6">
      <c r="A6" s="120"/>
      <c r="B6" s="220" t="s">
        <v>724</v>
      </c>
      <c r="C6" s="121" t="s">
        <v>383</v>
      </c>
      <c r="D6" s="184">
        <v>1000</v>
      </c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>
        <v>4400</v>
      </c>
      <c r="Q6" s="184"/>
      <c r="R6" s="184"/>
      <c r="S6" s="184"/>
      <c r="T6" s="184"/>
      <c r="U6" s="184"/>
      <c r="V6" s="184"/>
      <c r="W6" s="184"/>
      <c r="X6" s="184">
        <v>9500</v>
      </c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>
        <v>5200</v>
      </c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>
        <v>6900</v>
      </c>
      <c r="BE6" s="184"/>
      <c r="BF6" s="184"/>
      <c r="BG6" s="184"/>
      <c r="BH6" s="184"/>
      <c r="BI6" s="184"/>
      <c r="BJ6" s="184"/>
      <c r="BK6" s="184"/>
      <c r="BL6" s="184"/>
      <c r="BM6" s="184">
        <v>11600</v>
      </c>
      <c r="BN6" s="184"/>
      <c r="BO6" s="184"/>
      <c r="BP6" s="184"/>
      <c r="BQ6" s="184"/>
      <c r="BR6" s="184"/>
      <c r="BS6" s="186">
        <v>19800</v>
      </c>
      <c r="BT6" s="186"/>
      <c r="BU6" s="186"/>
      <c r="BV6" s="186"/>
      <c r="BW6" s="184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>
        <v>3069</v>
      </c>
      <c r="CI6" s="186"/>
      <c r="CJ6" s="186"/>
      <c r="CK6" s="186"/>
      <c r="CL6" s="186"/>
      <c r="CM6" s="186"/>
    </row>
    <row r="7" spans="1:91" ht="24.6">
      <c r="A7" s="120"/>
      <c r="B7" s="220" t="s">
        <v>725</v>
      </c>
      <c r="C7" s="121" t="s">
        <v>384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>
        <v>41000</v>
      </c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>
        <v>7500</v>
      </c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4"/>
      <c r="CG7" s="184"/>
      <c r="CH7" s="186"/>
      <c r="CI7" s="186"/>
      <c r="CJ7" s="186"/>
      <c r="CK7" s="186"/>
      <c r="CL7" s="184"/>
      <c r="CM7" s="184"/>
    </row>
    <row r="8" spans="1:91" ht="24.6">
      <c r="A8" s="120"/>
      <c r="B8" s="220" t="s">
        <v>726</v>
      </c>
      <c r="C8" s="121" t="s">
        <v>385</v>
      </c>
      <c r="D8" s="184">
        <v>220975</v>
      </c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>
        <v>322000</v>
      </c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>
        <v>0</v>
      </c>
      <c r="AZ8" s="184"/>
      <c r="BA8" s="184"/>
      <c r="BB8" s="184"/>
      <c r="BC8" s="184"/>
      <c r="BD8" s="184">
        <v>3000</v>
      </c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6">
        <v>301792</v>
      </c>
      <c r="BT8" s="186"/>
      <c r="BU8" s="186"/>
      <c r="BV8" s="186"/>
      <c r="BW8" s="184"/>
      <c r="BX8" s="186"/>
      <c r="BY8" s="186"/>
      <c r="BZ8" s="186"/>
      <c r="CA8" s="186"/>
      <c r="CB8" s="186"/>
      <c r="CC8" s="186"/>
      <c r="CD8" s="186"/>
      <c r="CE8" s="186"/>
      <c r="CF8" s="184"/>
      <c r="CG8" s="184"/>
      <c r="CH8" s="186"/>
      <c r="CI8" s="186"/>
      <c r="CJ8" s="186"/>
      <c r="CK8" s="186"/>
      <c r="CL8" s="184"/>
      <c r="CM8" s="186"/>
    </row>
    <row r="9" spans="1:91" ht="24.6">
      <c r="A9" s="120"/>
      <c r="B9" s="220" t="s">
        <v>727</v>
      </c>
      <c r="C9" s="121" t="s">
        <v>386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>
        <v>786.6</v>
      </c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>
        <v>150417.38</v>
      </c>
      <c r="AT9" s="184">
        <v>32925.699999999997</v>
      </c>
      <c r="AU9" s="184"/>
      <c r="AV9" s="184"/>
      <c r="AW9" s="184"/>
      <c r="AX9" s="184"/>
      <c r="AY9" s="184"/>
      <c r="AZ9" s="184"/>
      <c r="BA9" s="184"/>
      <c r="BB9" s="184">
        <v>111.43</v>
      </c>
      <c r="BC9" s="184"/>
      <c r="BD9" s="184">
        <v>3922.02</v>
      </c>
      <c r="BE9" s="184">
        <v>62577.3</v>
      </c>
      <c r="BF9" s="184"/>
      <c r="BG9" s="184"/>
      <c r="BH9" s="184">
        <v>3206.45</v>
      </c>
      <c r="BI9" s="184"/>
      <c r="BJ9" s="184"/>
      <c r="BK9" s="184"/>
      <c r="BL9" s="184"/>
      <c r="BM9" s="184">
        <v>518.03</v>
      </c>
      <c r="BN9" s="184"/>
      <c r="BO9" s="184"/>
      <c r="BP9" s="184"/>
      <c r="BQ9" s="184"/>
      <c r="BR9" s="184"/>
      <c r="BS9" s="186">
        <v>63869.58</v>
      </c>
      <c r="BT9" s="186">
        <v>867.92</v>
      </c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>
        <v>0</v>
      </c>
      <c r="CM9" s="186"/>
    </row>
    <row r="10" spans="1:91" ht="24.6">
      <c r="A10" s="120"/>
      <c r="B10" s="220" t="s">
        <v>728</v>
      </c>
      <c r="C10" s="121" t="s">
        <v>387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>
        <v>7500</v>
      </c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6"/>
      <c r="BT10" s="186"/>
      <c r="BU10" s="186"/>
      <c r="BV10" s="186"/>
      <c r="BW10" s="184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</row>
    <row r="11" spans="1:91" ht="24.6">
      <c r="A11" s="120"/>
      <c r="B11" s="220" t="s">
        <v>729</v>
      </c>
      <c r="C11" s="121" t="s">
        <v>388</v>
      </c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>
        <v>141640</v>
      </c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>
        <v>1400</v>
      </c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>
        <v>71500</v>
      </c>
      <c r="BC11" s="184"/>
      <c r="BD11" s="184">
        <v>514000</v>
      </c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>
        <v>0</v>
      </c>
      <c r="BQ11" s="184"/>
      <c r="BR11" s="184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</row>
    <row r="12" spans="1:91" ht="24.6">
      <c r="A12" s="120"/>
      <c r="B12" s="220" t="s">
        <v>730</v>
      </c>
      <c r="C12" s="121" t="s">
        <v>389</v>
      </c>
      <c r="D12" s="184">
        <v>24521.74</v>
      </c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>
        <v>52153.74</v>
      </c>
      <c r="Q12" s="184"/>
      <c r="R12" s="184"/>
      <c r="S12" s="184"/>
      <c r="T12" s="184"/>
      <c r="U12" s="184"/>
      <c r="V12" s="184"/>
      <c r="W12" s="184"/>
      <c r="X12" s="184">
        <v>42954.11</v>
      </c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>
        <v>434847.88</v>
      </c>
      <c r="AM12" s="184"/>
      <c r="AN12" s="184"/>
      <c r="AO12" s="184"/>
      <c r="AP12" s="184"/>
      <c r="AQ12" s="184"/>
      <c r="AR12" s="184"/>
      <c r="AS12" s="184">
        <v>1839.75</v>
      </c>
      <c r="AT12" s="184"/>
      <c r="AU12" s="184"/>
      <c r="AV12" s="184"/>
      <c r="AW12" s="184"/>
      <c r="AX12" s="184"/>
      <c r="AY12" s="184"/>
      <c r="AZ12" s="184"/>
      <c r="BA12" s="184"/>
      <c r="BB12" s="184">
        <v>7576.99</v>
      </c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>
        <v>10714.07</v>
      </c>
      <c r="BN12" s="184"/>
      <c r="BO12" s="184"/>
      <c r="BP12" s="184"/>
      <c r="BQ12" s="184"/>
      <c r="BR12" s="184"/>
      <c r="BS12" s="186">
        <v>627405.99</v>
      </c>
      <c r="BT12" s="186"/>
      <c r="BU12" s="186"/>
      <c r="BV12" s="186"/>
      <c r="BW12" s="184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</row>
    <row r="13" spans="1:91" ht="24.6">
      <c r="A13" s="120"/>
      <c r="B13" s="220" t="s">
        <v>731</v>
      </c>
      <c r="C13" s="121" t="s">
        <v>390</v>
      </c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6"/>
      <c r="BT13" s="186"/>
      <c r="BU13" s="186"/>
      <c r="BV13" s="184"/>
      <c r="BW13" s="184"/>
      <c r="BX13" s="184"/>
      <c r="BY13" s="186"/>
      <c r="BZ13" s="184"/>
      <c r="CA13" s="184"/>
      <c r="CB13" s="186"/>
      <c r="CC13" s="186"/>
      <c r="CD13" s="186"/>
      <c r="CE13" s="186"/>
      <c r="CF13" s="184"/>
      <c r="CG13" s="184"/>
      <c r="CH13" s="184"/>
      <c r="CI13" s="186"/>
      <c r="CJ13" s="184"/>
      <c r="CK13" s="186"/>
      <c r="CL13" s="184"/>
      <c r="CM13" s="186"/>
    </row>
    <row r="14" spans="1:91" ht="24.6">
      <c r="A14" s="120"/>
      <c r="B14" s="220" t="s">
        <v>732</v>
      </c>
      <c r="C14" s="121" t="s">
        <v>391</v>
      </c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6"/>
      <c r="BT14" s="186"/>
      <c r="BU14" s="184"/>
      <c r="BV14" s="184"/>
      <c r="BW14" s="184"/>
      <c r="BX14" s="184"/>
      <c r="BY14" s="186"/>
      <c r="BZ14" s="184"/>
      <c r="CA14" s="184"/>
      <c r="CB14" s="186"/>
      <c r="CC14" s="184"/>
      <c r="CD14" s="186"/>
      <c r="CE14" s="186"/>
      <c r="CF14" s="184"/>
      <c r="CG14" s="184"/>
      <c r="CH14" s="186"/>
      <c r="CI14" s="186"/>
      <c r="CJ14" s="184"/>
      <c r="CK14" s="186"/>
      <c r="CL14" s="184"/>
      <c r="CM14" s="184"/>
    </row>
    <row r="15" spans="1:91" ht="24.6">
      <c r="A15" s="120">
        <v>15</v>
      </c>
      <c r="B15" s="220" t="s">
        <v>733</v>
      </c>
      <c r="C15" s="122" t="s">
        <v>1189</v>
      </c>
      <c r="D15" s="184"/>
      <c r="E15" s="184"/>
      <c r="F15" s="184"/>
      <c r="G15" s="184"/>
      <c r="H15" s="184"/>
      <c r="I15" s="184">
        <v>114469</v>
      </c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>
        <v>214056</v>
      </c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>
        <v>63054</v>
      </c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6"/>
      <c r="BW15" s="184"/>
      <c r="BX15" s="184"/>
      <c r="BY15" s="186"/>
      <c r="BZ15" s="184"/>
      <c r="CA15" s="184"/>
      <c r="CB15" s="184"/>
      <c r="CC15" s="184"/>
      <c r="CD15" s="186"/>
      <c r="CE15" s="184"/>
      <c r="CF15" s="184"/>
      <c r="CG15" s="184"/>
      <c r="CH15" s="184"/>
      <c r="CI15" s="184"/>
      <c r="CJ15" s="186"/>
      <c r="CK15" s="184"/>
      <c r="CL15" s="186"/>
      <c r="CM15" s="184"/>
    </row>
    <row r="16" spans="1:91" ht="24.6">
      <c r="A16" s="120">
        <v>15</v>
      </c>
      <c r="B16" s="220" t="s">
        <v>734</v>
      </c>
      <c r="C16" s="122" t="s">
        <v>1190</v>
      </c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>
        <v>1200</v>
      </c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6"/>
      <c r="BW16" s="184"/>
      <c r="BX16" s="184"/>
      <c r="BY16" s="184"/>
      <c r="BZ16" s="184"/>
      <c r="CA16" s="184"/>
      <c r="CB16" s="184"/>
      <c r="CC16" s="184"/>
      <c r="CD16" s="186"/>
      <c r="CE16" s="184"/>
      <c r="CF16" s="184"/>
      <c r="CG16" s="184"/>
      <c r="CH16" s="184"/>
      <c r="CI16" s="184"/>
      <c r="CJ16" s="186"/>
      <c r="CK16" s="184"/>
      <c r="CL16" s="186"/>
      <c r="CM16" s="184"/>
    </row>
    <row r="17" spans="1:91" ht="24.6">
      <c r="A17" s="120">
        <v>15</v>
      </c>
      <c r="B17" s="220" t="s">
        <v>735</v>
      </c>
      <c r="C17" s="122" t="s">
        <v>1191</v>
      </c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>
        <v>9409264</v>
      </c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>
        <v>220960</v>
      </c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>
        <v>1031590</v>
      </c>
      <c r="BX17" s="186"/>
      <c r="BY17" s="184"/>
      <c r="BZ17" s="184"/>
      <c r="CA17" s="184"/>
      <c r="CB17" s="184"/>
      <c r="CC17" s="184"/>
      <c r="CD17" s="186"/>
      <c r="CE17" s="184"/>
      <c r="CF17" s="184"/>
      <c r="CG17" s="184"/>
      <c r="CH17" s="184"/>
      <c r="CI17" s="184"/>
      <c r="CJ17" s="184"/>
      <c r="CK17" s="184"/>
      <c r="CL17" s="184"/>
      <c r="CM17" s="184"/>
    </row>
    <row r="18" spans="1:91" ht="24.6">
      <c r="A18" s="120">
        <v>15</v>
      </c>
      <c r="B18" s="220" t="s">
        <v>736</v>
      </c>
      <c r="C18" s="122" t="s">
        <v>1192</v>
      </c>
      <c r="D18" s="184"/>
      <c r="E18" s="184"/>
      <c r="F18" s="184"/>
      <c r="G18" s="184"/>
      <c r="H18" s="184"/>
      <c r="I18" s="184"/>
      <c r="J18" s="184"/>
      <c r="K18" s="184">
        <v>263726.09999999998</v>
      </c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>
        <v>20500</v>
      </c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>
        <v>374097.94</v>
      </c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</row>
    <row r="19" spans="1:91" ht="24.6">
      <c r="A19" s="120">
        <v>15</v>
      </c>
      <c r="B19" s="220" t="s">
        <v>737</v>
      </c>
      <c r="C19" s="122" t="s">
        <v>392</v>
      </c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>
        <v>39315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>
        <v>44190</v>
      </c>
      <c r="BC19" s="184"/>
      <c r="BD19" s="184">
        <v>765136</v>
      </c>
      <c r="BE19" s="184"/>
      <c r="BF19" s="184">
        <v>17200</v>
      </c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6">
        <v>235365</v>
      </c>
      <c r="BT19" s="186"/>
      <c r="BU19" s="186"/>
      <c r="BV19" s="186">
        <v>135345</v>
      </c>
      <c r="BW19" s="186"/>
      <c r="BX19" s="186"/>
      <c r="BY19" s="186">
        <v>38725</v>
      </c>
      <c r="BZ19" s="186"/>
      <c r="CA19" s="186"/>
      <c r="CB19" s="186"/>
      <c r="CC19" s="186"/>
      <c r="CD19" s="186"/>
      <c r="CE19" s="186">
        <v>144730</v>
      </c>
      <c r="CF19" s="186">
        <v>87341.47</v>
      </c>
      <c r="CG19" s="186"/>
      <c r="CH19" s="186"/>
      <c r="CI19" s="186"/>
      <c r="CJ19" s="186"/>
      <c r="CK19" s="186"/>
      <c r="CL19" s="186"/>
      <c r="CM19" s="186"/>
    </row>
    <row r="20" spans="1:91" ht="24.6">
      <c r="A20" s="120">
        <v>15</v>
      </c>
      <c r="B20" s="220" t="s">
        <v>738</v>
      </c>
      <c r="C20" s="122" t="s">
        <v>393</v>
      </c>
      <c r="D20" s="184">
        <v>174940</v>
      </c>
      <c r="E20" s="184"/>
      <c r="F20" s="184"/>
      <c r="G20" s="184"/>
      <c r="H20" s="184">
        <v>3000</v>
      </c>
      <c r="I20" s="184"/>
      <c r="J20" s="184"/>
      <c r="K20" s="184"/>
      <c r="L20" s="184"/>
      <c r="M20" s="184"/>
      <c r="N20" s="184">
        <v>17650</v>
      </c>
      <c r="O20" s="184"/>
      <c r="P20" s="184">
        <v>824431.45</v>
      </c>
      <c r="Q20" s="184"/>
      <c r="R20" s="184"/>
      <c r="S20" s="184"/>
      <c r="T20" s="184"/>
      <c r="U20" s="184"/>
      <c r="V20" s="184"/>
      <c r="W20" s="184"/>
      <c r="X20" s="184">
        <v>613215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>
        <v>6117067</v>
      </c>
      <c r="AM20" s="184"/>
      <c r="AN20" s="184">
        <v>13240</v>
      </c>
      <c r="AO20" s="184"/>
      <c r="AP20" s="184">
        <v>50240</v>
      </c>
      <c r="AQ20" s="184"/>
      <c r="AR20" s="184"/>
      <c r="AS20" s="184"/>
      <c r="AT20" s="184"/>
      <c r="AU20" s="184"/>
      <c r="AV20" s="184">
        <v>16270</v>
      </c>
      <c r="AW20" s="184"/>
      <c r="AX20" s="184"/>
      <c r="AY20" s="184"/>
      <c r="AZ20" s="184"/>
      <c r="BA20" s="184"/>
      <c r="BB20" s="184"/>
      <c r="BC20" s="184"/>
      <c r="BD20" s="184">
        <v>1624644.5</v>
      </c>
      <c r="BE20" s="184">
        <v>15725</v>
      </c>
      <c r="BF20" s="184">
        <v>28940</v>
      </c>
      <c r="BG20" s="184">
        <v>38895</v>
      </c>
      <c r="BH20" s="184"/>
      <c r="BI20" s="184"/>
      <c r="BJ20" s="184"/>
      <c r="BK20" s="184"/>
      <c r="BL20" s="184"/>
      <c r="BM20" s="184">
        <v>51750</v>
      </c>
      <c r="BN20" s="184"/>
      <c r="BO20" s="184">
        <v>8835</v>
      </c>
      <c r="BP20" s="184"/>
      <c r="BQ20" s="184"/>
      <c r="BR20" s="184">
        <v>33870</v>
      </c>
      <c r="BS20" s="186">
        <v>62275</v>
      </c>
      <c r="BT20" s="186">
        <v>51820</v>
      </c>
      <c r="BU20" s="186"/>
      <c r="BV20" s="186">
        <v>235150</v>
      </c>
      <c r="BW20" s="184"/>
      <c r="BX20" s="186"/>
      <c r="BY20" s="186">
        <v>180000</v>
      </c>
      <c r="BZ20" s="186"/>
      <c r="CA20" s="186"/>
      <c r="CB20" s="186"/>
      <c r="CC20" s="186"/>
      <c r="CD20" s="186">
        <v>5180</v>
      </c>
      <c r="CE20" s="186"/>
      <c r="CF20" s="186"/>
      <c r="CG20" s="186"/>
      <c r="CH20" s="186">
        <v>10350</v>
      </c>
      <c r="CI20" s="186"/>
      <c r="CJ20" s="186"/>
      <c r="CK20" s="186">
        <v>1525</v>
      </c>
      <c r="CL20" s="186"/>
      <c r="CM20" s="186"/>
    </row>
    <row r="21" spans="1:91" ht="24.6">
      <c r="A21" s="120">
        <v>15</v>
      </c>
      <c r="B21" s="220" t="s">
        <v>739</v>
      </c>
      <c r="C21" s="122" t="s">
        <v>394</v>
      </c>
      <c r="D21" s="184">
        <v>2561321</v>
      </c>
      <c r="E21" s="184">
        <v>14500</v>
      </c>
      <c r="F21" s="184"/>
      <c r="G21" s="184"/>
      <c r="H21" s="184"/>
      <c r="I21" s="184"/>
      <c r="J21" s="184"/>
      <c r="K21" s="184"/>
      <c r="L21" s="184"/>
      <c r="M21" s="184"/>
      <c r="N21" s="184">
        <v>14000</v>
      </c>
      <c r="O21" s="184"/>
      <c r="P21" s="184">
        <v>23825</v>
      </c>
      <c r="Q21" s="184"/>
      <c r="R21" s="184"/>
      <c r="S21" s="184"/>
      <c r="T21" s="184"/>
      <c r="U21" s="184"/>
      <c r="V21" s="184"/>
      <c r="W21" s="184"/>
      <c r="X21" s="184">
        <v>5023410</v>
      </c>
      <c r="Y21" s="184">
        <v>19700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>
        <v>21550</v>
      </c>
      <c r="AJ21" s="184"/>
      <c r="AK21" s="184">
        <v>39500</v>
      </c>
      <c r="AL21" s="184">
        <v>985750</v>
      </c>
      <c r="AM21" s="184"/>
      <c r="AN21" s="184"/>
      <c r="AO21" s="184"/>
      <c r="AP21" s="184"/>
      <c r="AQ21" s="184"/>
      <c r="AR21" s="184"/>
      <c r="AS21" s="184">
        <v>6830</v>
      </c>
      <c r="AT21" s="184"/>
      <c r="AU21" s="184">
        <v>4125</v>
      </c>
      <c r="AV21" s="184"/>
      <c r="AW21" s="184"/>
      <c r="AX21" s="184"/>
      <c r="AY21" s="184"/>
      <c r="AZ21" s="184"/>
      <c r="BA21" s="184"/>
      <c r="BB21" s="184">
        <v>245830</v>
      </c>
      <c r="BC21" s="184"/>
      <c r="BD21" s="184">
        <v>420515</v>
      </c>
      <c r="BE21" s="184">
        <v>29565</v>
      </c>
      <c r="BF21" s="184"/>
      <c r="BG21" s="184"/>
      <c r="BH21" s="184">
        <v>35730</v>
      </c>
      <c r="BI21" s="184"/>
      <c r="BJ21" s="184"/>
      <c r="BK21" s="184"/>
      <c r="BL21" s="184"/>
      <c r="BM21" s="184">
        <v>2523725</v>
      </c>
      <c r="BN21" s="184"/>
      <c r="BO21" s="184"/>
      <c r="BP21" s="184"/>
      <c r="BQ21" s="184"/>
      <c r="BR21" s="184"/>
      <c r="BS21" s="186">
        <v>2933135.06</v>
      </c>
      <c r="BT21" s="186"/>
      <c r="BU21" s="186"/>
      <c r="BV21" s="186">
        <v>198200</v>
      </c>
      <c r="BW21" s="186"/>
      <c r="BX21" s="186"/>
      <c r="BY21" s="186">
        <v>110185</v>
      </c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</row>
    <row r="22" spans="1:91" ht="24.6">
      <c r="A22" s="120">
        <v>15</v>
      </c>
      <c r="B22" s="220" t="s">
        <v>740</v>
      </c>
      <c r="C22" s="122" t="s">
        <v>395</v>
      </c>
      <c r="D22" s="184">
        <v>648705</v>
      </c>
      <c r="E22" s="184"/>
      <c r="F22" s="184">
        <v>610</v>
      </c>
      <c r="G22" s="184"/>
      <c r="H22" s="184"/>
      <c r="I22" s="184"/>
      <c r="J22" s="184"/>
      <c r="K22" s="184">
        <v>50960</v>
      </c>
      <c r="L22" s="184"/>
      <c r="M22" s="184">
        <v>51791</v>
      </c>
      <c r="N22" s="184">
        <v>120290</v>
      </c>
      <c r="O22" s="184"/>
      <c r="P22" s="184">
        <v>359940</v>
      </c>
      <c r="Q22" s="184"/>
      <c r="R22" s="184">
        <v>2550</v>
      </c>
      <c r="S22" s="184">
        <v>7510</v>
      </c>
      <c r="T22" s="184">
        <v>50910</v>
      </c>
      <c r="U22" s="184">
        <v>6080</v>
      </c>
      <c r="V22" s="184">
        <v>91300</v>
      </c>
      <c r="W22" s="184"/>
      <c r="X22" s="184">
        <v>955573.5</v>
      </c>
      <c r="Y22" s="184">
        <v>56510</v>
      </c>
      <c r="Z22" s="184"/>
      <c r="AA22" s="184">
        <v>56607</v>
      </c>
      <c r="AB22" s="184"/>
      <c r="AC22" s="184"/>
      <c r="AD22" s="184"/>
      <c r="AE22" s="184">
        <v>188823</v>
      </c>
      <c r="AF22" s="184"/>
      <c r="AG22" s="184">
        <v>45560</v>
      </c>
      <c r="AH22" s="184">
        <v>6765.4</v>
      </c>
      <c r="AI22" s="184">
        <v>4945</v>
      </c>
      <c r="AJ22" s="184"/>
      <c r="AK22" s="184">
        <v>13380</v>
      </c>
      <c r="AL22" s="184">
        <v>1157920.25</v>
      </c>
      <c r="AM22" s="184"/>
      <c r="AN22" s="184"/>
      <c r="AO22" s="184"/>
      <c r="AP22" s="184"/>
      <c r="AQ22" s="184">
        <v>57705</v>
      </c>
      <c r="AR22" s="184">
        <v>30800</v>
      </c>
      <c r="AS22" s="184">
        <v>263032</v>
      </c>
      <c r="AT22" s="184"/>
      <c r="AU22" s="184"/>
      <c r="AV22" s="184"/>
      <c r="AW22" s="184">
        <v>47557</v>
      </c>
      <c r="AX22" s="184">
        <v>870</v>
      </c>
      <c r="AY22" s="184"/>
      <c r="AZ22" s="184"/>
      <c r="BA22" s="184"/>
      <c r="BB22" s="184">
        <v>438918</v>
      </c>
      <c r="BC22" s="184"/>
      <c r="BD22" s="184">
        <v>1152385</v>
      </c>
      <c r="BE22" s="184">
        <v>71580</v>
      </c>
      <c r="BF22" s="184"/>
      <c r="BG22" s="184">
        <v>57081.5</v>
      </c>
      <c r="BH22" s="184">
        <v>368540</v>
      </c>
      <c r="BI22" s="184"/>
      <c r="BJ22" s="184">
        <v>79293</v>
      </c>
      <c r="BK22" s="184"/>
      <c r="BL22" s="184">
        <v>39620</v>
      </c>
      <c r="BM22" s="184">
        <v>182850</v>
      </c>
      <c r="BN22" s="184">
        <v>101955</v>
      </c>
      <c r="BO22" s="184">
        <v>82348.5</v>
      </c>
      <c r="BP22" s="184">
        <v>94159</v>
      </c>
      <c r="BQ22" s="184">
        <v>1260</v>
      </c>
      <c r="BR22" s="184"/>
      <c r="BS22" s="186">
        <v>245225</v>
      </c>
      <c r="BT22" s="184">
        <v>47940</v>
      </c>
      <c r="BU22" s="184"/>
      <c r="BV22" s="184"/>
      <c r="BW22" s="184">
        <v>30520</v>
      </c>
      <c r="BX22" s="186"/>
      <c r="BY22" s="184"/>
      <c r="BZ22" s="184">
        <v>310</v>
      </c>
      <c r="CA22" s="184"/>
      <c r="CB22" s="184"/>
      <c r="CC22" s="184"/>
      <c r="CD22" s="184">
        <v>14900</v>
      </c>
      <c r="CE22" s="184"/>
      <c r="CF22" s="184">
        <v>14135</v>
      </c>
      <c r="CG22" s="184"/>
      <c r="CH22" s="184">
        <v>33600</v>
      </c>
      <c r="CI22" s="186"/>
      <c r="CJ22" s="184"/>
      <c r="CK22" s="186">
        <v>245</v>
      </c>
      <c r="CL22" s="184"/>
      <c r="CM22" s="184"/>
    </row>
    <row r="23" spans="1:91" ht="24.6">
      <c r="A23" s="120">
        <v>4</v>
      </c>
      <c r="B23" s="220" t="s">
        <v>741</v>
      </c>
      <c r="C23" s="123" t="s">
        <v>396</v>
      </c>
      <c r="D23" s="184">
        <v>939200</v>
      </c>
      <c r="E23" s="184">
        <v>77750</v>
      </c>
      <c r="F23" s="184">
        <v>174000</v>
      </c>
      <c r="G23" s="184">
        <v>53800</v>
      </c>
      <c r="H23" s="184">
        <v>63800</v>
      </c>
      <c r="I23" s="184">
        <v>77550</v>
      </c>
      <c r="J23" s="184">
        <v>114850</v>
      </c>
      <c r="K23" s="184">
        <v>234250</v>
      </c>
      <c r="L23" s="184">
        <v>103950</v>
      </c>
      <c r="M23" s="184">
        <v>124800</v>
      </c>
      <c r="N23" s="184">
        <v>392400</v>
      </c>
      <c r="O23" s="184">
        <v>30850</v>
      </c>
      <c r="P23" s="184">
        <v>341950</v>
      </c>
      <c r="Q23" s="184">
        <v>125300</v>
      </c>
      <c r="R23" s="184">
        <v>114450</v>
      </c>
      <c r="S23" s="184">
        <v>93500</v>
      </c>
      <c r="T23" s="184">
        <v>61300</v>
      </c>
      <c r="U23" s="184">
        <v>43850</v>
      </c>
      <c r="V23" s="184">
        <v>136450</v>
      </c>
      <c r="W23" s="184">
        <v>39200</v>
      </c>
      <c r="X23" s="184">
        <v>1004050</v>
      </c>
      <c r="Y23" s="184">
        <v>200400</v>
      </c>
      <c r="Z23" s="184">
        <v>435300</v>
      </c>
      <c r="AA23" s="184">
        <v>298950</v>
      </c>
      <c r="AB23" s="184">
        <v>126100</v>
      </c>
      <c r="AC23" s="184">
        <v>117150</v>
      </c>
      <c r="AD23" s="184">
        <v>412050</v>
      </c>
      <c r="AE23" s="184">
        <v>522000</v>
      </c>
      <c r="AF23" s="184">
        <v>245800</v>
      </c>
      <c r="AG23" s="184">
        <v>104850</v>
      </c>
      <c r="AH23" s="184">
        <v>193700</v>
      </c>
      <c r="AI23" s="184">
        <v>189300</v>
      </c>
      <c r="AJ23" s="184">
        <v>118100</v>
      </c>
      <c r="AK23" s="184">
        <v>400200</v>
      </c>
      <c r="AL23" s="184">
        <v>824850</v>
      </c>
      <c r="AM23" s="184">
        <v>86500</v>
      </c>
      <c r="AN23" s="184">
        <v>83600</v>
      </c>
      <c r="AO23" s="184">
        <v>147850</v>
      </c>
      <c r="AP23" s="184">
        <v>303300</v>
      </c>
      <c r="AQ23" s="184">
        <v>216650</v>
      </c>
      <c r="AR23" s="184">
        <v>84750</v>
      </c>
      <c r="AS23" s="184">
        <v>842250</v>
      </c>
      <c r="AT23" s="184">
        <v>158300</v>
      </c>
      <c r="AU23" s="184">
        <v>200300</v>
      </c>
      <c r="AV23" s="184">
        <v>298250</v>
      </c>
      <c r="AW23" s="184">
        <v>356050</v>
      </c>
      <c r="AX23" s="184">
        <v>50250</v>
      </c>
      <c r="AY23" s="184">
        <v>46800</v>
      </c>
      <c r="AZ23" s="184">
        <v>83300</v>
      </c>
      <c r="BA23" s="184">
        <v>48350</v>
      </c>
      <c r="BB23" s="184">
        <v>601100</v>
      </c>
      <c r="BC23" s="184">
        <v>104300</v>
      </c>
      <c r="BD23" s="184">
        <v>342900</v>
      </c>
      <c r="BE23" s="184">
        <v>112400</v>
      </c>
      <c r="BF23" s="184">
        <v>50450</v>
      </c>
      <c r="BG23" s="184">
        <v>10000</v>
      </c>
      <c r="BH23" s="184">
        <v>74450</v>
      </c>
      <c r="BI23" s="184">
        <v>41400</v>
      </c>
      <c r="BJ23" s="184">
        <v>8150</v>
      </c>
      <c r="BK23" s="184">
        <v>107950</v>
      </c>
      <c r="BL23" s="184">
        <v>46500</v>
      </c>
      <c r="BM23" s="184">
        <v>763600</v>
      </c>
      <c r="BN23" s="184">
        <v>205300</v>
      </c>
      <c r="BO23" s="184">
        <v>134150</v>
      </c>
      <c r="BP23" s="184">
        <v>206850</v>
      </c>
      <c r="BQ23" s="184">
        <v>130750</v>
      </c>
      <c r="BR23" s="184">
        <v>95450</v>
      </c>
      <c r="BS23" s="186">
        <v>1017100</v>
      </c>
      <c r="BT23" s="184">
        <v>75600</v>
      </c>
      <c r="BU23" s="184">
        <v>135800</v>
      </c>
      <c r="BV23" s="184">
        <v>800100</v>
      </c>
      <c r="BW23" s="184"/>
      <c r="BX23" s="184">
        <v>84450</v>
      </c>
      <c r="BY23" s="184">
        <v>395450</v>
      </c>
      <c r="BZ23" s="184">
        <v>98750</v>
      </c>
      <c r="CA23" s="184">
        <v>99650</v>
      </c>
      <c r="CB23" s="186">
        <v>40950</v>
      </c>
      <c r="CC23" s="184">
        <v>64700</v>
      </c>
      <c r="CD23" s="186">
        <v>309750</v>
      </c>
      <c r="CE23" s="184">
        <v>44650</v>
      </c>
      <c r="CF23" s="186">
        <v>185750</v>
      </c>
      <c r="CG23" s="184">
        <v>145400</v>
      </c>
      <c r="CH23" s="184">
        <v>36450</v>
      </c>
      <c r="CI23" s="184">
        <v>85250</v>
      </c>
      <c r="CJ23" s="184">
        <v>32400</v>
      </c>
      <c r="CK23" s="186">
        <v>166450</v>
      </c>
      <c r="CL23" s="184">
        <v>30600</v>
      </c>
      <c r="CM23" s="186">
        <v>38600</v>
      </c>
    </row>
    <row r="24" spans="1:91" ht="24.6">
      <c r="A24" s="120">
        <v>19</v>
      </c>
      <c r="B24" s="220" t="s">
        <v>742</v>
      </c>
      <c r="C24" s="124" t="s">
        <v>1344</v>
      </c>
      <c r="D24" s="184">
        <v>7264469.3899999997</v>
      </c>
      <c r="E24" s="184">
        <v>1377688.13</v>
      </c>
      <c r="F24" s="184">
        <v>205580.47</v>
      </c>
      <c r="G24" s="184">
        <v>324833.44</v>
      </c>
      <c r="H24" s="184">
        <v>287335.61</v>
      </c>
      <c r="I24" s="184">
        <v>1353828.35</v>
      </c>
      <c r="J24" s="184">
        <v>136268.34</v>
      </c>
      <c r="K24" s="184">
        <v>2957685.7</v>
      </c>
      <c r="L24" s="184">
        <v>1923901.28</v>
      </c>
      <c r="M24" s="184">
        <v>857201.98</v>
      </c>
      <c r="N24" s="184">
        <v>2073012.68</v>
      </c>
      <c r="O24" s="184">
        <v>143263.22</v>
      </c>
      <c r="P24" s="184">
        <v>16116.72</v>
      </c>
      <c r="Q24" s="184">
        <v>47895.85</v>
      </c>
      <c r="R24" s="184">
        <v>245685.66</v>
      </c>
      <c r="S24" s="184">
        <v>3026685.58</v>
      </c>
      <c r="T24" s="184">
        <v>31345.33</v>
      </c>
      <c r="U24" s="184">
        <v>175616.7</v>
      </c>
      <c r="V24" s="184">
        <v>316245.03000000003</v>
      </c>
      <c r="W24" s="184">
        <v>56671.16</v>
      </c>
      <c r="X24" s="184">
        <v>937383.39</v>
      </c>
      <c r="Y24" s="184">
        <v>102126.26</v>
      </c>
      <c r="Z24" s="184">
        <v>1111189.6499999999</v>
      </c>
      <c r="AA24" s="184">
        <v>0</v>
      </c>
      <c r="AB24" s="184"/>
      <c r="AC24" s="184">
        <v>75396.55</v>
      </c>
      <c r="AD24" s="184"/>
      <c r="AE24" s="184">
        <v>1727593.32</v>
      </c>
      <c r="AF24" s="184"/>
      <c r="AG24" s="184">
        <v>50606.64</v>
      </c>
      <c r="AH24" s="184">
        <v>57407.9</v>
      </c>
      <c r="AI24" s="184">
        <v>249485.81</v>
      </c>
      <c r="AJ24" s="184">
        <v>1053542.6499999999</v>
      </c>
      <c r="AK24" s="184">
        <v>32768</v>
      </c>
      <c r="AL24" s="184">
        <v>837636</v>
      </c>
      <c r="AM24" s="184">
        <v>657314.73</v>
      </c>
      <c r="AN24" s="184"/>
      <c r="AO24" s="184">
        <v>4281045.12</v>
      </c>
      <c r="AP24" s="184">
        <v>1781181.58</v>
      </c>
      <c r="AQ24" s="184">
        <v>1345369.51</v>
      </c>
      <c r="AR24" s="184">
        <v>339830.05</v>
      </c>
      <c r="AS24" s="184">
        <v>4521250.5599999996</v>
      </c>
      <c r="AT24" s="184">
        <v>2695</v>
      </c>
      <c r="AU24" s="184">
        <v>587862.94999999995</v>
      </c>
      <c r="AV24" s="184">
        <v>112427.56</v>
      </c>
      <c r="AW24" s="184">
        <v>1693404.92</v>
      </c>
      <c r="AX24" s="184">
        <v>18308.599999999999</v>
      </c>
      <c r="AY24" s="184">
        <v>787391.94</v>
      </c>
      <c r="AZ24" s="184">
        <v>1174723.74</v>
      </c>
      <c r="BA24" s="184">
        <v>736727.21</v>
      </c>
      <c r="BB24" s="184">
        <v>8533635.5800000001</v>
      </c>
      <c r="BC24" s="184">
        <v>306440.53000000003</v>
      </c>
      <c r="BD24" s="184">
        <v>8518001.1899999995</v>
      </c>
      <c r="BE24" s="184"/>
      <c r="BF24" s="184"/>
      <c r="BG24" s="184"/>
      <c r="BH24" s="184"/>
      <c r="BI24" s="184">
        <v>765713.28</v>
      </c>
      <c r="BJ24" s="184"/>
      <c r="BK24" s="184"/>
      <c r="BL24" s="184">
        <v>30878.7</v>
      </c>
      <c r="BM24" s="184"/>
      <c r="BN24" s="184"/>
      <c r="BO24" s="184">
        <v>107613.32</v>
      </c>
      <c r="BP24" s="184"/>
      <c r="BQ24" s="184"/>
      <c r="BR24" s="184"/>
      <c r="BS24" s="184">
        <v>66002642.229999997</v>
      </c>
      <c r="BT24" s="184"/>
      <c r="BU24" s="184"/>
      <c r="BV24" s="184">
        <v>1882893.69</v>
      </c>
      <c r="BW24" s="184">
        <v>576920</v>
      </c>
      <c r="BX24" s="184">
        <v>196885.35</v>
      </c>
      <c r="BY24" s="184"/>
      <c r="BZ24" s="184">
        <v>207911.63</v>
      </c>
      <c r="CA24" s="184"/>
      <c r="CB24" s="184">
        <v>706682.02</v>
      </c>
      <c r="CC24" s="184">
        <v>995981.72</v>
      </c>
      <c r="CD24" s="184">
        <v>178905.4</v>
      </c>
      <c r="CE24" s="184"/>
      <c r="CF24" s="184">
        <v>16016.2</v>
      </c>
      <c r="CG24" s="184">
        <v>710119.37</v>
      </c>
      <c r="CH24" s="184">
        <v>228691.17</v>
      </c>
      <c r="CI24" s="184"/>
      <c r="CJ24" s="184"/>
      <c r="CK24" s="184">
        <v>212539.68</v>
      </c>
      <c r="CL24" s="184">
        <v>5000</v>
      </c>
      <c r="CM24" s="184"/>
    </row>
    <row r="25" spans="1:91" ht="24.6">
      <c r="A25" s="120">
        <v>8</v>
      </c>
      <c r="B25" s="220" t="s">
        <v>743</v>
      </c>
      <c r="C25" s="125" t="s">
        <v>397</v>
      </c>
      <c r="D25" s="184">
        <v>630.5</v>
      </c>
      <c r="E25" s="184"/>
      <c r="F25" s="184"/>
      <c r="G25" s="184"/>
      <c r="H25" s="184"/>
      <c r="I25" s="184"/>
      <c r="J25" s="184"/>
      <c r="K25" s="184">
        <v>24590</v>
      </c>
      <c r="L25" s="184"/>
      <c r="M25" s="184"/>
      <c r="N25" s="184">
        <v>9340</v>
      </c>
      <c r="O25" s="184"/>
      <c r="P25" s="184">
        <v>1863.75</v>
      </c>
      <c r="Q25" s="184"/>
      <c r="R25" s="184"/>
      <c r="S25" s="184"/>
      <c r="T25" s="184">
        <v>1422</v>
      </c>
      <c r="U25" s="184"/>
      <c r="V25" s="184"/>
      <c r="W25" s="184"/>
      <c r="X25" s="184">
        <v>32771</v>
      </c>
      <c r="Y25" s="184"/>
      <c r="Z25" s="184">
        <v>11290</v>
      </c>
      <c r="AA25" s="184">
        <v>66493.75</v>
      </c>
      <c r="AB25" s="184"/>
      <c r="AC25" s="184">
        <v>2990</v>
      </c>
      <c r="AD25" s="184">
        <v>2650</v>
      </c>
      <c r="AE25" s="184">
        <v>387</v>
      </c>
      <c r="AF25" s="184">
        <v>9201</v>
      </c>
      <c r="AG25" s="184">
        <v>7500</v>
      </c>
      <c r="AH25" s="184">
        <v>190</v>
      </c>
      <c r="AI25" s="184">
        <v>15265</v>
      </c>
      <c r="AJ25" s="184"/>
      <c r="AK25" s="184">
        <v>4218</v>
      </c>
      <c r="AL25" s="184">
        <v>462067.5</v>
      </c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>
        <v>30025.25</v>
      </c>
      <c r="BC25" s="184">
        <v>3336.5</v>
      </c>
      <c r="BD25" s="184">
        <v>741048.25</v>
      </c>
      <c r="BE25" s="184"/>
      <c r="BF25" s="184"/>
      <c r="BG25" s="184"/>
      <c r="BH25" s="184">
        <v>65499.75</v>
      </c>
      <c r="BI25" s="184">
        <v>650</v>
      </c>
      <c r="BJ25" s="184"/>
      <c r="BK25" s="184"/>
      <c r="BL25" s="184">
        <v>13639</v>
      </c>
      <c r="BM25" s="184"/>
      <c r="BN25" s="184"/>
      <c r="BO25" s="184"/>
      <c r="BP25" s="184"/>
      <c r="BQ25" s="184"/>
      <c r="BR25" s="184"/>
      <c r="BS25" s="184">
        <v>620529.05000000005</v>
      </c>
      <c r="BT25" s="186"/>
      <c r="BU25" s="186"/>
      <c r="BV25" s="186"/>
      <c r="BW25" s="184"/>
      <c r="BX25" s="186"/>
      <c r="BY25" s="186"/>
      <c r="BZ25" s="186"/>
      <c r="CA25" s="186"/>
      <c r="CB25" s="186"/>
      <c r="CC25" s="184"/>
      <c r="CD25" s="186"/>
      <c r="CE25" s="186"/>
      <c r="CF25" s="186"/>
      <c r="CG25" s="184"/>
      <c r="CH25" s="184"/>
      <c r="CI25" s="186"/>
      <c r="CJ25" s="184"/>
      <c r="CK25" s="186">
        <v>599.5</v>
      </c>
      <c r="CL25" s="186"/>
      <c r="CM25" s="184"/>
    </row>
    <row r="26" spans="1:91" ht="24.6">
      <c r="A26" s="120">
        <v>8</v>
      </c>
      <c r="B26" s="220" t="s">
        <v>744</v>
      </c>
      <c r="C26" s="125" t="s">
        <v>398</v>
      </c>
      <c r="D26" s="184">
        <v>863346.25</v>
      </c>
      <c r="E26" s="184"/>
      <c r="F26" s="184"/>
      <c r="G26" s="184">
        <v>56545</v>
      </c>
      <c r="H26" s="184"/>
      <c r="I26" s="184">
        <v>25254</v>
      </c>
      <c r="J26" s="184">
        <v>47424</v>
      </c>
      <c r="K26" s="184">
        <v>23148.5</v>
      </c>
      <c r="L26" s="184">
        <v>4469</v>
      </c>
      <c r="M26" s="184"/>
      <c r="N26" s="184">
        <v>54359</v>
      </c>
      <c r="O26" s="184"/>
      <c r="P26" s="184">
        <v>611831</v>
      </c>
      <c r="Q26" s="184"/>
      <c r="R26" s="184">
        <v>31391</v>
      </c>
      <c r="S26" s="184">
        <v>240053</v>
      </c>
      <c r="T26" s="184">
        <v>10264</v>
      </c>
      <c r="U26" s="184">
        <v>91912</v>
      </c>
      <c r="V26" s="184"/>
      <c r="W26" s="184"/>
      <c r="X26" s="184">
        <v>1630619.12</v>
      </c>
      <c r="Y26" s="184">
        <v>7803.5</v>
      </c>
      <c r="Z26" s="184">
        <v>11705</v>
      </c>
      <c r="AA26" s="184">
        <v>30329.91</v>
      </c>
      <c r="AB26" s="184"/>
      <c r="AC26" s="184">
        <v>11433</v>
      </c>
      <c r="AD26" s="184">
        <v>26466</v>
      </c>
      <c r="AE26" s="184">
        <v>183099</v>
      </c>
      <c r="AF26" s="184">
        <v>63950.5</v>
      </c>
      <c r="AG26" s="184">
        <v>12061</v>
      </c>
      <c r="AH26" s="184">
        <v>16774.79</v>
      </c>
      <c r="AI26" s="184">
        <v>31822</v>
      </c>
      <c r="AJ26" s="184">
        <v>15427</v>
      </c>
      <c r="AK26" s="184"/>
      <c r="AL26" s="184">
        <v>8757819.9399999995</v>
      </c>
      <c r="AM26" s="184"/>
      <c r="AN26" s="184"/>
      <c r="AO26" s="184">
        <v>110028.25</v>
      </c>
      <c r="AP26" s="184">
        <v>220874</v>
      </c>
      <c r="AQ26" s="184">
        <v>0</v>
      </c>
      <c r="AR26" s="184">
        <v>1699</v>
      </c>
      <c r="AS26" s="184">
        <v>325441</v>
      </c>
      <c r="AT26" s="184"/>
      <c r="AU26" s="184">
        <v>27749</v>
      </c>
      <c r="AV26" s="184"/>
      <c r="AW26" s="184"/>
      <c r="AX26" s="184"/>
      <c r="AY26" s="184">
        <v>15975.5</v>
      </c>
      <c r="AZ26" s="184"/>
      <c r="BA26" s="184"/>
      <c r="BB26" s="184">
        <v>311871.75</v>
      </c>
      <c r="BC26" s="184">
        <v>40325.97</v>
      </c>
      <c r="BD26" s="184">
        <v>5361188.32</v>
      </c>
      <c r="BE26" s="184">
        <v>78087.44</v>
      </c>
      <c r="BF26" s="184"/>
      <c r="BG26" s="184">
        <v>13494.17</v>
      </c>
      <c r="BH26" s="184">
        <v>2035262.07</v>
      </c>
      <c r="BI26" s="184"/>
      <c r="BJ26" s="184"/>
      <c r="BK26" s="184"/>
      <c r="BL26" s="184">
        <v>19420</v>
      </c>
      <c r="BM26" s="184">
        <v>506117.06</v>
      </c>
      <c r="BN26" s="184"/>
      <c r="BO26" s="184">
        <v>0</v>
      </c>
      <c r="BP26" s="184">
        <v>27130.5</v>
      </c>
      <c r="BQ26" s="184"/>
      <c r="BR26" s="184"/>
      <c r="BS26" s="184">
        <v>10115252.869999999</v>
      </c>
      <c r="BT26" s="184"/>
      <c r="BU26" s="184"/>
      <c r="BV26" s="184">
        <v>338322</v>
      </c>
      <c r="BW26" s="184"/>
      <c r="BX26" s="184"/>
      <c r="BY26" s="184">
        <v>123523.33</v>
      </c>
      <c r="BZ26" s="184">
        <v>9854</v>
      </c>
      <c r="CA26" s="184"/>
      <c r="CB26" s="184">
        <v>23900</v>
      </c>
      <c r="CC26" s="184">
        <v>28194</v>
      </c>
      <c r="CD26" s="184">
        <v>7257</v>
      </c>
      <c r="CE26" s="184">
        <v>13027</v>
      </c>
      <c r="CF26" s="184">
        <v>149080</v>
      </c>
      <c r="CG26" s="184">
        <v>1552</v>
      </c>
      <c r="CH26" s="184"/>
      <c r="CI26" s="184"/>
      <c r="CJ26" s="184"/>
      <c r="CK26" s="186">
        <v>2441</v>
      </c>
      <c r="CL26" s="184"/>
      <c r="CM26" s="184"/>
    </row>
    <row r="27" spans="1:91" ht="24.6">
      <c r="A27" s="120">
        <v>11</v>
      </c>
      <c r="B27" s="220" t="s">
        <v>745</v>
      </c>
      <c r="C27" s="126" t="s">
        <v>399</v>
      </c>
      <c r="D27" s="184">
        <v>17562143</v>
      </c>
      <c r="E27" s="184">
        <v>628147.80000000005</v>
      </c>
      <c r="F27" s="184">
        <v>897005</v>
      </c>
      <c r="G27" s="184">
        <v>1903415.75</v>
      </c>
      <c r="H27" s="184">
        <v>339927</v>
      </c>
      <c r="I27" s="184">
        <v>800572.25</v>
      </c>
      <c r="J27" s="184">
        <v>934464.4</v>
      </c>
      <c r="K27" s="184">
        <v>2455483.1</v>
      </c>
      <c r="L27" s="184">
        <v>967233</v>
      </c>
      <c r="M27" s="184">
        <v>786837.85</v>
      </c>
      <c r="N27" s="184">
        <v>4223114</v>
      </c>
      <c r="O27" s="184">
        <v>143507</v>
      </c>
      <c r="P27" s="184">
        <v>4516604.0999999996</v>
      </c>
      <c r="Q27" s="184">
        <v>1018568.31</v>
      </c>
      <c r="R27" s="184">
        <v>899479.87</v>
      </c>
      <c r="S27" s="184">
        <v>1801391</v>
      </c>
      <c r="T27" s="184">
        <v>1160809</v>
      </c>
      <c r="U27" s="184">
        <v>2472167.16</v>
      </c>
      <c r="V27" s="184">
        <v>907434.4</v>
      </c>
      <c r="W27" s="184">
        <v>459471.5</v>
      </c>
      <c r="X27" s="184">
        <v>17004562.289999999</v>
      </c>
      <c r="Y27" s="184">
        <v>780320</v>
      </c>
      <c r="Z27" s="184">
        <v>3806418</v>
      </c>
      <c r="AA27" s="184">
        <v>1813576</v>
      </c>
      <c r="AB27" s="184">
        <v>550568</v>
      </c>
      <c r="AC27" s="184">
        <v>773544</v>
      </c>
      <c r="AD27" s="184">
        <v>2460744</v>
      </c>
      <c r="AE27" s="184">
        <v>3712715</v>
      </c>
      <c r="AF27" s="184">
        <v>530391.5</v>
      </c>
      <c r="AG27" s="184">
        <v>613756</v>
      </c>
      <c r="AH27" s="184">
        <v>611392</v>
      </c>
      <c r="AI27" s="184">
        <v>2681455</v>
      </c>
      <c r="AJ27" s="184">
        <v>892347</v>
      </c>
      <c r="AK27" s="184">
        <v>878828.5</v>
      </c>
      <c r="AL27" s="184">
        <v>26490119.32</v>
      </c>
      <c r="AM27" s="184">
        <v>424300</v>
      </c>
      <c r="AN27" s="184">
        <v>459082</v>
      </c>
      <c r="AO27" s="184">
        <v>1846540.62</v>
      </c>
      <c r="AP27" s="184">
        <v>1345931</v>
      </c>
      <c r="AQ27" s="184">
        <v>960137.75</v>
      </c>
      <c r="AR27" s="184">
        <v>192244</v>
      </c>
      <c r="AS27" s="184">
        <v>6983124.5499999998</v>
      </c>
      <c r="AT27" s="184">
        <v>939239</v>
      </c>
      <c r="AU27" s="184">
        <v>1511886.76</v>
      </c>
      <c r="AV27" s="184">
        <v>1096073.3500000001</v>
      </c>
      <c r="AW27" s="184">
        <v>1060105.75</v>
      </c>
      <c r="AX27" s="184">
        <v>729223.5</v>
      </c>
      <c r="AY27" s="184">
        <v>802493.5</v>
      </c>
      <c r="AZ27" s="184">
        <v>489417</v>
      </c>
      <c r="BA27" s="184">
        <v>556439</v>
      </c>
      <c r="BB27" s="184">
        <v>6010995.6299999999</v>
      </c>
      <c r="BC27" s="184">
        <v>647006</v>
      </c>
      <c r="BD27" s="184">
        <v>24759460.149999999</v>
      </c>
      <c r="BE27" s="184">
        <v>3359148.28</v>
      </c>
      <c r="BF27" s="184">
        <v>799996</v>
      </c>
      <c r="BG27" s="184">
        <v>865824.25</v>
      </c>
      <c r="BH27" s="184">
        <v>13248221.039999999</v>
      </c>
      <c r="BI27" s="184">
        <v>367088</v>
      </c>
      <c r="BJ27" s="184">
        <v>291183</v>
      </c>
      <c r="BK27" s="184">
        <v>794235</v>
      </c>
      <c r="BL27" s="184">
        <v>516209</v>
      </c>
      <c r="BM27" s="184">
        <v>7009100.75</v>
      </c>
      <c r="BN27" s="184">
        <v>1832459.5</v>
      </c>
      <c r="BO27" s="184">
        <v>835602</v>
      </c>
      <c r="BP27" s="184">
        <v>1822341</v>
      </c>
      <c r="BQ27" s="184">
        <v>784950.6</v>
      </c>
      <c r="BR27" s="184">
        <v>1074980.3</v>
      </c>
      <c r="BS27" s="184">
        <v>74458901.819999993</v>
      </c>
      <c r="BT27" s="184">
        <v>1072801.18</v>
      </c>
      <c r="BU27" s="184">
        <v>1037001.38</v>
      </c>
      <c r="BV27" s="184">
        <v>4848802.25</v>
      </c>
      <c r="BW27" s="184">
        <v>95607</v>
      </c>
      <c r="BX27" s="184">
        <v>906313.45</v>
      </c>
      <c r="BY27" s="184">
        <v>3900203.44</v>
      </c>
      <c r="BZ27" s="184">
        <v>428668</v>
      </c>
      <c r="CA27" s="184">
        <v>985709.7</v>
      </c>
      <c r="CB27" s="184">
        <v>586033</v>
      </c>
      <c r="CC27" s="184">
        <v>1618673</v>
      </c>
      <c r="CD27" s="184">
        <v>2322346</v>
      </c>
      <c r="CE27" s="184">
        <v>1300752.74</v>
      </c>
      <c r="CF27" s="184">
        <v>2394984.5</v>
      </c>
      <c r="CG27" s="184">
        <v>497273</v>
      </c>
      <c r="CH27" s="184">
        <v>650855</v>
      </c>
      <c r="CI27" s="184">
        <v>439530.77</v>
      </c>
      <c r="CJ27" s="184">
        <v>447673</v>
      </c>
      <c r="CK27" s="186">
        <v>2789090.05</v>
      </c>
      <c r="CL27" s="184">
        <v>392078.5</v>
      </c>
      <c r="CM27" s="184">
        <v>701666.3</v>
      </c>
    </row>
    <row r="28" spans="1:91" ht="24.6">
      <c r="A28" s="120">
        <v>11</v>
      </c>
      <c r="B28" s="220" t="s">
        <v>746</v>
      </c>
      <c r="C28" s="126" t="s">
        <v>400</v>
      </c>
      <c r="D28" s="184">
        <v>25298584.75</v>
      </c>
      <c r="E28" s="184">
        <v>134840.75</v>
      </c>
      <c r="F28" s="184">
        <v>294065</v>
      </c>
      <c r="G28" s="184">
        <v>1622467</v>
      </c>
      <c r="H28" s="184">
        <v>159832.5</v>
      </c>
      <c r="I28" s="184">
        <v>256674.5</v>
      </c>
      <c r="J28" s="184">
        <v>361566.5</v>
      </c>
      <c r="K28" s="184">
        <v>1865413</v>
      </c>
      <c r="L28" s="184">
        <v>165440</v>
      </c>
      <c r="M28" s="184">
        <v>198772.5</v>
      </c>
      <c r="N28" s="184">
        <v>6518438.2000000002</v>
      </c>
      <c r="O28" s="184">
        <v>154266</v>
      </c>
      <c r="P28" s="184">
        <v>14785071.699999999</v>
      </c>
      <c r="Q28" s="184">
        <v>750276.98</v>
      </c>
      <c r="R28" s="184">
        <v>810027.5</v>
      </c>
      <c r="S28" s="184">
        <v>3007457.25</v>
      </c>
      <c r="T28" s="184">
        <v>687328.25</v>
      </c>
      <c r="U28" s="184">
        <v>1626983.34</v>
      </c>
      <c r="V28" s="184">
        <v>593899</v>
      </c>
      <c r="W28" s="184">
        <v>388216.5</v>
      </c>
      <c r="X28" s="184">
        <v>37284664.130000003</v>
      </c>
      <c r="Y28" s="184">
        <v>419693.25</v>
      </c>
      <c r="Z28" s="184">
        <v>2553251</v>
      </c>
      <c r="AA28" s="184">
        <v>1451449</v>
      </c>
      <c r="AB28" s="184">
        <v>163946</v>
      </c>
      <c r="AC28" s="184">
        <v>340574</v>
      </c>
      <c r="AD28" s="184">
        <v>2667384</v>
      </c>
      <c r="AE28" s="184">
        <v>3385153</v>
      </c>
      <c r="AF28" s="184">
        <v>491889</v>
      </c>
      <c r="AG28" s="184">
        <v>865496.8</v>
      </c>
      <c r="AH28" s="184">
        <v>508591.73</v>
      </c>
      <c r="AI28" s="184">
        <v>3108760</v>
      </c>
      <c r="AJ28" s="184">
        <v>440688</v>
      </c>
      <c r="AK28" s="184">
        <v>379027</v>
      </c>
      <c r="AL28" s="184">
        <v>38887066.950000003</v>
      </c>
      <c r="AM28" s="184">
        <v>189345</v>
      </c>
      <c r="AN28" s="184">
        <v>198198.5</v>
      </c>
      <c r="AO28" s="184">
        <v>639232.5</v>
      </c>
      <c r="AP28" s="184">
        <v>3781343</v>
      </c>
      <c r="AQ28" s="184">
        <v>559967</v>
      </c>
      <c r="AR28" s="184">
        <v>157877</v>
      </c>
      <c r="AS28" s="184">
        <v>11213309.890000001</v>
      </c>
      <c r="AT28" s="184">
        <v>557303.5</v>
      </c>
      <c r="AU28" s="184">
        <v>915708</v>
      </c>
      <c r="AV28" s="184">
        <v>806028.97</v>
      </c>
      <c r="AW28" s="184">
        <v>622955.75</v>
      </c>
      <c r="AX28" s="184">
        <v>200709</v>
      </c>
      <c r="AY28" s="184">
        <v>244355</v>
      </c>
      <c r="AZ28" s="184">
        <v>208185</v>
      </c>
      <c r="BA28" s="184">
        <v>149072</v>
      </c>
      <c r="BB28" s="184">
        <v>8467866.7100000009</v>
      </c>
      <c r="BC28" s="184">
        <v>305710</v>
      </c>
      <c r="BD28" s="184">
        <v>47681393.57</v>
      </c>
      <c r="BE28" s="184">
        <v>3621682.76</v>
      </c>
      <c r="BF28" s="184">
        <v>549761</v>
      </c>
      <c r="BG28" s="184">
        <v>416083.5</v>
      </c>
      <c r="BH28" s="184">
        <v>34942636.609999999</v>
      </c>
      <c r="BI28" s="184">
        <v>387171.5</v>
      </c>
      <c r="BJ28" s="184">
        <v>282314</v>
      </c>
      <c r="BK28" s="184">
        <v>452271</v>
      </c>
      <c r="BL28" s="184">
        <v>490856</v>
      </c>
      <c r="BM28" s="184">
        <v>18365472.329999998</v>
      </c>
      <c r="BN28" s="184">
        <v>1104340</v>
      </c>
      <c r="BO28" s="184">
        <v>391057.5</v>
      </c>
      <c r="BP28" s="184">
        <v>1549065</v>
      </c>
      <c r="BQ28" s="184">
        <v>222715</v>
      </c>
      <c r="BR28" s="184">
        <v>578018.85</v>
      </c>
      <c r="BS28" s="186">
        <v>76058849.25</v>
      </c>
      <c r="BT28" s="186">
        <v>353181</v>
      </c>
      <c r="BU28" s="186">
        <v>362353.2</v>
      </c>
      <c r="BV28" s="186">
        <v>9396036.5600000005</v>
      </c>
      <c r="BW28" s="186">
        <v>262200</v>
      </c>
      <c r="BX28" s="184">
        <v>234309.5</v>
      </c>
      <c r="BY28" s="186">
        <v>6672186.7000000002</v>
      </c>
      <c r="BZ28" s="186">
        <v>173161</v>
      </c>
      <c r="CA28" s="184">
        <v>45267</v>
      </c>
      <c r="CB28" s="184">
        <v>69425</v>
      </c>
      <c r="CC28" s="184">
        <v>422079</v>
      </c>
      <c r="CD28" s="184">
        <v>3921497</v>
      </c>
      <c r="CE28" s="186">
        <v>764193</v>
      </c>
      <c r="CF28" s="186">
        <v>2885820</v>
      </c>
      <c r="CG28" s="184">
        <v>194675</v>
      </c>
      <c r="CH28" s="184">
        <v>175197</v>
      </c>
      <c r="CI28" s="186">
        <v>257625</v>
      </c>
      <c r="CJ28" s="186">
        <v>194452</v>
      </c>
      <c r="CK28" s="186">
        <v>6359018.1399999997</v>
      </c>
      <c r="CL28" s="186">
        <v>159978</v>
      </c>
      <c r="CM28" s="186">
        <v>131784</v>
      </c>
    </row>
    <row r="29" spans="1:91" ht="24.6">
      <c r="A29" s="120">
        <v>6</v>
      </c>
      <c r="B29" s="220" t="s">
        <v>747</v>
      </c>
      <c r="C29" s="127" t="s">
        <v>1193</v>
      </c>
      <c r="D29" s="184">
        <v>124063.25</v>
      </c>
      <c r="E29" s="184">
        <v>463</v>
      </c>
      <c r="F29" s="184"/>
      <c r="G29" s="184"/>
      <c r="H29" s="184">
        <v>688</v>
      </c>
      <c r="I29" s="184"/>
      <c r="J29" s="184"/>
      <c r="K29" s="184">
        <v>4455</v>
      </c>
      <c r="L29" s="184"/>
      <c r="M29" s="184"/>
      <c r="N29" s="184">
        <v>22766</v>
      </c>
      <c r="O29" s="184"/>
      <c r="P29" s="184">
        <v>37947.5</v>
      </c>
      <c r="Q29" s="184">
        <v>5104</v>
      </c>
      <c r="R29" s="184"/>
      <c r="S29" s="184">
        <v>18233</v>
      </c>
      <c r="T29" s="184"/>
      <c r="U29" s="184">
        <v>6350</v>
      </c>
      <c r="V29" s="184">
        <v>4198.33</v>
      </c>
      <c r="W29" s="184"/>
      <c r="X29" s="184">
        <v>99326.5</v>
      </c>
      <c r="Y29" s="184">
        <v>91</v>
      </c>
      <c r="Z29" s="184">
        <v>653</v>
      </c>
      <c r="AA29" s="184"/>
      <c r="AB29" s="184"/>
      <c r="AC29" s="184"/>
      <c r="AD29" s="184"/>
      <c r="AE29" s="184">
        <v>1484</v>
      </c>
      <c r="AF29" s="184"/>
      <c r="AG29" s="184">
        <v>3951</v>
      </c>
      <c r="AH29" s="184">
        <v>9409.18</v>
      </c>
      <c r="AI29" s="184"/>
      <c r="AJ29" s="184"/>
      <c r="AK29" s="184"/>
      <c r="AL29" s="184">
        <v>161197.25</v>
      </c>
      <c r="AM29" s="184">
        <v>3534</v>
      </c>
      <c r="AN29" s="184"/>
      <c r="AO29" s="184">
        <v>3136</v>
      </c>
      <c r="AP29" s="184">
        <v>13070</v>
      </c>
      <c r="AQ29" s="184">
        <v>5982</v>
      </c>
      <c r="AR29" s="184"/>
      <c r="AS29" s="184"/>
      <c r="AT29" s="184"/>
      <c r="AU29" s="184"/>
      <c r="AV29" s="184">
        <v>11018.75</v>
      </c>
      <c r="AW29" s="184">
        <v>3231</v>
      </c>
      <c r="AX29" s="184"/>
      <c r="AY29" s="184"/>
      <c r="AZ29" s="184">
        <v>8766.25</v>
      </c>
      <c r="BA29" s="184"/>
      <c r="BB29" s="184">
        <v>42580.25</v>
      </c>
      <c r="BC29" s="184"/>
      <c r="BD29" s="184">
        <v>304108.25</v>
      </c>
      <c r="BE29" s="184"/>
      <c r="BF29" s="184"/>
      <c r="BG29" s="184"/>
      <c r="BH29" s="184">
        <v>58636.5</v>
      </c>
      <c r="BI29" s="184"/>
      <c r="BJ29" s="184"/>
      <c r="BK29" s="184">
        <v>5991.5</v>
      </c>
      <c r="BL29" s="184"/>
      <c r="BM29" s="184">
        <v>12057</v>
      </c>
      <c r="BN29" s="184"/>
      <c r="BO29" s="184"/>
      <c r="BP29" s="184"/>
      <c r="BQ29" s="184"/>
      <c r="BR29" s="184"/>
      <c r="BS29" s="186">
        <v>36725.5</v>
      </c>
      <c r="BT29" s="186"/>
      <c r="BU29" s="186">
        <v>5490.8</v>
      </c>
      <c r="BV29" s="186">
        <v>220</v>
      </c>
      <c r="BW29" s="184"/>
      <c r="BX29" s="184"/>
      <c r="BY29" s="184"/>
      <c r="BZ29" s="186"/>
      <c r="CA29" s="184"/>
      <c r="CB29" s="186"/>
      <c r="CC29" s="186"/>
      <c r="CD29" s="186"/>
      <c r="CE29" s="186"/>
      <c r="CF29" s="186">
        <v>3038.5</v>
      </c>
      <c r="CG29" s="184"/>
      <c r="CH29" s="184"/>
      <c r="CI29" s="184"/>
      <c r="CJ29" s="186"/>
      <c r="CK29" s="186">
        <v>12351</v>
      </c>
      <c r="CL29" s="184"/>
      <c r="CM29" s="184"/>
    </row>
    <row r="30" spans="1:91" ht="24.6">
      <c r="A30" s="120">
        <v>6</v>
      </c>
      <c r="B30" s="220" t="s">
        <v>748</v>
      </c>
      <c r="C30" s="127" t="s">
        <v>1194</v>
      </c>
      <c r="D30" s="184">
        <v>212824.25</v>
      </c>
      <c r="E30" s="184"/>
      <c r="F30" s="184"/>
      <c r="G30" s="184"/>
      <c r="H30" s="184"/>
      <c r="I30" s="184"/>
      <c r="J30" s="184"/>
      <c r="K30" s="184"/>
      <c r="L30" s="184"/>
      <c r="M30" s="184"/>
      <c r="N30" s="184">
        <v>56975</v>
      </c>
      <c r="O30" s="184"/>
      <c r="P30" s="184">
        <v>102476</v>
      </c>
      <c r="Q30" s="184"/>
      <c r="R30" s="184"/>
      <c r="S30" s="184">
        <v>7713</v>
      </c>
      <c r="T30" s="184"/>
      <c r="U30" s="184"/>
      <c r="V30" s="184"/>
      <c r="W30" s="184"/>
      <c r="X30" s="184">
        <v>3285.5</v>
      </c>
      <c r="Y30" s="184"/>
      <c r="Z30" s="184">
        <v>1082.4100000000001</v>
      </c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>
        <v>6239</v>
      </c>
      <c r="AM30" s="184"/>
      <c r="AN30" s="184"/>
      <c r="AO30" s="184"/>
      <c r="AP30" s="184">
        <v>23808</v>
      </c>
      <c r="AQ30" s="184">
        <v>12750</v>
      </c>
      <c r="AR30" s="184"/>
      <c r="AS30" s="184"/>
      <c r="AT30" s="184"/>
      <c r="AU30" s="184"/>
      <c r="AV30" s="184">
        <v>1830.75</v>
      </c>
      <c r="AW30" s="184">
        <v>11505.84</v>
      </c>
      <c r="AX30" s="184"/>
      <c r="AY30" s="184"/>
      <c r="AZ30" s="184"/>
      <c r="BA30" s="184"/>
      <c r="BB30" s="184">
        <v>8597</v>
      </c>
      <c r="BC30" s="184"/>
      <c r="BD30" s="184">
        <v>64485.5</v>
      </c>
      <c r="BE30" s="184"/>
      <c r="BF30" s="184"/>
      <c r="BG30" s="184"/>
      <c r="BH30" s="184">
        <v>135304.5</v>
      </c>
      <c r="BI30" s="184"/>
      <c r="BJ30" s="184"/>
      <c r="BK30" s="184">
        <v>4852</v>
      </c>
      <c r="BL30" s="184"/>
      <c r="BM30" s="184">
        <v>108246.42</v>
      </c>
      <c r="BN30" s="184"/>
      <c r="BO30" s="184">
        <v>10603.42</v>
      </c>
      <c r="BP30" s="184"/>
      <c r="BQ30" s="184"/>
      <c r="BR30" s="184"/>
      <c r="BS30" s="186">
        <v>86573</v>
      </c>
      <c r="BT30" s="184"/>
      <c r="BU30" s="186"/>
      <c r="BV30" s="184"/>
      <c r="BW30" s="186"/>
      <c r="BX30" s="186"/>
      <c r="BY30" s="186"/>
      <c r="BZ30" s="186"/>
      <c r="CA30" s="184"/>
      <c r="CB30" s="186"/>
      <c r="CC30" s="186"/>
      <c r="CD30" s="184"/>
      <c r="CE30" s="186"/>
      <c r="CF30" s="186"/>
      <c r="CG30" s="184"/>
      <c r="CH30" s="186"/>
      <c r="CI30" s="186"/>
      <c r="CJ30" s="186"/>
      <c r="CK30" s="184"/>
      <c r="CL30" s="186"/>
      <c r="CM30" s="184"/>
    </row>
    <row r="31" spans="1:91" ht="49.2">
      <c r="A31" s="120">
        <v>6</v>
      </c>
      <c r="B31" s="220" t="s">
        <v>749</v>
      </c>
      <c r="C31" s="127" t="s">
        <v>1195</v>
      </c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>
        <v>-50551.56</v>
      </c>
      <c r="Q31" s="184"/>
      <c r="R31" s="184"/>
      <c r="S31" s="184"/>
      <c r="T31" s="184"/>
      <c r="U31" s="184"/>
      <c r="V31" s="184"/>
      <c r="W31" s="184"/>
      <c r="X31" s="184">
        <v>-75654.55</v>
      </c>
      <c r="Y31" s="184"/>
      <c r="Z31" s="184"/>
      <c r="AA31" s="184"/>
      <c r="AB31" s="184"/>
      <c r="AC31" s="184"/>
      <c r="AD31" s="184"/>
      <c r="AE31" s="184"/>
      <c r="AF31" s="184"/>
      <c r="AG31" s="184">
        <v>-114</v>
      </c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>
        <v>-14627.46</v>
      </c>
      <c r="BE31" s="184">
        <v>-800</v>
      </c>
      <c r="BF31" s="184"/>
      <c r="BG31" s="184"/>
      <c r="BH31" s="184">
        <v>-55843.24</v>
      </c>
      <c r="BI31" s="184"/>
      <c r="BJ31" s="184"/>
      <c r="BK31" s="184">
        <v>-1918.93</v>
      </c>
      <c r="BL31" s="184"/>
      <c r="BM31" s="184"/>
      <c r="BN31" s="184"/>
      <c r="BO31" s="184"/>
      <c r="BP31" s="184"/>
      <c r="BQ31" s="184"/>
      <c r="BR31" s="184"/>
      <c r="BS31" s="186">
        <v>-3732.29</v>
      </c>
      <c r="BT31" s="186"/>
      <c r="BU31" s="186"/>
      <c r="BV31" s="186"/>
      <c r="BW31" s="186"/>
      <c r="BX31" s="186"/>
      <c r="BY31" s="186"/>
      <c r="BZ31" s="184"/>
      <c r="CA31" s="186"/>
      <c r="CB31" s="184"/>
      <c r="CC31" s="184"/>
      <c r="CD31" s="186"/>
      <c r="CE31" s="186"/>
      <c r="CF31" s="186"/>
      <c r="CG31" s="186"/>
      <c r="CH31" s="186"/>
      <c r="CI31" s="186"/>
      <c r="CJ31" s="184"/>
      <c r="CK31" s="186"/>
      <c r="CL31" s="184"/>
      <c r="CM31" s="186"/>
    </row>
    <row r="32" spans="1:91" ht="49.2">
      <c r="A32" s="120">
        <v>6</v>
      </c>
      <c r="B32" s="220" t="s">
        <v>750</v>
      </c>
      <c r="C32" s="127" t="s">
        <v>1196</v>
      </c>
      <c r="D32" s="184"/>
      <c r="E32" s="184">
        <v>925.12</v>
      </c>
      <c r="F32" s="184"/>
      <c r="G32" s="184"/>
      <c r="H32" s="184"/>
      <c r="I32" s="184"/>
      <c r="J32" s="184"/>
      <c r="K32" s="184"/>
      <c r="L32" s="184"/>
      <c r="M32" s="184"/>
      <c r="N32" s="184">
        <v>9271.51</v>
      </c>
      <c r="O32" s="184"/>
      <c r="P32" s="184">
        <v>6039</v>
      </c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>
        <v>1591.61</v>
      </c>
      <c r="BA32" s="184"/>
      <c r="BB32" s="184">
        <v>154.37</v>
      </c>
      <c r="BC32" s="184"/>
      <c r="BD32" s="184">
        <v>2728.75</v>
      </c>
      <c r="BE32" s="184"/>
      <c r="BF32" s="184"/>
      <c r="BG32" s="184"/>
      <c r="BH32" s="184"/>
      <c r="BI32" s="184"/>
      <c r="BJ32" s="184"/>
      <c r="BK32" s="184"/>
      <c r="BL32" s="184"/>
      <c r="BM32" s="184">
        <v>11029.94</v>
      </c>
      <c r="BN32" s="184"/>
      <c r="BO32" s="184"/>
      <c r="BP32" s="184"/>
      <c r="BQ32" s="184"/>
      <c r="BR32" s="184"/>
      <c r="BS32" s="184">
        <v>3314.41</v>
      </c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>
        <v>2520.1999999999998</v>
      </c>
      <c r="CK32" s="184"/>
      <c r="CL32" s="184"/>
      <c r="CM32" s="184"/>
    </row>
    <row r="33" spans="1:91" ht="24.6">
      <c r="A33" s="120">
        <v>6</v>
      </c>
      <c r="B33" s="220" t="s">
        <v>751</v>
      </c>
      <c r="C33" s="127" t="s">
        <v>401</v>
      </c>
      <c r="D33" s="184">
        <v>59888234</v>
      </c>
      <c r="E33" s="184">
        <v>4019279.25</v>
      </c>
      <c r="F33" s="184">
        <v>3304565</v>
      </c>
      <c r="G33" s="184">
        <v>2902753.04</v>
      </c>
      <c r="H33" s="184">
        <v>1480583.9</v>
      </c>
      <c r="I33" s="184">
        <v>9063555.5299999993</v>
      </c>
      <c r="J33" s="184">
        <v>3197928.6</v>
      </c>
      <c r="K33" s="184">
        <v>10212095.34</v>
      </c>
      <c r="L33" s="184">
        <v>2842579.71</v>
      </c>
      <c r="M33" s="184">
        <v>3385802.7</v>
      </c>
      <c r="N33" s="184">
        <v>17727177</v>
      </c>
      <c r="O33" s="184">
        <v>1358983.59</v>
      </c>
      <c r="P33" s="184">
        <v>27365472.25</v>
      </c>
      <c r="Q33" s="184">
        <v>5371119.7400000002</v>
      </c>
      <c r="R33" s="184">
        <v>11690472.189999999</v>
      </c>
      <c r="S33" s="184">
        <v>12816807.43</v>
      </c>
      <c r="T33" s="184">
        <v>3966532.17</v>
      </c>
      <c r="U33" s="184">
        <v>3254771.06</v>
      </c>
      <c r="V33" s="184">
        <v>3827434.82</v>
      </c>
      <c r="W33" s="184">
        <v>1967962</v>
      </c>
      <c r="X33" s="184">
        <v>58338099.969999999</v>
      </c>
      <c r="Y33" s="184">
        <v>1944397.03</v>
      </c>
      <c r="Z33" s="184">
        <v>4280596</v>
      </c>
      <c r="AA33" s="184">
        <v>2338986.88</v>
      </c>
      <c r="AB33" s="184">
        <v>1659305.25</v>
      </c>
      <c r="AC33" s="184">
        <v>2081781.4</v>
      </c>
      <c r="AD33" s="184">
        <v>2433904.04</v>
      </c>
      <c r="AE33" s="184">
        <v>10325453.130000001</v>
      </c>
      <c r="AF33" s="184">
        <v>1551961.7</v>
      </c>
      <c r="AG33" s="184">
        <v>1860091.27</v>
      </c>
      <c r="AH33" s="184">
        <v>1576276.98</v>
      </c>
      <c r="AI33" s="184">
        <v>7345098.6600000001</v>
      </c>
      <c r="AJ33" s="184">
        <v>1998206.2</v>
      </c>
      <c r="AK33" s="184">
        <v>1863168.98</v>
      </c>
      <c r="AL33" s="184">
        <v>179466223.66</v>
      </c>
      <c r="AM33" s="184">
        <v>2307116</v>
      </c>
      <c r="AN33" s="184">
        <v>5131393</v>
      </c>
      <c r="AO33" s="184">
        <v>14669863.99</v>
      </c>
      <c r="AP33" s="184">
        <v>7305686</v>
      </c>
      <c r="AQ33" s="184">
        <v>7461919.0899999999</v>
      </c>
      <c r="AR33" s="184">
        <v>1744617.5</v>
      </c>
      <c r="AS33" s="184">
        <v>27196438.02</v>
      </c>
      <c r="AT33" s="184">
        <v>3537638.5</v>
      </c>
      <c r="AU33" s="184">
        <v>10665508.369999999</v>
      </c>
      <c r="AV33" s="184">
        <v>7130905.2400000002</v>
      </c>
      <c r="AW33" s="184">
        <v>2425331.9</v>
      </c>
      <c r="AX33" s="184">
        <v>1528571.5</v>
      </c>
      <c r="AY33" s="184">
        <v>3520236.33</v>
      </c>
      <c r="AZ33" s="184">
        <v>4770990.45</v>
      </c>
      <c r="BA33" s="184">
        <v>2487906</v>
      </c>
      <c r="BB33" s="184">
        <v>29376500.25</v>
      </c>
      <c r="BC33" s="184">
        <v>2184237.02</v>
      </c>
      <c r="BD33" s="184">
        <v>88368745.349999994</v>
      </c>
      <c r="BE33" s="184">
        <v>10602232.949999999</v>
      </c>
      <c r="BF33" s="184">
        <v>2831006.5</v>
      </c>
      <c r="BG33" s="184">
        <v>3404858.4</v>
      </c>
      <c r="BH33" s="184">
        <v>30550547</v>
      </c>
      <c r="BI33" s="184">
        <v>1090701.5</v>
      </c>
      <c r="BJ33" s="184">
        <v>1396645.69</v>
      </c>
      <c r="BK33" s="184">
        <v>1553951.65</v>
      </c>
      <c r="BL33" s="184">
        <v>2472998.25</v>
      </c>
      <c r="BM33" s="184">
        <v>35269288</v>
      </c>
      <c r="BN33" s="184">
        <v>4152696.69</v>
      </c>
      <c r="BO33" s="184">
        <v>3384203.4</v>
      </c>
      <c r="BP33" s="184">
        <v>4480702</v>
      </c>
      <c r="BQ33" s="184">
        <v>3118130.54</v>
      </c>
      <c r="BR33" s="184">
        <v>1954438.16</v>
      </c>
      <c r="BS33" s="184">
        <v>241064155.44</v>
      </c>
      <c r="BT33" s="184">
        <v>4965334.5</v>
      </c>
      <c r="BU33" s="184">
        <v>2316026.7599999998</v>
      </c>
      <c r="BV33" s="184">
        <v>22680550</v>
      </c>
      <c r="BW33" s="184">
        <v>3095010</v>
      </c>
      <c r="BX33" s="186">
        <v>3086957.5</v>
      </c>
      <c r="BY33" s="184">
        <v>13125933.140000001</v>
      </c>
      <c r="BZ33" s="184">
        <v>2144760.29</v>
      </c>
      <c r="CA33" s="184">
        <v>1570052.8</v>
      </c>
      <c r="CB33" s="184">
        <v>4862662</v>
      </c>
      <c r="CC33" s="184">
        <v>6968014.5</v>
      </c>
      <c r="CD33" s="184">
        <v>13979963</v>
      </c>
      <c r="CE33" s="184">
        <v>3361822</v>
      </c>
      <c r="CF33" s="184">
        <v>10578858.82</v>
      </c>
      <c r="CG33" s="184">
        <v>4791088.45</v>
      </c>
      <c r="CH33" s="184">
        <v>2657406.5</v>
      </c>
      <c r="CI33" s="184">
        <v>1515803.62</v>
      </c>
      <c r="CJ33" s="184">
        <v>2421853</v>
      </c>
      <c r="CK33" s="184">
        <v>11373392</v>
      </c>
      <c r="CL33" s="184">
        <v>1279088.71</v>
      </c>
      <c r="CM33" s="184">
        <v>2207108.9300000002</v>
      </c>
    </row>
    <row r="34" spans="1:91" ht="24.6">
      <c r="A34" s="120">
        <v>6</v>
      </c>
      <c r="B34" s="220" t="s">
        <v>752</v>
      </c>
      <c r="C34" s="127" t="s">
        <v>402</v>
      </c>
      <c r="D34" s="184">
        <v>34835945.75</v>
      </c>
      <c r="E34" s="184">
        <v>375033.59999999998</v>
      </c>
      <c r="F34" s="184">
        <v>581639</v>
      </c>
      <c r="G34" s="184">
        <v>707201.6</v>
      </c>
      <c r="H34" s="184">
        <v>568374.5</v>
      </c>
      <c r="I34" s="184">
        <v>1246445.83</v>
      </c>
      <c r="J34" s="184">
        <v>1147177</v>
      </c>
      <c r="K34" s="184">
        <v>2409471.0499999998</v>
      </c>
      <c r="L34" s="184">
        <v>848445.28</v>
      </c>
      <c r="M34" s="184">
        <v>478375.78</v>
      </c>
      <c r="N34" s="184">
        <v>8317687</v>
      </c>
      <c r="O34" s="184">
        <v>338021</v>
      </c>
      <c r="P34" s="184">
        <v>14530936.949999999</v>
      </c>
      <c r="Q34" s="184">
        <v>610674.89</v>
      </c>
      <c r="R34" s="184">
        <v>1656338.07</v>
      </c>
      <c r="S34" s="184">
        <v>6252411.6399999997</v>
      </c>
      <c r="T34" s="184">
        <v>668673.22</v>
      </c>
      <c r="U34" s="184">
        <v>1231274.6200000001</v>
      </c>
      <c r="V34" s="184">
        <v>829068</v>
      </c>
      <c r="W34" s="184">
        <v>404655.5</v>
      </c>
      <c r="X34" s="184">
        <v>41209622.770000003</v>
      </c>
      <c r="Y34" s="184">
        <v>468608.84</v>
      </c>
      <c r="Z34" s="184">
        <v>1340016</v>
      </c>
      <c r="AA34" s="184">
        <v>846299.91</v>
      </c>
      <c r="AB34" s="184">
        <v>279981.25</v>
      </c>
      <c r="AC34" s="184">
        <v>550390</v>
      </c>
      <c r="AD34" s="184">
        <v>816265.5</v>
      </c>
      <c r="AE34" s="184">
        <v>4862468</v>
      </c>
      <c r="AF34" s="184">
        <v>779845.95</v>
      </c>
      <c r="AG34" s="184">
        <v>722171</v>
      </c>
      <c r="AH34" s="184">
        <v>906657.86</v>
      </c>
      <c r="AI34" s="184">
        <v>1809386.95</v>
      </c>
      <c r="AJ34" s="184">
        <v>793130.39</v>
      </c>
      <c r="AK34" s="184">
        <v>604424.61</v>
      </c>
      <c r="AL34" s="184">
        <v>142825662.36000001</v>
      </c>
      <c r="AM34" s="184">
        <v>375646</v>
      </c>
      <c r="AN34" s="184">
        <v>691950.57</v>
      </c>
      <c r="AO34" s="184">
        <v>4851710</v>
      </c>
      <c r="AP34" s="184">
        <v>4600630.84</v>
      </c>
      <c r="AQ34" s="184">
        <v>1573722</v>
      </c>
      <c r="AR34" s="184">
        <v>335251</v>
      </c>
      <c r="AS34" s="184">
        <v>15326704.630000001</v>
      </c>
      <c r="AT34" s="184">
        <v>904648.65</v>
      </c>
      <c r="AU34" s="184">
        <v>1435978</v>
      </c>
      <c r="AV34" s="184">
        <v>2683036.5099999998</v>
      </c>
      <c r="AW34" s="184">
        <v>754773</v>
      </c>
      <c r="AX34" s="184">
        <v>490065</v>
      </c>
      <c r="AY34" s="184">
        <v>1341340.78</v>
      </c>
      <c r="AZ34" s="184">
        <v>214689.02</v>
      </c>
      <c r="BA34" s="184">
        <v>378463</v>
      </c>
      <c r="BB34" s="184">
        <v>13903541.25</v>
      </c>
      <c r="BC34" s="184">
        <v>723704.88</v>
      </c>
      <c r="BD34" s="184">
        <v>46292926.670000002</v>
      </c>
      <c r="BE34" s="184">
        <v>5958736.3799999999</v>
      </c>
      <c r="BF34" s="184">
        <v>714721</v>
      </c>
      <c r="BG34" s="184">
        <v>982763</v>
      </c>
      <c r="BH34" s="184">
        <v>24951156.25</v>
      </c>
      <c r="BI34" s="184">
        <v>500250.3</v>
      </c>
      <c r="BJ34" s="184">
        <v>394386.38</v>
      </c>
      <c r="BK34" s="184">
        <v>218623.25</v>
      </c>
      <c r="BL34" s="184">
        <v>640362</v>
      </c>
      <c r="BM34" s="184">
        <v>13414241.66</v>
      </c>
      <c r="BN34" s="184">
        <v>1244751</v>
      </c>
      <c r="BO34" s="184">
        <v>1107335.78</v>
      </c>
      <c r="BP34" s="184">
        <v>2587468</v>
      </c>
      <c r="BQ34" s="184">
        <v>910304.63</v>
      </c>
      <c r="BR34" s="184">
        <v>707856.96</v>
      </c>
      <c r="BS34" s="186">
        <v>166433125.40000001</v>
      </c>
      <c r="BT34" s="184">
        <v>566532.4</v>
      </c>
      <c r="BU34" s="184">
        <v>826200.99</v>
      </c>
      <c r="BV34" s="184">
        <v>12116585.800000001</v>
      </c>
      <c r="BW34" s="186">
        <v>2542769.2599999998</v>
      </c>
      <c r="BX34" s="184">
        <v>785399.5</v>
      </c>
      <c r="BY34" s="184">
        <v>5394880.7800000003</v>
      </c>
      <c r="BZ34" s="186">
        <v>268802.17</v>
      </c>
      <c r="CA34" s="186">
        <v>248822</v>
      </c>
      <c r="CB34" s="184">
        <v>999266</v>
      </c>
      <c r="CC34" s="186">
        <v>1957296.85</v>
      </c>
      <c r="CD34" s="184">
        <v>3971491.5</v>
      </c>
      <c r="CE34" s="184">
        <v>1120500</v>
      </c>
      <c r="CF34" s="184">
        <v>2907082.3</v>
      </c>
      <c r="CG34" s="184">
        <v>453746.25</v>
      </c>
      <c r="CH34" s="184">
        <v>524544</v>
      </c>
      <c r="CI34" s="184">
        <v>394817.5</v>
      </c>
      <c r="CJ34" s="186">
        <v>396061.5</v>
      </c>
      <c r="CK34" s="186">
        <v>5245281.4000000004</v>
      </c>
      <c r="CL34" s="186">
        <v>475466.33</v>
      </c>
      <c r="CM34" s="186">
        <v>316792.11</v>
      </c>
    </row>
    <row r="35" spans="1:91" ht="49.2">
      <c r="A35" s="120">
        <v>6</v>
      </c>
      <c r="B35" s="220" t="s">
        <v>753</v>
      </c>
      <c r="C35" s="127" t="s">
        <v>1197</v>
      </c>
      <c r="D35" s="184">
        <v>-6024513.9400000004</v>
      </c>
      <c r="E35" s="184">
        <v>-87938.59</v>
      </c>
      <c r="F35" s="184">
        <v>-101962.26</v>
      </c>
      <c r="G35" s="184">
        <v>-135825.04</v>
      </c>
      <c r="H35" s="184">
        <v>-123713.96</v>
      </c>
      <c r="I35" s="184">
        <v>-185997.85</v>
      </c>
      <c r="J35" s="184">
        <v>-213180.59</v>
      </c>
      <c r="K35" s="184">
        <v>-386068.93</v>
      </c>
      <c r="L35" s="184">
        <v>-175985.36</v>
      </c>
      <c r="M35" s="184">
        <v>-140115.22</v>
      </c>
      <c r="N35" s="184">
        <v>-1635111.04</v>
      </c>
      <c r="O35" s="184">
        <v>-47081.24</v>
      </c>
      <c r="P35" s="184">
        <v>-2412532.92</v>
      </c>
      <c r="Q35" s="184">
        <v>-96708.74</v>
      </c>
      <c r="R35" s="184">
        <v>-720715.13</v>
      </c>
      <c r="S35" s="184">
        <v>-1939095.48</v>
      </c>
      <c r="T35" s="184">
        <v>-69598.39</v>
      </c>
      <c r="U35" s="184">
        <v>-326295.62</v>
      </c>
      <c r="V35" s="184">
        <v>-217840.05</v>
      </c>
      <c r="W35" s="184">
        <v>-51680.160000000003</v>
      </c>
      <c r="X35" s="184">
        <v>-11050904.42</v>
      </c>
      <c r="Y35" s="184">
        <v>-69177.77</v>
      </c>
      <c r="Z35" s="184">
        <v>-213421.39</v>
      </c>
      <c r="AA35" s="184">
        <v>-145588.19</v>
      </c>
      <c r="AB35" s="184">
        <v>-50288.17</v>
      </c>
      <c r="AC35" s="184">
        <v>-50732.27</v>
      </c>
      <c r="AD35" s="184">
        <v>-7892.48</v>
      </c>
      <c r="AE35" s="184">
        <v>-1020577.89</v>
      </c>
      <c r="AF35" s="184">
        <v>-96099.78</v>
      </c>
      <c r="AG35" s="184">
        <v>-38369.15</v>
      </c>
      <c r="AH35" s="184">
        <v>-40470.639999999999</v>
      </c>
      <c r="AI35" s="184">
        <v>-170681.94</v>
      </c>
      <c r="AJ35" s="184">
        <v>-86104.58</v>
      </c>
      <c r="AK35" s="184">
        <v>-121931.89</v>
      </c>
      <c r="AL35" s="184">
        <v>-27192002.329999998</v>
      </c>
      <c r="AM35" s="184">
        <v>-60969.05</v>
      </c>
      <c r="AN35" s="184">
        <v>-112104.49</v>
      </c>
      <c r="AO35" s="184">
        <v>-1733469.09</v>
      </c>
      <c r="AP35" s="184">
        <v>-1105980.8</v>
      </c>
      <c r="AQ35" s="184">
        <v>-272784.40999999997</v>
      </c>
      <c r="AR35" s="184">
        <v>-57646.25</v>
      </c>
      <c r="AS35" s="184">
        <v>-2177832.5099999998</v>
      </c>
      <c r="AT35" s="184">
        <v>-258356.23</v>
      </c>
      <c r="AU35" s="184">
        <v>-733343.03</v>
      </c>
      <c r="AV35" s="184">
        <v>-255236.17</v>
      </c>
      <c r="AW35" s="184">
        <v>-112629.99</v>
      </c>
      <c r="AX35" s="184">
        <v>-105698.47</v>
      </c>
      <c r="AY35" s="184">
        <v>-177622.15</v>
      </c>
      <c r="AZ35" s="184">
        <v>-75526.53</v>
      </c>
      <c r="BA35" s="184">
        <v>-148258.84</v>
      </c>
      <c r="BB35" s="184">
        <v>-2017789.81</v>
      </c>
      <c r="BC35" s="184">
        <v>-174412.35</v>
      </c>
      <c r="BD35" s="184">
        <v>-8585204.3699999992</v>
      </c>
      <c r="BE35" s="184">
        <v>-2901766.34</v>
      </c>
      <c r="BF35" s="184">
        <v>-158038.82999999999</v>
      </c>
      <c r="BG35" s="184">
        <v>-194221.22</v>
      </c>
      <c r="BH35" s="184">
        <v>-4445470.66</v>
      </c>
      <c r="BI35" s="184">
        <v>-39723.129999999997</v>
      </c>
      <c r="BJ35" s="184">
        <v>-64257.279999999999</v>
      </c>
      <c r="BK35" s="184">
        <v>-39572.35</v>
      </c>
      <c r="BL35" s="184">
        <v>-161186.10999999999</v>
      </c>
      <c r="BM35" s="184">
        <v>-552309.93999999994</v>
      </c>
      <c r="BN35" s="184">
        <v>-117933.52</v>
      </c>
      <c r="BO35" s="184">
        <v>-278964.93</v>
      </c>
      <c r="BP35" s="184">
        <v>-572003.81000000006</v>
      </c>
      <c r="BQ35" s="184">
        <v>-220942.11</v>
      </c>
      <c r="BR35" s="184">
        <v>-51678.39</v>
      </c>
      <c r="BS35" s="186">
        <v>-22173319.940000001</v>
      </c>
      <c r="BT35" s="186">
        <v>-65684.78</v>
      </c>
      <c r="BU35" s="186">
        <v>-107949.26</v>
      </c>
      <c r="BV35" s="184">
        <v>-1215699.22</v>
      </c>
      <c r="BW35" s="186">
        <v>-36881.32</v>
      </c>
      <c r="BX35" s="186">
        <v>-58831.93</v>
      </c>
      <c r="BY35" s="184">
        <v>-764532.43</v>
      </c>
      <c r="BZ35" s="186">
        <v>-81350.52</v>
      </c>
      <c r="CA35" s="186">
        <v>-22242.73</v>
      </c>
      <c r="CB35" s="184">
        <v>-165271.5</v>
      </c>
      <c r="CC35" s="186">
        <v>-445868.54</v>
      </c>
      <c r="CD35" s="184">
        <v>-815364.36</v>
      </c>
      <c r="CE35" s="184">
        <v>-173473.17</v>
      </c>
      <c r="CF35" s="184">
        <v>-744015.33</v>
      </c>
      <c r="CG35" s="186">
        <v>-36709.760000000002</v>
      </c>
      <c r="CH35" s="186">
        <v>-54155.48</v>
      </c>
      <c r="CI35" s="184">
        <v>-35634.79</v>
      </c>
      <c r="CJ35" s="186">
        <v>-25719.42</v>
      </c>
      <c r="CK35" s="186">
        <v>-1083123.3999999999</v>
      </c>
      <c r="CL35" s="186">
        <v>-41013.089999999997</v>
      </c>
      <c r="CM35" s="186">
        <v>-29085.8</v>
      </c>
    </row>
    <row r="36" spans="1:91" ht="49.2">
      <c r="A36" s="120">
        <v>6</v>
      </c>
      <c r="B36" s="220" t="s">
        <v>754</v>
      </c>
      <c r="C36" s="127" t="s">
        <v>1198</v>
      </c>
      <c r="D36" s="184">
        <v>3054952.15</v>
      </c>
      <c r="E36" s="184">
        <v>38289.050000000003</v>
      </c>
      <c r="F36" s="184">
        <v>63651.79</v>
      </c>
      <c r="G36" s="184">
        <v>59472</v>
      </c>
      <c r="H36" s="184">
        <v>57520.58</v>
      </c>
      <c r="I36" s="184">
        <v>168631.24</v>
      </c>
      <c r="J36" s="184">
        <v>137723.96</v>
      </c>
      <c r="K36" s="184">
        <v>466625.93</v>
      </c>
      <c r="L36" s="184">
        <v>48115.88</v>
      </c>
      <c r="M36" s="184">
        <v>18191.849999999999</v>
      </c>
      <c r="N36" s="184">
        <v>931462.37</v>
      </c>
      <c r="O36" s="184">
        <v>33101.01</v>
      </c>
      <c r="P36" s="184">
        <v>2327578.37</v>
      </c>
      <c r="Q36" s="184">
        <v>114831.4</v>
      </c>
      <c r="R36" s="184">
        <v>109680.42</v>
      </c>
      <c r="S36" s="184">
        <v>140862.04</v>
      </c>
      <c r="T36" s="184">
        <v>106949.52</v>
      </c>
      <c r="U36" s="184">
        <v>60623.56</v>
      </c>
      <c r="V36" s="184">
        <v>114264.76</v>
      </c>
      <c r="W36" s="184">
        <v>60521.7</v>
      </c>
      <c r="X36" s="184">
        <v>5501830.5700000003</v>
      </c>
      <c r="Y36" s="184">
        <v>147390.74</v>
      </c>
      <c r="Z36" s="184">
        <v>246946.13</v>
      </c>
      <c r="AA36" s="184">
        <v>157787.78</v>
      </c>
      <c r="AB36" s="184">
        <v>57609.96</v>
      </c>
      <c r="AC36" s="184">
        <v>118651.38</v>
      </c>
      <c r="AD36" s="184">
        <v>74677.320000000007</v>
      </c>
      <c r="AE36" s="184">
        <v>685831.22</v>
      </c>
      <c r="AF36" s="184">
        <v>143686.18</v>
      </c>
      <c r="AG36" s="184">
        <v>229803.5</v>
      </c>
      <c r="AH36" s="184">
        <v>261244.92</v>
      </c>
      <c r="AI36" s="184">
        <v>569469.22</v>
      </c>
      <c r="AJ36" s="184">
        <v>123295.07</v>
      </c>
      <c r="AK36" s="184">
        <v>227769.06</v>
      </c>
      <c r="AL36" s="184">
        <v>16512803.109999999</v>
      </c>
      <c r="AM36" s="184">
        <v>32789.85</v>
      </c>
      <c r="AN36" s="184">
        <v>85756.61</v>
      </c>
      <c r="AO36" s="184">
        <v>162916.68</v>
      </c>
      <c r="AP36" s="184">
        <v>632295.19999999995</v>
      </c>
      <c r="AQ36" s="184">
        <v>199572.48000000001</v>
      </c>
      <c r="AR36" s="184">
        <v>50860.26</v>
      </c>
      <c r="AS36" s="184">
        <v>2387337.56</v>
      </c>
      <c r="AT36" s="184">
        <v>59393.47</v>
      </c>
      <c r="AU36" s="184">
        <v>155611.84</v>
      </c>
      <c r="AV36" s="184">
        <v>820101.46</v>
      </c>
      <c r="AW36" s="184">
        <v>199575.54</v>
      </c>
      <c r="AX36" s="184">
        <v>126085.21</v>
      </c>
      <c r="AY36" s="184">
        <v>408489.52</v>
      </c>
      <c r="AZ36" s="184">
        <v>43210.02</v>
      </c>
      <c r="BA36" s="184">
        <v>168078.27</v>
      </c>
      <c r="BB36" s="184">
        <v>3583716.27</v>
      </c>
      <c r="BC36" s="184">
        <v>70657.38</v>
      </c>
      <c r="BD36" s="184">
        <v>6813684.5999999996</v>
      </c>
      <c r="BE36" s="184">
        <v>333297.62</v>
      </c>
      <c r="BF36" s="184">
        <v>81108.17</v>
      </c>
      <c r="BG36" s="184">
        <v>141061.64000000001</v>
      </c>
      <c r="BH36" s="184">
        <v>1897264.12</v>
      </c>
      <c r="BI36" s="184">
        <v>137076.56</v>
      </c>
      <c r="BJ36" s="184">
        <v>35671.15</v>
      </c>
      <c r="BK36" s="184">
        <v>21915.23</v>
      </c>
      <c r="BL36" s="184">
        <v>108097.12</v>
      </c>
      <c r="BM36" s="184">
        <v>5000452.3600000003</v>
      </c>
      <c r="BN36" s="184">
        <v>282311.18</v>
      </c>
      <c r="BO36" s="184">
        <v>104124.68</v>
      </c>
      <c r="BP36" s="184">
        <v>323239.06</v>
      </c>
      <c r="BQ36" s="184">
        <v>28096.23</v>
      </c>
      <c r="BR36" s="184">
        <v>105818.08</v>
      </c>
      <c r="BS36" s="186">
        <v>28394454.300000001</v>
      </c>
      <c r="BT36" s="186">
        <v>116494.45</v>
      </c>
      <c r="BU36" s="184">
        <v>118594.6</v>
      </c>
      <c r="BV36" s="186">
        <v>4047740.53</v>
      </c>
      <c r="BW36" s="184">
        <v>421531.22</v>
      </c>
      <c r="BX36" s="186">
        <v>144621.84</v>
      </c>
      <c r="BY36" s="186">
        <v>883784.08</v>
      </c>
      <c r="BZ36" s="186">
        <v>96495.52</v>
      </c>
      <c r="CA36" s="186">
        <v>61222.67</v>
      </c>
      <c r="CB36" s="186">
        <v>323091.34999999998</v>
      </c>
      <c r="CC36" s="186"/>
      <c r="CD36" s="186">
        <v>330320.18</v>
      </c>
      <c r="CE36" s="186">
        <v>197665.59</v>
      </c>
      <c r="CF36" s="186">
        <v>473460.23</v>
      </c>
      <c r="CG36" s="186">
        <v>91484.23</v>
      </c>
      <c r="CH36" s="186">
        <v>128250.25</v>
      </c>
      <c r="CI36" s="186">
        <v>71214.09</v>
      </c>
      <c r="CJ36" s="186">
        <v>81587.490000000005</v>
      </c>
      <c r="CK36" s="186">
        <v>1265605.3600000001</v>
      </c>
      <c r="CL36" s="186">
        <v>115451.89</v>
      </c>
      <c r="CM36" s="186">
        <v>76986.710000000006</v>
      </c>
    </row>
    <row r="37" spans="1:91" ht="24.6">
      <c r="A37" s="120">
        <v>7</v>
      </c>
      <c r="B37" s="220" t="s">
        <v>755</v>
      </c>
      <c r="C37" s="128" t="s">
        <v>403</v>
      </c>
      <c r="D37" s="184">
        <v>312250</v>
      </c>
      <c r="E37" s="184">
        <v>80881.25</v>
      </c>
      <c r="F37" s="184">
        <v>70736</v>
      </c>
      <c r="G37" s="184">
        <v>25784</v>
      </c>
      <c r="H37" s="184">
        <v>98506.5</v>
      </c>
      <c r="I37" s="184">
        <v>215106</v>
      </c>
      <c r="J37" s="184">
        <v>369836</v>
      </c>
      <c r="K37" s="184">
        <v>226528</v>
      </c>
      <c r="L37" s="184">
        <v>85956.64</v>
      </c>
      <c r="M37" s="184">
        <v>378515</v>
      </c>
      <c r="N37" s="184">
        <v>345685</v>
      </c>
      <c r="O37" s="184">
        <v>42335</v>
      </c>
      <c r="P37" s="184">
        <v>209612</v>
      </c>
      <c r="Q37" s="184">
        <v>196097.57</v>
      </c>
      <c r="R37" s="184">
        <v>298364</v>
      </c>
      <c r="S37" s="184">
        <v>80961</v>
      </c>
      <c r="T37" s="184">
        <v>203800.75</v>
      </c>
      <c r="U37" s="184">
        <v>98672.18</v>
      </c>
      <c r="V37" s="184">
        <v>80502</v>
      </c>
      <c r="W37" s="184">
        <v>51457</v>
      </c>
      <c r="X37" s="184">
        <v>369053</v>
      </c>
      <c r="Y37" s="184">
        <v>135568.5</v>
      </c>
      <c r="Z37" s="184">
        <v>399184.25</v>
      </c>
      <c r="AA37" s="184">
        <v>70333</v>
      </c>
      <c r="AB37" s="184">
        <v>97284.5</v>
      </c>
      <c r="AC37" s="184">
        <v>119235</v>
      </c>
      <c r="AD37" s="184">
        <v>41066</v>
      </c>
      <c r="AE37" s="184">
        <v>544359</v>
      </c>
      <c r="AF37" s="184">
        <v>87018</v>
      </c>
      <c r="AG37" s="184">
        <v>83321</v>
      </c>
      <c r="AH37" s="184">
        <v>168290</v>
      </c>
      <c r="AI37" s="184">
        <v>214262</v>
      </c>
      <c r="AJ37" s="184">
        <v>75015</v>
      </c>
      <c r="AK37" s="184">
        <v>135434</v>
      </c>
      <c r="AL37" s="184">
        <v>599012.9</v>
      </c>
      <c r="AM37" s="184">
        <v>244374</v>
      </c>
      <c r="AN37" s="184">
        <v>179117.5</v>
      </c>
      <c r="AO37" s="184">
        <v>574591.49</v>
      </c>
      <c r="AP37" s="184">
        <v>422305</v>
      </c>
      <c r="AQ37" s="184">
        <v>738121</v>
      </c>
      <c r="AR37" s="184">
        <v>123536</v>
      </c>
      <c r="AS37" s="184">
        <v>1031408.54</v>
      </c>
      <c r="AT37" s="184">
        <v>214638.75</v>
      </c>
      <c r="AU37" s="184">
        <v>395642</v>
      </c>
      <c r="AV37" s="184">
        <v>293283</v>
      </c>
      <c r="AW37" s="184">
        <v>58419</v>
      </c>
      <c r="AX37" s="184">
        <v>171546.25</v>
      </c>
      <c r="AY37" s="184">
        <v>170131</v>
      </c>
      <c r="AZ37" s="184">
        <v>181126</v>
      </c>
      <c r="BA37" s="184">
        <v>221125</v>
      </c>
      <c r="BB37" s="184">
        <v>1283639.25</v>
      </c>
      <c r="BC37" s="184">
        <v>115244</v>
      </c>
      <c r="BD37" s="184">
        <v>1023771.75</v>
      </c>
      <c r="BE37" s="184">
        <v>353178.8</v>
      </c>
      <c r="BF37" s="184">
        <v>145167.5</v>
      </c>
      <c r="BG37" s="184">
        <v>162702</v>
      </c>
      <c r="BH37" s="184">
        <v>294157.7</v>
      </c>
      <c r="BI37" s="184">
        <v>151967</v>
      </c>
      <c r="BJ37" s="184">
        <v>57609</v>
      </c>
      <c r="BK37" s="184">
        <v>308968</v>
      </c>
      <c r="BL37" s="184">
        <v>182807</v>
      </c>
      <c r="BM37" s="184">
        <v>167496</v>
      </c>
      <c r="BN37" s="184">
        <v>108646.25</v>
      </c>
      <c r="BO37" s="184">
        <v>46729</v>
      </c>
      <c r="BP37" s="184">
        <v>241090</v>
      </c>
      <c r="BQ37" s="184">
        <v>168880</v>
      </c>
      <c r="BR37" s="184">
        <v>61553.5</v>
      </c>
      <c r="BS37" s="184">
        <v>1074834</v>
      </c>
      <c r="BT37" s="184">
        <v>381088</v>
      </c>
      <c r="BU37" s="184">
        <v>103651</v>
      </c>
      <c r="BV37" s="184">
        <v>625332</v>
      </c>
      <c r="BW37" s="184">
        <v>51192</v>
      </c>
      <c r="BX37" s="184">
        <v>180146</v>
      </c>
      <c r="BY37" s="184">
        <v>400290.5</v>
      </c>
      <c r="BZ37" s="184">
        <v>107955</v>
      </c>
      <c r="CA37" s="184">
        <v>105183.5</v>
      </c>
      <c r="CB37" s="184">
        <v>200550</v>
      </c>
      <c r="CC37" s="184">
        <v>335611</v>
      </c>
      <c r="CD37" s="184">
        <v>693464</v>
      </c>
      <c r="CE37" s="184">
        <v>205770</v>
      </c>
      <c r="CF37" s="184">
        <v>476343.5</v>
      </c>
      <c r="CG37" s="184">
        <v>71528</v>
      </c>
      <c r="CH37" s="184">
        <v>123537</v>
      </c>
      <c r="CI37" s="184">
        <v>131739</v>
      </c>
      <c r="CJ37" s="184">
        <v>133658</v>
      </c>
      <c r="CK37" s="184">
        <v>641817.5</v>
      </c>
      <c r="CL37" s="184">
        <v>165082.5</v>
      </c>
      <c r="CM37" s="184">
        <v>123942.5</v>
      </c>
    </row>
    <row r="38" spans="1:91" ht="24.6">
      <c r="A38" s="120">
        <v>7</v>
      </c>
      <c r="B38" s="220" t="s">
        <v>756</v>
      </c>
      <c r="C38" s="128" t="s">
        <v>404</v>
      </c>
      <c r="D38" s="184">
        <v>4913249</v>
      </c>
      <c r="E38" s="184">
        <v>23676.75</v>
      </c>
      <c r="F38" s="184">
        <v>5914</v>
      </c>
      <c r="G38" s="184">
        <v>22026</v>
      </c>
      <c r="H38" s="184">
        <v>18739</v>
      </c>
      <c r="I38" s="184">
        <v>56470.25</v>
      </c>
      <c r="J38" s="184">
        <v>103388.75</v>
      </c>
      <c r="K38" s="184">
        <v>148641</v>
      </c>
      <c r="L38" s="184">
        <v>46768.87</v>
      </c>
      <c r="M38" s="184">
        <v>70356</v>
      </c>
      <c r="N38" s="184">
        <v>780317</v>
      </c>
      <c r="O38" s="184">
        <v>32510</v>
      </c>
      <c r="P38" s="184">
        <v>4341292.57</v>
      </c>
      <c r="Q38" s="184">
        <v>254093.1</v>
      </c>
      <c r="R38" s="184">
        <v>371083</v>
      </c>
      <c r="S38" s="184">
        <v>516949.75</v>
      </c>
      <c r="T38" s="184">
        <v>151821.25</v>
      </c>
      <c r="U38" s="184">
        <v>170798.58</v>
      </c>
      <c r="V38" s="184">
        <v>221129</v>
      </c>
      <c r="W38" s="184">
        <v>29733</v>
      </c>
      <c r="X38" s="184">
        <v>18798086.399999999</v>
      </c>
      <c r="Y38" s="184">
        <v>58011.5</v>
      </c>
      <c r="Z38" s="184">
        <v>594553</v>
      </c>
      <c r="AA38" s="184">
        <v>84374</v>
      </c>
      <c r="AB38" s="184">
        <v>64288.5</v>
      </c>
      <c r="AC38" s="184">
        <v>71540</v>
      </c>
      <c r="AD38" s="184">
        <v>82423</v>
      </c>
      <c r="AE38" s="184">
        <v>762160</v>
      </c>
      <c r="AF38" s="184">
        <v>108759</v>
      </c>
      <c r="AG38" s="184">
        <v>159177.25</v>
      </c>
      <c r="AH38" s="184">
        <v>100469</v>
      </c>
      <c r="AI38" s="184">
        <v>203556</v>
      </c>
      <c r="AJ38" s="184">
        <v>47109</v>
      </c>
      <c r="AK38" s="184">
        <v>143167</v>
      </c>
      <c r="AL38" s="184">
        <v>22668053.52</v>
      </c>
      <c r="AM38" s="184">
        <v>12509</v>
      </c>
      <c r="AN38" s="184">
        <v>49662</v>
      </c>
      <c r="AO38" s="184">
        <v>79667.5</v>
      </c>
      <c r="AP38" s="184">
        <v>763721</v>
      </c>
      <c r="AQ38" s="184">
        <v>47574</v>
      </c>
      <c r="AR38" s="184">
        <v>46229</v>
      </c>
      <c r="AS38" s="184">
        <v>4518172.6399999997</v>
      </c>
      <c r="AT38" s="184">
        <v>107700</v>
      </c>
      <c r="AU38" s="184">
        <v>436136</v>
      </c>
      <c r="AV38" s="184">
        <v>231784</v>
      </c>
      <c r="AW38" s="184">
        <v>142057</v>
      </c>
      <c r="AX38" s="184">
        <v>43600.25</v>
      </c>
      <c r="AY38" s="184">
        <v>16691</v>
      </c>
      <c r="AZ38" s="184">
        <v>219063</v>
      </c>
      <c r="BA38" s="184">
        <v>16335</v>
      </c>
      <c r="BB38" s="184">
        <v>2940914.25</v>
      </c>
      <c r="BC38" s="184">
        <v>17363</v>
      </c>
      <c r="BD38" s="184">
        <v>9343327.5</v>
      </c>
      <c r="BE38" s="184">
        <v>708820.3</v>
      </c>
      <c r="BF38" s="184">
        <v>343663.5</v>
      </c>
      <c r="BG38" s="184">
        <v>213397.5</v>
      </c>
      <c r="BH38" s="184">
        <v>1459836.83</v>
      </c>
      <c r="BI38" s="184">
        <v>162038</v>
      </c>
      <c r="BJ38" s="184">
        <v>173534</v>
      </c>
      <c r="BK38" s="184">
        <v>259974</v>
      </c>
      <c r="BL38" s="184">
        <v>215153</v>
      </c>
      <c r="BM38" s="184">
        <v>5592234.8200000003</v>
      </c>
      <c r="BN38" s="184">
        <v>113173.7</v>
      </c>
      <c r="BO38" s="184">
        <v>53879.5</v>
      </c>
      <c r="BP38" s="184">
        <v>276680.5</v>
      </c>
      <c r="BQ38" s="184">
        <v>72787.25</v>
      </c>
      <c r="BR38" s="184">
        <v>79182</v>
      </c>
      <c r="BS38" s="184">
        <v>27862882.800000001</v>
      </c>
      <c r="BT38" s="184">
        <v>274289</v>
      </c>
      <c r="BU38" s="184">
        <v>48014</v>
      </c>
      <c r="BV38" s="184">
        <v>4252731.83</v>
      </c>
      <c r="BW38" s="184"/>
      <c r="BX38" s="186">
        <v>76724.5</v>
      </c>
      <c r="BY38" s="184">
        <v>2088093.5</v>
      </c>
      <c r="BZ38" s="184">
        <v>16020</v>
      </c>
      <c r="CA38" s="184">
        <v>34484</v>
      </c>
      <c r="CB38" s="184">
        <v>32228</v>
      </c>
      <c r="CC38" s="184">
        <v>84040</v>
      </c>
      <c r="CD38" s="184">
        <v>1987820</v>
      </c>
      <c r="CE38" s="186">
        <v>135676</v>
      </c>
      <c r="CF38" s="184">
        <v>410948.5</v>
      </c>
      <c r="CG38" s="184">
        <v>26201</v>
      </c>
      <c r="CH38" s="184">
        <v>72700</v>
      </c>
      <c r="CI38" s="184">
        <v>186184</v>
      </c>
      <c r="CJ38" s="184">
        <v>26359</v>
      </c>
      <c r="CK38" s="184">
        <v>2522859</v>
      </c>
      <c r="CL38" s="184">
        <v>42980</v>
      </c>
      <c r="CM38" s="184">
        <v>45015.5</v>
      </c>
    </row>
    <row r="39" spans="1:91" ht="24.6">
      <c r="A39" s="120">
        <v>9</v>
      </c>
      <c r="B39" s="220" t="s">
        <v>757</v>
      </c>
      <c r="C39" s="125" t="s">
        <v>1199</v>
      </c>
      <c r="D39" s="184">
        <v>6359621</v>
      </c>
      <c r="E39" s="184">
        <v>711555.7</v>
      </c>
      <c r="F39" s="184">
        <v>418446.5</v>
      </c>
      <c r="G39" s="184">
        <v>424267.5</v>
      </c>
      <c r="H39" s="184">
        <v>226271</v>
      </c>
      <c r="I39" s="184">
        <v>664610.5</v>
      </c>
      <c r="J39" s="184">
        <v>513525.4</v>
      </c>
      <c r="K39" s="184">
        <v>2237573.77</v>
      </c>
      <c r="L39" s="184">
        <v>532896.49</v>
      </c>
      <c r="M39" s="184">
        <v>327459.15000000002</v>
      </c>
      <c r="N39" s="184">
        <v>2019642.5</v>
      </c>
      <c r="O39" s="184">
        <v>238145.5</v>
      </c>
      <c r="P39" s="184">
        <v>5791065</v>
      </c>
      <c r="Q39" s="184">
        <v>1904385.81</v>
      </c>
      <c r="R39" s="184">
        <v>1697679.83</v>
      </c>
      <c r="S39" s="184">
        <v>3212538</v>
      </c>
      <c r="T39" s="184">
        <v>467636.5</v>
      </c>
      <c r="U39" s="184">
        <v>525559.80000000005</v>
      </c>
      <c r="V39" s="184">
        <v>804953.67</v>
      </c>
      <c r="W39" s="184">
        <v>329259.5</v>
      </c>
      <c r="X39" s="184">
        <v>9808514.3900000006</v>
      </c>
      <c r="Y39" s="184">
        <v>352515.79</v>
      </c>
      <c r="Z39" s="184">
        <v>796935</v>
      </c>
      <c r="AA39" s="184">
        <v>389476</v>
      </c>
      <c r="AB39" s="184">
        <v>301903.75</v>
      </c>
      <c r="AC39" s="184">
        <v>495663.5</v>
      </c>
      <c r="AD39" s="184">
        <v>467774</v>
      </c>
      <c r="AE39" s="184">
        <v>1898632.8</v>
      </c>
      <c r="AF39" s="184">
        <v>309214.75</v>
      </c>
      <c r="AG39" s="184">
        <v>627786.22</v>
      </c>
      <c r="AH39" s="184">
        <v>261043.39</v>
      </c>
      <c r="AI39" s="184">
        <v>709558.4</v>
      </c>
      <c r="AJ39" s="184">
        <v>412323.6</v>
      </c>
      <c r="AK39" s="184">
        <v>434922.25</v>
      </c>
      <c r="AL39" s="184">
        <v>29320739.02</v>
      </c>
      <c r="AM39" s="184">
        <v>476693</v>
      </c>
      <c r="AN39" s="184">
        <v>2206624.5</v>
      </c>
      <c r="AO39" s="184">
        <v>2956515.95</v>
      </c>
      <c r="AP39" s="184">
        <v>1424553</v>
      </c>
      <c r="AQ39" s="184">
        <v>1788994.55</v>
      </c>
      <c r="AR39" s="184">
        <v>422196</v>
      </c>
      <c r="AS39" s="184">
        <v>4684714.49</v>
      </c>
      <c r="AT39" s="184">
        <v>946953</v>
      </c>
      <c r="AU39" s="184">
        <v>4208714.07</v>
      </c>
      <c r="AV39" s="184">
        <v>1349774.23</v>
      </c>
      <c r="AW39" s="184">
        <v>382462.8</v>
      </c>
      <c r="AX39" s="184">
        <v>230363.25</v>
      </c>
      <c r="AY39" s="184">
        <v>633135.82999999996</v>
      </c>
      <c r="AZ39" s="184">
        <v>1456612.75</v>
      </c>
      <c r="BA39" s="184">
        <v>523491</v>
      </c>
      <c r="BB39" s="184">
        <v>4613647.5</v>
      </c>
      <c r="BC39" s="184">
        <v>320154.07</v>
      </c>
      <c r="BD39" s="184">
        <v>12916776.289999999</v>
      </c>
      <c r="BE39" s="184">
        <v>1194578.6200000001</v>
      </c>
      <c r="BF39" s="184">
        <v>528833.5</v>
      </c>
      <c r="BG39" s="184">
        <v>775418.1</v>
      </c>
      <c r="BH39" s="184">
        <v>6446807.5</v>
      </c>
      <c r="BI39" s="184">
        <v>96901</v>
      </c>
      <c r="BJ39" s="184">
        <v>167450.75</v>
      </c>
      <c r="BK39" s="184">
        <v>294024.84999999998</v>
      </c>
      <c r="BL39" s="184">
        <v>488263</v>
      </c>
      <c r="BM39" s="184">
        <v>6973523.75</v>
      </c>
      <c r="BN39" s="184">
        <v>745646.35</v>
      </c>
      <c r="BO39" s="184">
        <v>800735.75</v>
      </c>
      <c r="BP39" s="184">
        <v>885960.5</v>
      </c>
      <c r="BQ39" s="184">
        <v>660422.9</v>
      </c>
      <c r="BR39" s="184">
        <v>428879.28</v>
      </c>
      <c r="BS39" s="186">
        <v>31012311.600000001</v>
      </c>
      <c r="BT39" s="186">
        <v>1101958.8999999999</v>
      </c>
      <c r="BU39" s="186">
        <v>389908.95</v>
      </c>
      <c r="BV39" s="186">
        <v>3794246</v>
      </c>
      <c r="BW39" s="186">
        <v>600256</v>
      </c>
      <c r="BX39" s="186">
        <v>393194</v>
      </c>
      <c r="BY39" s="186">
        <v>1820976.85</v>
      </c>
      <c r="BZ39" s="186">
        <v>428752.57</v>
      </c>
      <c r="CA39" s="186">
        <v>285723.59999999998</v>
      </c>
      <c r="CB39" s="186">
        <v>517735</v>
      </c>
      <c r="CC39" s="186">
        <v>2522783.25</v>
      </c>
      <c r="CD39" s="186">
        <v>2504383.25</v>
      </c>
      <c r="CE39" s="186">
        <v>552832.35</v>
      </c>
      <c r="CF39" s="186">
        <v>1800924</v>
      </c>
      <c r="CG39" s="186">
        <v>701560</v>
      </c>
      <c r="CH39" s="186">
        <v>259177.5</v>
      </c>
      <c r="CI39" s="186">
        <v>211118.31</v>
      </c>
      <c r="CJ39" s="186">
        <v>383288.5</v>
      </c>
      <c r="CK39" s="186">
        <v>1707246</v>
      </c>
      <c r="CL39" s="186">
        <v>244404.54</v>
      </c>
      <c r="CM39" s="186">
        <v>436572</v>
      </c>
    </row>
    <row r="40" spans="1:91" ht="24.6">
      <c r="A40" s="120">
        <v>9</v>
      </c>
      <c r="B40" s="220" t="s">
        <v>758</v>
      </c>
      <c r="C40" s="125" t="s">
        <v>1200</v>
      </c>
      <c r="D40" s="184">
        <v>5885311.25</v>
      </c>
      <c r="E40" s="184">
        <v>124966.8</v>
      </c>
      <c r="F40" s="184">
        <v>128493</v>
      </c>
      <c r="G40" s="184">
        <v>165322.99</v>
      </c>
      <c r="H40" s="184">
        <v>79275.5</v>
      </c>
      <c r="I40" s="184">
        <v>156068</v>
      </c>
      <c r="J40" s="184">
        <v>242670.75</v>
      </c>
      <c r="K40" s="184">
        <v>511278.65</v>
      </c>
      <c r="L40" s="184">
        <v>125352.45</v>
      </c>
      <c r="M40" s="184">
        <v>48591.55</v>
      </c>
      <c r="N40" s="184">
        <v>983799.5</v>
      </c>
      <c r="O40" s="184">
        <v>84010.91</v>
      </c>
      <c r="P40" s="184">
        <v>2360800.5</v>
      </c>
      <c r="Q40" s="184">
        <v>151916.75</v>
      </c>
      <c r="R40" s="184">
        <v>275373.40000000002</v>
      </c>
      <c r="S40" s="184">
        <v>819067.75</v>
      </c>
      <c r="T40" s="184">
        <v>125547.5</v>
      </c>
      <c r="U40" s="184">
        <v>109428</v>
      </c>
      <c r="V40" s="184">
        <v>296900.5</v>
      </c>
      <c r="W40" s="184">
        <v>172001.5</v>
      </c>
      <c r="X40" s="184">
        <v>8876632.3000000007</v>
      </c>
      <c r="Y40" s="184">
        <v>146689.25</v>
      </c>
      <c r="Z40" s="184">
        <v>334015</v>
      </c>
      <c r="AA40" s="184">
        <v>226116</v>
      </c>
      <c r="AB40" s="184">
        <v>65797.5</v>
      </c>
      <c r="AC40" s="184">
        <v>161260</v>
      </c>
      <c r="AD40" s="184">
        <v>97942.79</v>
      </c>
      <c r="AE40" s="184">
        <v>1005064.25</v>
      </c>
      <c r="AF40" s="184">
        <v>128813.35</v>
      </c>
      <c r="AG40" s="184">
        <v>199262.15</v>
      </c>
      <c r="AH40" s="184">
        <v>146544.93</v>
      </c>
      <c r="AI40" s="184">
        <v>254717.13</v>
      </c>
      <c r="AJ40" s="184">
        <v>57686.73</v>
      </c>
      <c r="AK40" s="184">
        <v>133936.25</v>
      </c>
      <c r="AL40" s="184">
        <v>21604215.27</v>
      </c>
      <c r="AM40" s="184">
        <v>126313</v>
      </c>
      <c r="AN40" s="184">
        <v>286698.25</v>
      </c>
      <c r="AO40" s="184">
        <v>909831.58</v>
      </c>
      <c r="AP40" s="184">
        <v>1128982</v>
      </c>
      <c r="AQ40" s="184">
        <v>282379</v>
      </c>
      <c r="AR40" s="184">
        <v>82186</v>
      </c>
      <c r="AS40" s="184">
        <v>2806026.95</v>
      </c>
      <c r="AT40" s="184">
        <v>332734.90999999997</v>
      </c>
      <c r="AU40" s="184">
        <v>281892.90000000002</v>
      </c>
      <c r="AV40" s="184">
        <v>605439.42000000004</v>
      </c>
      <c r="AW40" s="184">
        <v>160921.5</v>
      </c>
      <c r="AX40" s="184">
        <v>76408.899999999994</v>
      </c>
      <c r="AY40" s="184">
        <v>327723.27</v>
      </c>
      <c r="AZ40" s="184">
        <v>54757.75</v>
      </c>
      <c r="BA40" s="184">
        <v>142789</v>
      </c>
      <c r="BB40" s="184">
        <v>1823782.15</v>
      </c>
      <c r="BC40" s="184">
        <v>280850.12</v>
      </c>
      <c r="BD40" s="184">
        <v>6355080.9800000004</v>
      </c>
      <c r="BE40" s="184">
        <v>782669.44</v>
      </c>
      <c r="BF40" s="184">
        <v>90884.75</v>
      </c>
      <c r="BG40" s="184">
        <v>132535</v>
      </c>
      <c r="BH40" s="184">
        <v>4155778.25</v>
      </c>
      <c r="BI40" s="184">
        <v>40154</v>
      </c>
      <c r="BJ40" s="184">
        <v>76983.100000000006</v>
      </c>
      <c r="BK40" s="184">
        <v>53484</v>
      </c>
      <c r="BL40" s="184">
        <v>136841.5</v>
      </c>
      <c r="BM40" s="184">
        <v>6149750.25</v>
      </c>
      <c r="BN40" s="184">
        <v>228337.13</v>
      </c>
      <c r="BO40" s="184">
        <v>172624.05</v>
      </c>
      <c r="BP40" s="184">
        <v>389077.5</v>
      </c>
      <c r="BQ40" s="184">
        <v>171859.05</v>
      </c>
      <c r="BR40" s="184">
        <v>344976.8</v>
      </c>
      <c r="BS40" s="186">
        <v>26755393.68</v>
      </c>
      <c r="BT40" s="184">
        <v>135190.5</v>
      </c>
      <c r="BU40" s="184">
        <v>258368.76</v>
      </c>
      <c r="BV40" s="186">
        <v>2745032.4</v>
      </c>
      <c r="BW40" s="184">
        <v>120524</v>
      </c>
      <c r="BX40" s="184">
        <v>170262.75</v>
      </c>
      <c r="BY40" s="184">
        <v>605781.25</v>
      </c>
      <c r="BZ40" s="184">
        <v>90468.34</v>
      </c>
      <c r="CA40" s="184">
        <v>44783.02</v>
      </c>
      <c r="CB40" s="184">
        <v>113003</v>
      </c>
      <c r="CC40" s="186">
        <v>506498.3</v>
      </c>
      <c r="CD40" s="184">
        <v>811886.66</v>
      </c>
      <c r="CE40" s="184">
        <v>250187.72</v>
      </c>
      <c r="CF40" s="186">
        <v>618024</v>
      </c>
      <c r="CG40" s="186">
        <v>116226.5</v>
      </c>
      <c r="CH40" s="184">
        <v>70902.75</v>
      </c>
      <c r="CI40" s="184">
        <v>52293.75</v>
      </c>
      <c r="CJ40" s="184">
        <v>83578</v>
      </c>
      <c r="CK40" s="186">
        <v>1049373.3</v>
      </c>
      <c r="CL40" s="186">
        <v>158593.51999999999</v>
      </c>
      <c r="CM40" s="184">
        <v>38872.5</v>
      </c>
    </row>
    <row r="41" spans="1:91" ht="49.2">
      <c r="A41" s="120">
        <v>9</v>
      </c>
      <c r="B41" s="220" t="s">
        <v>759</v>
      </c>
      <c r="C41" s="125" t="s">
        <v>1201</v>
      </c>
      <c r="D41" s="184">
        <v>-4394805.9800000004</v>
      </c>
      <c r="E41" s="184">
        <v>-21357.46</v>
      </c>
      <c r="F41" s="184">
        <v>-25792.99</v>
      </c>
      <c r="G41" s="184">
        <v>-1171.1400000000001</v>
      </c>
      <c r="H41" s="184">
        <v>-27003.16</v>
      </c>
      <c r="I41" s="184">
        <v>-72619.990000000005</v>
      </c>
      <c r="J41" s="184">
        <v>-56074.58</v>
      </c>
      <c r="K41" s="184">
        <v>-105707.24</v>
      </c>
      <c r="L41" s="184">
        <v>-5353.2</v>
      </c>
      <c r="M41" s="184"/>
      <c r="N41" s="184">
        <v>-187361.45</v>
      </c>
      <c r="O41" s="184">
        <v>-1866.37</v>
      </c>
      <c r="P41" s="184">
        <v>-233420.77</v>
      </c>
      <c r="Q41" s="184">
        <v>-28235.200000000001</v>
      </c>
      <c r="R41" s="184">
        <v>-62268.18</v>
      </c>
      <c r="S41" s="184">
        <v>-265612.52</v>
      </c>
      <c r="T41" s="184">
        <v>-16732.39</v>
      </c>
      <c r="U41" s="184">
        <v>-10737.41</v>
      </c>
      <c r="V41" s="184">
        <v>-72310.91</v>
      </c>
      <c r="W41" s="184">
        <v>-32937.32</v>
      </c>
      <c r="X41" s="184">
        <v>-1941776.28</v>
      </c>
      <c r="Y41" s="184">
        <v>-20746.099999999999</v>
      </c>
      <c r="Z41" s="184">
        <v>-43589.08</v>
      </c>
      <c r="AA41" s="184">
        <v>-32680.98</v>
      </c>
      <c r="AB41" s="184">
        <v>-10696.34</v>
      </c>
      <c r="AC41" s="184">
        <v>-32009.13</v>
      </c>
      <c r="AD41" s="184">
        <v>-1883.58</v>
      </c>
      <c r="AE41" s="184">
        <v>-237475.94</v>
      </c>
      <c r="AF41" s="184">
        <v>-17468.849999999999</v>
      </c>
      <c r="AG41" s="184">
        <v>-10866.55</v>
      </c>
      <c r="AH41" s="184">
        <v>-9956.5</v>
      </c>
      <c r="AI41" s="184">
        <v>-13118.79</v>
      </c>
      <c r="AJ41" s="184">
        <v>-4067.79</v>
      </c>
      <c r="AK41" s="184">
        <v>-5331.83</v>
      </c>
      <c r="AL41" s="184">
        <v>-4319107.71</v>
      </c>
      <c r="AM41" s="184">
        <v>-13428.81</v>
      </c>
      <c r="AN41" s="184">
        <v>-39771.74</v>
      </c>
      <c r="AO41" s="184">
        <v>-417157.81</v>
      </c>
      <c r="AP41" s="184">
        <v>-232020.87</v>
      </c>
      <c r="AQ41" s="184">
        <v>-26335.88</v>
      </c>
      <c r="AR41" s="184">
        <v>-8954.35</v>
      </c>
      <c r="AS41" s="184">
        <v>-562225.96</v>
      </c>
      <c r="AT41" s="184">
        <v>-65263.360000000001</v>
      </c>
      <c r="AU41" s="184">
        <v>-258695.61</v>
      </c>
      <c r="AV41" s="184">
        <v>-33688.410000000003</v>
      </c>
      <c r="AW41" s="184">
        <v>-29458.98</v>
      </c>
      <c r="AX41" s="184">
        <v>-18948.32</v>
      </c>
      <c r="AY41" s="184">
        <v>-68380.92</v>
      </c>
      <c r="AZ41" s="184">
        <v>-11862.16</v>
      </c>
      <c r="BA41" s="184">
        <v>-21707.96</v>
      </c>
      <c r="BB41" s="184">
        <v>-336951.42</v>
      </c>
      <c r="BC41" s="184">
        <v>-35613.769999999997</v>
      </c>
      <c r="BD41" s="184">
        <v>-1680501.73</v>
      </c>
      <c r="BE41" s="184">
        <v>-378672.24</v>
      </c>
      <c r="BF41" s="184">
        <v>-15654.28</v>
      </c>
      <c r="BG41" s="184">
        <v>-13163.66</v>
      </c>
      <c r="BH41" s="184">
        <v>-377684.9</v>
      </c>
      <c r="BI41" s="184">
        <v>-3158.21</v>
      </c>
      <c r="BJ41" s="184">
        <v>-8751.17</v>
      </c>
      <c r="BK41" s="184">
        <v>-35263.300000000003</v>
      </c>
      <c r="BL41" s="184">
        <v>-34937.78</v>
      </c>
      <c r="BM41" s="184">
        <v>-448490.76</v>
      </c>
      <c r="BN41" s="184">
        <v>-43222.09</v>
      </c>
      <c r="BO41" s="184">
        <v>-23427.72</v>
      </c>
      <c r="BP41" s="184">
        <v>-88403.25</v>
      </c>
      <c r="BQ41" s="184">
        <v>-21115.48</v>
      </c>
      <c r="BR41" s="184">
        <v>-44847.87</v>
      </c>
      <c r="BS41" s="184">
        <v>-2902569.25</v>
      </c>
      <c r="BT41" s="184">
        <v>-20218.41</v>
      </c>
      <c r="BU41" s="184">
        <v>-73160.179999999993</v>
      </c>
      <c r="BV41" s="184">
        <v>-231268.92</v>
      </c>
      <c r="BW41" s="184">
        <v>-1006.3</v>
      </c>
      <c r="BX41" s="184">
        <v>-21434.18</v>
      </c>
      <c r="BY41" s="184">
        <v>-58194.41</v>
      </c>
      <c r="BZ41" s="184">
        <v>-21195.05</v>
      </c>
      <c r="CA41" s="184">
        <v>-4822.6400000000003</v>
      </c>
      <c r="CB41" s="184">
        <v>-14066.56</v>
      </c>
      <c r="CC41" s="184">
        <v>-78658.100000000006</v>
      </c>
      <c r="CD41" s="184">
        <v>-157974.48000000001</v>
      </c>
      <c r="CE41" s="184">
        <v>-16521.46</v>
      </c>
      <c r="CF41" s="184">
        <v>-184586.64</v>
      </c>
      <c r="CG41" s="184">
        <v>-6171.69</v>
      </c>
      <c r="CH41" s="184"/>
      <c r="CI41" s="184">
        <v>-7104.5</v>
      </c>
      <c r="CJ41" s="184">
        <v>-4805.68</v>
      </c>
      <c r="CK41" s="184">
        <v>-240063.73</v>
      </c>
      <c r="CL41" s="184">
        <v>-8092.7</v>
      </c>
      <c r="CM41" s="184">
        <v>-4122.05</v>
      </c>
    </row>
    <row r="42" spans="1:91" ht="49.2">
      <c r="A42" s="120">
        <v>9</v>
      </c>
      <c r="B42" s="220" t="s">
        <v>760</v>
      </c>
      <c r="C42" s="125" t="s">
        <v>1202</v>
      </c>
      <c r="D42" s="184">
        <v>3458813.51</v>
      </c>
      <c r="E42" s="184">
        <v>53158.73</v>
      </c>
      <c r="F42" s="184">
        <v>12490.82</v>
      </c>
      <c r="G42" s="184">
        <v>27173.119999999999</v>
      </c>
      <c r="H42" s="184">
        <v>32807.47</v>
      </c>
      <c r="I42" s="184">
        <v>30475.81</v>
      </c>
      <c r="J42" s="184">
        <v>31309.919999999998</v>
      </c>
      <c r="K42" s="184">
        <v>59146.97</v>
      </c>
      <c r="L42" s="184">
        <v>12949.47</v>
      </c>
      <c r="M42" s="184"/>
      <c r="N42" s="184">
        <v>149590.99</v>
      </c>
      <c r="O42" s="184">
        <v>2628.85</v>
      </c>
      <c r="P42" s="184">
        <v>379313.29</v>
      </c>
      <c r="Q42" s="184">
        <v>54609.53</v>
      </c>
      <c r="R42" s="184">
        <v>24142.37</v>
      </c>
      <c r="S42" s="184">
        <v>87794.74</v>
      </c>
      <c r="T42" s="184">
        <v>19780.39</v>
      </c>
      <c r="U42" s="184">
        <v>22910.19</v>
      </c>
      <c r="V42" s="184">
        <v>31427.39</v>
      </c>
      <c r="W42" s="184">
        <v>17958.45</v>
      </c>
      <c r="X42" s="184">
        <v>1344233.45</v>
      </c>
      <c r="Y42" s="184">
        <v>78249.73</v>
      </c>
      <c r="Z42" s="184">
        <v>90947.23</v>
      </c>
      <c r="AA42" s="184">
        <v>52385.53</v>
      </c>
      <c r="AB42" s="184">
        <v>39526.19</v>
      </c>
      <c r="AC42" s="184">
        <v>49765.88</v>
      </c>
      <c r="AD42" s="184">
        <v>213330.99</v>
      </c>
      <c r="AE42" s="184">
        <v>102548.57</v>
      </c>
      <c r="AF42" s="184">
        <v>27746.71</v>
      </c>
      <c r="AG42" s="184">
        <v>69422.64</v>
      </c>
      <c r="AH42" s="184">
        <v>54551.26</v>
      </c>
      <c r="AI42" s="184">
        <v>121343.16</v>
      </c>
      <c r="AJ42" s="184">
        <v>16641.990000000002</v>
      </c>
      <c r="AK42" s="184">
        <v>28089.8</v>
      </c>
      <c r="AL42" s="184">
        <v>2390162.9900000002</v>
      </c>
      <c r="AM42" s="184">
        <v>7114.37</v>
      </c>
      <c r="AN42" s="184">
        <v>47684.41</v>
      </c>
      <c r="AO42" s="184">
        <v>19191.8</v>
      </c>
      <c r="AP42" s="184">
        <v>172706.17</v>
      </c>
      <c r="AQ42" s="184">
        <v>37614.9</v>
      </c>
      <c r="AR42" s="184">
        <v>16151.06</v>
      </c>
      <c r="AS42" s="184">
        <v>498019.74</v>
      </c>
      <c r="AT42" s="184">
        <v>31877.52</v>
      </c>
      <c r="AU42" s="184">
        <v>209745.6</v>
      </c>
      <c r="AV42" s="184">
        <v>203726.63</v>
      </c>
      <c r="AW42" s="184">
        <v>31562.49</v>
      </c>
      <c r="AX42" s="184">
        <v>12619.3</v>
      </c>
      <c r="AY42" s="184">
        <v>88415.63</v>
      </c>
      <c r="AZ42" s="184">
        <v>7054.32</v>
      </c>
      <c r="BA42" s="184">
        <v>46456.63</v>
      </c>
      <c r="BB42" s="184">
        <v>553481.07999999996</v>
      </c>
      <c r="BC42" s="184">
        <v>25501.52</v>
      </c>
      <c r="BD42" s="184">
        <v>1634808.52</v>
      </c>
      <c r="BE42" s="184">
        <v>50228.56</v>
      </c>
      <c r="BF42" s="184">
        <v>6567.95</v>
      </c>
      <c r="BG42" s="184">
        <v>31894.07</v>
      </c>
      <c r="BH42" s="184">
        <v>814030.11</v>
      </c>
      <c r="BI42" s="184">
        <v>12083.67</v>
      </c>
      <c r="BJ42" s="184">
        <v>5416.5</v>
      </c>
      <c r="BK42" s="184">
        <v>573.82000000000005</v>
      </c>
      <c r="BL42" s="184">
        <v>7748.81</v>
      </c>
      <c r="BM42" s="184">
        <v>322116.15000000002</v>
      </c>
      <c r="BN42" s="184">
        <v>35409.410000000003</v>
      </c>
      <c r="BO42" s="184">
        <v>25891.58</v>
      </c>
      <c r="BP42" s="184">
        <v>61346.78</v>
      </c>
      <c r="BQ42" s="184">
        <v>17444.349999999999</v>
      </c>
      <c r="BR42" s="184">
        <v>40460.25</v>
      </c>
      <c r="BS42" s="184">
        <v>3954282.92</v>
      </c>
      <c r="BT42" s="184">
        <v>37875.949999999997</v>
      </c>
      <c r="BU42" s="184">
        <v>71809.31</v>
      </c>
      <c r="BV42" s="184">
        <v>981634.47</v>
      </c>
      <c r="BW42" s="184">
        <v>17301.080000000002</v>
      </c>
      <c r="BX42" s="184">
        <v>54118.57</v>
      </c>
      <c r="BY42" s="184">
        <v>115118.88</v>
      </c>
      <c r="BZ42" s="184">
        <v>29942.19</v>
      </c>
      <c r="CA42" s="184">
        <v>17352.310000000001</v>
      </c>
      <c r="CB42" s="184">
        <v>55690.7</v>
      </c>
      <c r="CC42" s="184"/>
      <c r="CD42" s="184">
        <v>74249.509999999995</v>
      </c>
      <c r="CE42" s="184">
        <v>31839.34</v>
      </c>
      <c r="CF42" s="184">
        <v>62538.400000000001</v>
      </c>
      <c r="CG42" s="184">
        <v>28974.17</v>
      </c>
      <c r="CH42" s="184"/>
      <c r="CI42" s="184">
        <v>34901.11</v>
      </c>
      <c r="CJ42" s="184">
        <v>26068.63</v>
      </c>
      <c r="CK42" s="184">
        <v>310913.81</v>
      </c>
      <c r="CL42" s="184">
        <v>22256.07</v>
      </c>
      <c r="CM42" s="184">
        <v>5646.13</v>
      </c>
    </row>
    <row r="43" spans="1:91" ht="24.6">
      <c r="A43" s="120">
        <v>9</v>
      </c>
      <c r="B43" s="220" t="s">
        <v>761</v>
      </c>
      <c r="C43" s="125" t="s">
        <v>405</v>
      </c>
      <c r="D43" s="184">
        <v>406956</v>
      </c>
      <c r="E43" s="184">
        <v>12598.75</v>
      </c>
      <c r="F43" s="184">
        <v>37050.5</v>
      </c>
      <c r="G43" s="184">
        <v>9822</v>
      </c>
      <c r="H43" s="184">
        <v>12064.5</v>
      </c>
      <c r="I43" s="184">
        <v>20191</v>
      </c>
      <c r="J43" s="184">
        <v>25858.5</v>
      </c>
      <c r="K43" s="184">
        <v>328652.59000000003</v>
      </c>
      <c r="L43" s="184">
        <v>15351.25</v>
      </c>
      <c r="M43" s="184">
        <v>43791.75</v>
      </c>
      <c r="N43" s="184">
        <v>78193.5</v>
      </c>
      <c r="O43" s="184">
        <v>1045</v>
      </c>
      <c r="P43" s="184">
        <v>397130.75</v>
      </c>
      <c r="Q43" s="184">
        <v>42607.65</v>
      </c>
      <c r="R43" s="184">
        <v>24125.5</v>
      </c>
      <c r="S43" s="184">
        <v>64490</v>
      </c>
      <c r="T43" s="184">
        <v>27483.75</v>
      </c>
      <c r="U43" s="184">
        <v>41307.5</v>
      </c>
      <c r="V43" s="184">
        <v>33578.5</v>
      </c>
      <c r="W43" s="184">
        <v>11073</v>
      </c>
      <c r="X43" s="184">
        <v>960294.09</v>
      </c>
      <c r="Y43" s="184">
        <v>8284.5</v>
      </c>
      <c r="Z43" s="184">
        <v>35513</v>
      </c>
      <c r="AA43" s="184">
        <v>21980</v>
      </c>
      <c r="AB43" s="184">
        <v>4540</v>
      </c>
      <c r="AC43" s="184">
        <v>16611</v>
      </c>
      <c r="AD43" s="184">
        <v>26471</v>
      </c>
      <c r="AE43" s="184">
        <v>90226</v>
      </c>
      <c r="AF43" s="184">
        <v>6816.25</v>
      </c>
      <c r="AG43" s="184">
        <v>14306.4</v>
      </c>
      <c r="AH43" s="184">
        <v>17308.39</v>
      </c>
      <c r="AI43" s="184">
        <v>37029.800000000003</v>
      </c>
      <c r="AJ43" s="184">
        <v>29859</v>
      </c>
      <c r="AK43" s="184">
        <v>24437.25</v>
      </c>
      <c r="AL43" s="184">
        <v>1315922.25</v>
      </c>
      <c r="AM43" s="184">
        <v>20953</v>
      </c>
      <c r="AN43" s="184">
        <v>50253.5</v>
      </c>
      <c r="AO43" s="184">
        <v>35278.71</v>
      </c>
      <c r="AP43" s="184">
        <v>88271</v>
      </c>
      <c r="AQ43" s="184">
        <v>22370.25</v>
      </c>
      <c r="AR43" s="184">
        <v>12899</v>
      </c>
      <c r="AS43" s="184">
        <v>279307</v>
      </c>
      <c r="AT43" s="184">
        <v>65536</v>
      </c>
      <c r="AU43" s="184">
        <v>155550.48000000001</v>
      </c>
      <c r="AV43" s="184">
        <v>75989.259999999995</v>
      </c>
      <c r="AW43" s="184">
        <v>6296.5</v>
      </c>
      <c r="AX43" s="184">
        <v>17874.25</v>
      </c>
      <c r="AY43" s="184">
        <v>34642</v>
      </c>
      <c r="AZ43" s="184">
        <v>10633.5</v>
      </c>
      <c r="BA43" s="184">
        <v>21298</v>
      </c>
      <c r="BB43" s="184">
        <v>557081.75</v>
      </c>
      <c r="BC43" s="184">
        <v>9250.4500000000007</v>
      </c>
      <c r="BD43" s="184">
        <v>409773</v>
      </c>
      <c r="BE43" s="184">
        <v>86674</v>
      </c>
      <c r="BF43" s="184">
        <v>9831</v>
      </c>
      <c r="BG43" s="184"/>
      <c r="BH43" s="184">
        <v>222221.75</v>
      </c>
      <c r="BI43" s="184">
        <v>6041</v>
      </c>
      <c r="BJ43" s="184">
        <v>290</v>
      </c>
      <c r="BK43" s="184">
        <v>20607.25</v>
      </c>
      <c r="BL43" s="184">
        <v>43255</v>
      </c>
      <c r="BM43" s="184">
        <v>501878.5</v>
      </c>
      <c r="BN43" s="184">
        <v>32779.5</v>
      </c>
      <c r="BO43" s="184">
        <v>23465</v>
      </c>
      <c r="BP43" s="184">
        <v>49279</v>
      </c>
      <c r="BQ43" s="184">
        <v>14940.5</v>
      </c>
      <c r="BR43" s="184">
        <v>16853</v>
      </c>
      <c r="BS43" s="184">
        <v>1549395</v>
      </c>
      <c r="BT43" s="184">
        <v>19696</v>
      </c>
      <c r="BU43" s="184">
        <v>33030.93</v>
      </c>
      <c r="BV43" s="184">
        <v>457572</v>
      </c>
      <c r="BW43" s="184">
        <v>10605</v>
      </c>
      <c r="BX43" s="184"/>
      <c r="BY43" s="184">
        <v>230492.5</v>
      </c>
      <c r="BZ43" s="184">
        <v>15099</v>
      </c>
      <c r="CA43" s="184">
        <v>13479</v>
      </c>
      <c r="CB43" s="184">
        <v>25487</v>
      </c>
      <c r="CC43" s="184">
        <v>21692</v>
      </c>
      <c r="CD43" s="184">
        <v>33204.25</v>
      </c>
      <c r="CE43" s="184">
        <v>9173.6</v>
      </c>
      <c r="CF43" s="184">
        <v>27902</v>
      </c>
      <c r="CG43" s="184">
        <v>21668</v>
      </c>
      <c r="CH43" s="184">
        <v>3435</v>
      </c>
      <c r="CI43" s="184">
        <v>5585.75</v>
      </c>
      <c r="CJ43" s="184">
        <v>13639</v>
      </c>
      <c r="CK43" s="184">
        <v>52539</v>
      </c>
      <c r="CL43" s="184"/>
      <c r="CM43" s="184">
        <v>9606</v>
      </c>
    </row>
    <row r="44" spans="1:91" ht="24.6">
      <c r="A44" s="120">
        <v>9</v>
      </c>
      <c r="B44" s="220" t="s">
        <v>762</v>
      </c>
      <c r="C44" s="125" t="s">
        <v>1203</v>
      </c>
      <c r="D44" s="184">
        <v>481301</v>
      </c>
      <c r="E44" s="184"/>
      <c r="F44" s="184">
        <v>17971</v>
      </c>
      <c r="G44" s="184">
        <v>5598.5</v>
      </c>
      <c r="H44" s="184">
        <v>7003.5</v>
      </c>
      <c r="I44" s="184"/>
      <c r="J44" s="184">
        <v>7689.5</v>
      </c>
      <c r="K44" s="184">
        <v>32147</v>
      </c>
      <c r="L44" s="184"/>
      <c r="M44" s="184"/>
      <c r="N44" s="184">
        <v>225236</v>
      </c>
      <c r="O44" s="184"/>
      <c r="P44" s="184">
        <v>135166.25</v>
      </c>
      <c r="Q44" s="184"/>
      <c r="R44" s="184">
        <v>20883.5</v>
      </c>
      <c r="S44" s="184">
        <v>75153</v>
      </c>
      <c r="T44" s="184">
        <v>14829.75</v>
      </c>
      <c r="U44" s="184">
        <v>25169</v>
      </c>
      <c r="V44" s="184">
        <v>8540.5</v>
      </c>
      <c r="W44" s="184"/>
      <c r="X44" s="184">
        <v>1017554.93</v>
      </c>
      <c r="Y44" s="184">
        <v>1950</v>
      </c>
      <c r="Z44" s="184"/>
      <c r="AA44" s="184">
        <v>31953.56</v>
      </c>
      <c r="AB44" s="184"/>
      <c r="AC44" s="184">
        <v>6062</v>
      </c>
      <c r="AD44" s="184">
        <v>23682</v>
      </c>
      <c r="AE44" s="184">
        <v>32016</v>
      </c>
      <c r="AF44" s="184">
        <v>18752.75</v>
      </c>
      <c r="AG44" s="184">
        <v>7992</v>
      </c>
      <c r="AH44" s="184">
        <v>3053.65</v>
      </c>
      <c r="AI44" s="184">
        <v>31784.5</v>
      </c>
      <c r="AJ44" s="184">
        <v>24722</v>
      </c>
      <c r="AK44" s="184">
        <v>21711.85</v>
      </c>
      <c r="AL44" s="184">
        <v>1685137</v>
      </c>
      <c r="AM44" s="184"/>
      <c r="AN44" s="184">
        <v>2577</v>
      </c>
      <c r="AO44" s="184">
        <v>51446.58</v>
      </c>
      <c r="AP44" s="184">
        <v>13106</v>
      </c>
      <c r="AQ44" s="184">
        <v>3719</v>
      </c>
      <c r="AR44" s="184">
        <v>4553</v>
      </c>
      <c r="AS44" s="184">
        <v>102225</v>
      </c>
      <c r="AT44" s="184">
        <v>39337.94</v>
      </c>
      <c r="AU44" s="184">
        <v>18213</v>
      </c>
      <c r="AV44" s="184">
        <v>1232.52</v>
      </c>
      <c r="AW44" s="184">
        <v>12998.66</v>
      </c>
      <c r="AX44" s="184"/>
      <c r="AY44" s="184">
        <v>9070</v>
      </c>
      <c r="AZ44" s="184">
        <v>15969.5</v>
      </c>
      <c r="BA44" s="184">
        <v>14479</v>
      </c>
      <c r="BB44" s="184">
        <v>117799.3</v>
      </c>
      <c r="BC44" s="184">
        <v>11678</v>
      </c>
      <c r="BD44" s="184">
        <v>167046</v>
      </c>
      <c r="BE44" s="184">
        <v>189041.1</v>
      </c>
      <c r="BF44" s="184">
        <v>6995</v>
      </c>
      <c r="BG44" s="184"/>
      <c r="BH44" s="184">
        <v>87928.75</v>
      </c>
      <c r="BI44" s="184">
        <v>11015</v>
      </c>
      <c r="BJ44" s="184"/>
      <c r="BK44" s="184">
        <v>57723.25</v>
      </c>
      <c r="BL44" s="184">
        <v>13737.5</v>
      </c>
      <c r="BM44" s="184">
        <v>247683.9</v>
      </c>
      <c r="BN44" s="184">
        <v>57870.75</v>
      </c>
      <c r="BO44" s="184"/>
      <c r="BP44" s="184">
        <v>99793.5</v>
      </c>
      <c r="BQ44" s="184">
        <v>24576.21</v>
      </c>
      <c r="BR44" s="184">
        <v>937</v>
      </c>
      <c r="BS44" s="184">
        <v>947309.34</v>
      </c>
      <c r="BT44" s="184"/>
      <c r="BU44" s="184">
        <v>40606.31</v>
      </c>
      <c r="BV44" s="184">
        <v>204467.25</v>
      </c>
      <c r="BW44" s="184"/>
      <c r="BX44" s="184"/>
      <c r="BY44" s="184">
        <v>30439.5</v>
      </c>
      <c r="BZ44" s="184">
        <v>3699</v>
      </c>
      <c r="CA44" s="184">
        <v>8168</v>
      </c>
      <c r="CB44" s="184"/>
      <c r="CC44" s="184"/>
      <c r="CD44" s="184">
        <v>20407</v>
      </c>
      <c r="CE44" s="184"/>
      <c r="CF44" s="184"/>
      <c r="CG44" s="184"/>
      <c r="CH44" s="184"/>
      <c r="CI44" s="184"/>
      <c r="CJ44" s="184">
        <v>2779</v>
      </c>
      <c r="CK44" s="184">
        <v>146075</v>
      </c>
      <c r="CL44" s="184"/>
      <c r="CM44" s="184"/>
    </row>
    <row r="45" spans="1:91" ht="49.2">
      <c r="A45" s="120">
        <v>9</v>
      </c>
      <c r="B45" s="220" t="s">
        <v>763</v>
      </c>
      <c r="C45" s="125" t="s">
        <v>1204</v>
      </c>
      <c r="D45" s="184"/>
      <c r="E45" s="184"/>
      <c r="F45" s="184">
        <v>-376</v>
      </c>
      <c r="G45" s="184"/>
      <c r="H45" s="184"/>
      <c r="I45" s="184"/>
      <c r="J45" s="184"/>
      <c r="K45" s="184"/>
      <c r="L45" s="184"/>
      <c r="M45" s="184"/>
      <c r="N45" s="184">
        <v>-5417.32</v>
      </c>
      <c r="O45" s="184"/>
      <c r="P45" s="184">
        <v>-20680.38</v>
      </c>
      <c r="Q45" s="184"/>
      <c r="R45" s="184">
        <v>-1463.79</v>
      </c>
      <c r="S45" s="184">
        <v>-7443.33</v>
      </c>
      <c r="T45" s="184"/>
      <c r="U45" s="184">
        <v>-3276.67</v>
      </c>
      <c r="V45" s="184">
        <v>-179.43</v>
      </c>
      <c r="W45" s="184"/>
      <c r="X45" s="184">
        <v>-76295.94</v>
      </c>
      <c r="Y45" s="184">
        <v>-1086.46</v>
      </c>
      <c r="Z45" s="184"/>
      <c r="AA45" s="184">
        <v>-12558.25</v>
      </c>
      <c r="AB45" s="184">
        <v>-2704.51</v>
      </c>
      <c r="AC45" s="184"/>
      <c r="AD45" s="184"/>
      <c r="AE45" s="184">
        <v>-1602.76</v>
      </c>
      <c r="AF45" s="184"/>
      <c r="AG45" s="184">
        <v>-225.52</v>
      </c>
      <c r="AH45" s="184"/>
      <c r="AI45" s="184"/>
      <c r="AJ45" s="184"/>
      <c r="AK45" s="184"/>
      <c r="AL45" s="184">
        <v>-180327.13</v>
      </c>
      <c r="AM45" s="184"/>
      <c r="AN45" s="184"/>
      <c r="AO45" s="184">
        <v>-20921.02</v>
      </c>
      <c r="AP45" s="184"/>
      <c r="AQ45" s="184"/>
      <c r="AR45" s="184">
        <v>-2103.4499999999998</v>
      </c>
      <c r="AS45" s="184">
        <v>-30793.11</v>
      </c>
      <c r="AT45" s="184">
        <v>-17140.39</v>
      </c>
      <c r="AU45" s="184">
        <v>-46078.58</v>
      </c>
      <c r="AV45" s="184">
        <v>-871.75</v>
      </c>
      <c r="AW45" s="184"/>
      <c r="AX45" s="184">
        <v>-3745.35</v>
      </c>
      <c r="AY45" s="184">
        <v>-903.99</v>
      </c>
      <c r="AZ45" s="184">
        <v>-7074.63</v>
      </c>
      <c r="BA45" s="184">
        <v>-1098.96</v>
      </c>
      <c r="BB45" s="184">
        <v>-4774.32</v>
      </c>
      <c r="BC45" s="184"/>
      <c r="BD45" s="184">
        <v>-8145.37</v>
      </c>
      <c r="BE45" s="184">
        <v>-70512.5</v>
      </c>
      <c r="BF45" s="184">
        <v>-2811.41</v>
      </c>
      <c r="BG45" s="184"/>
      <c r="BH45" s="184"/>
      <c r="BI45" s="184">
        <v>-9088.5400000000009</v>
      </c>
      <c r="BJ45" s="184"/>
      <c r="BK45" s="184">
        <v>-16623.07</v>
      </c>
      <c r="BL45" s="184">
        <v>-493.67</v>
      </c>
      <c r="BM45" s="184">
        <v>-34902.959999999999</v>
      </c>
      <c r="BN45" s="184">
        <v>-5511.07</v>
      </c>
      <c r="BO45" s="184"/>
      <c r="BP45" s="184">
        <v>-19917.849999999999</v>
      </c>
      <c r="BQ45" s="184"/>
      <c r="BR45" s="184"/>
      <c r="BS45" s="186">
        <v>-64275.4</v>
      </c>
      <c r="BT45" s="186"/>
      <c r="BU45" s="184">
        <v>-4823.17</v>
      </c>
      <c r="BV45" s="186">
        <v>-12754</v>
      </c>
      <c r="BW45" s="184"/>
      <c r="BX45" s="186"/>
      <c r="BY45" s="186"/>
      <c r="BZ45" s="184"/>
      <c r="CA45" s="186"/>
      <c r="CB45" s="186"/>
      <c r="CC45" s="184"/>
      <c r="CD45" s="186">
        <v>-2140.59</v>
      </c>
      <c r="CE45" s="186"/>
      <c r="CF45" s="186"/>
      <c r="CG45" s="186"/>
      <c r="CH45" s="186">
        <v>-1657.79</v>
      </c>
      <c r="CI45" s="186"/>
      <c r="CJ45" s="186"/>
      <c r="CK45" s="186"/>
      <c r="CL45" s="184"/>
      <c r="CM45" s="186"/>
    </row>
    <row r="46" spans="1:91" ht="49.2">
      <c r="A46" s="120">
        <v>9</v>
      </c>
      <c r="B46" s="220" t="s">
        <v>764</v>
      </c>
      <c r="C46" s="125" t="s">
        <v>1205</v>
      </c>
      <c r="D46" s="184"/>
      <c r="E46" s="184"/>
      <c r="F46" s="184"/>
      <c r="G46" s="184"/>
      <c r="H46" s="184"/>
      <c r="I46" s="184"/>
      <c r="J46" s="184"/>
      <c r="K46" s="184">
        <v>3052.82</v>
      </c>
      <c r="L46" s="184"/>
      <c r="M46" s="184"/>
      <c r="N46" s="184"/>
      <c r="O46" s="184"/>
      <c r="P46" s="184">
        <v>13555.84</v>
      </c>
      <c r="Q46" s="184"/>
      <c r="R46" s="184">
        <v>397.61</v>
      </c>
      <c r="S46" s="184">
        <v>4455.2700000000004</v>
      </c>
      <c r="T46" s="184">
        <v>2040.55</v>
      </c>
      <c r="U46" s="184">
        <v>1581.68</v>
      </c>
      <c r="V46" s="184">
        <v>576.71</v>
      </c>
      <c r="W46" s="184"/>
      <c r="X46" s="184">
        <v>68913.210000000006</v>
      </c>
      <c r="Y46" s="184">
        <v>1902.35</v>
      </c>
      <c r="Z46" s="184"/>
      <c r="AA46" s="184"/>
      <c r="AB46" s="184">
        <v>1756.99</v>
      </c>
      <c r="AC46" s="184">
        <v>9472.2199999999993</v>
      </c>
      <c r="AD46" s="184"/>
      <c r="AE46" s="184"/>
      <c r="AF46" s="184">
        <v>206.75</v>
      </c>
      <c r="AG46" s="184"/>
      <c r="AH46" s="184">
        <v>1349.76</v>
      </c>
      <c r="AI46" s="184">
        <v>4471.8900000000003</v>
      </c>
      <c r="AJ46" s="184">
        <v>1341.71</v>
      </c>
      <c r="AK46" s="184"/>
      <c r="AL46" s="184">
        <v>583239.81000000006</v>
      </c>
      <c r="AM46" s="184"/>
      <c r="AN46" s="184">
        <v>114</v>
      </c>
      <c r="AO46" s="184">
        <v>3618.39</v>
      </c>
      <c r="AP46" s="184">
        <v>12329.16</v>
      </c>
      <c r="AQ46" s="184">
        <v>795.92</v>
      </c>
      <c r="AR46" s="184"/>
      <c r="AS46" s="184">
        <v>5167.0600000000004</v>
      </c>
      <c r="AT46" s="184">
        <v>1965.75</v>
      </c>
      <c r="AU46" s="184"/>
      <c r="AV46" s="184">
        <v>14887.66</v>
      </c>
      <c r="AW46" s="184"/>
      <c r="AX46" s="184"/>
      <c r="AY46" s="184">
        <v>486.91</v>
      </c>
      <c r="AZ46" s="184">
        <v>534.07000000000005</v>
      </c>
      <c r="BA46" s="184">
        <v>7318.18</v>
      </c>
      <c r="BB46" s="184">
        <v>47627.42</v>
      </c>
      <c r="BC46" s="184"/>
      <c r="BD46" s="184">
        <v>88004.19</v>
      </c>
      <c r="BE46" s="184">
        <v>7236.5</v>
      </c>
      <c r="BF46" s="184"/>
      <c r="BG46" s="184"/>
      <c r="BH46" s="184"/>
      <c r="BI46" s="184"/>
      <c r="BJ46" s="184"/>
      <c r="BK46" s="184">
        <v>2503.79</v>
      </c>
      <c r="BL46" s="184"/>
      <c r="BM46" s="184">
        <v>127951.84</v>
      </c>
      <c r="BN46" s="184">
        <v>4731.38</v>
      </c>
      <c r="BO46" s="184"/>
      <c r="BP46" s="184">
        <v>708.47</v>
      </c>
      <c r="BQ46" s="184">
        <v>1123.83</v>
      </c>
      <c r="BR46" s="184">
        <v>17885.39</v>
      </c>
      <c r="BS46" s="184">
        <v>59483.61</v>
      </c>
      <c r="BT46" s="184"/>
      <c r="BU46" s="184"/>
      <c r="BV46" s="184">
        <v>67396.2</v>
      </c>
      <c r="BW46" s="184"/>
      <c r="BX46" s="184"/>
      <c r="BY46" s="184">
        <v>528.11</v>
      </c>
      <c r="BZ46" s="184"/>
      <c r="CA46" s="184"/>
      <c r="CB46" s="184"/>
      <c r="CC46" s="184"/>
      <c r="CD46" s="184"/>
      <c r="CE46" s="184"/>
      <c r="CF46" s="184"/>
      <c r="CG46" s="184"/>
      <c r="CH46" s="184">
        <v>32465.24</v>
      </c>
      <c r="CI46" s="184"/>
      <c r="CJ46" s="184"/>
      <c r="CK46" s="184"/>
      <c r="CL46" s="184"/>
      <c r="CM46" s="184"/>
    </row>
    <row r="47" spans="1:91" ht="24.6">
      <c r="A47" s="120">
        <v>1</v>
      </c>
      <c r="B47" s="220" t="s">
        <v>765</v>
      </c>
      <c r="C47" s="129" t="s">
        <v>1206</v>
      </c>
      <c r="D47" s="184">
        <v>69583394</v>
      </c>
      <c r="E47" s="184">
        <v>16327110.27</v>
      </c>
      <c r="F47" s="184">
        <v>19567014</v>
      </c>
      <c r="G47" s="184">
        <v>18096824</v>
      </c>
      <c r="H47" s="184">
        <v>12337317.640000001</v>
      </c>
      <c r="I47" s="184">
        <v>19570112.75</v>
      </c>
      <c r="J47" s="184">
        <v>28369170.100000001</v>
      </c>
      <c r="K47" s="184">
        <v>47307030.109999999</v>
      </c>
      <c r="L47" s="184">
        <v>20812441.23</v>
      </c>
      <c r="M47" s="184">
        <v>25538648.899999999</v>
      </c>
      <c r="N47" s="184">
        <v>43906368</v>
      </c>
      <c r="O47" s="184">
        <v>8443496.5899999999</v>
      </c>
      <c r="P47" s="184">
        <v>44600838.93</v>
      </c>
      <c r="Q47" s="184">
        <v>24807917.899999999</v>
      </c>
      <c r="R47" s="184">
        <v>21431414.890000001</v>
      </c>
      <c r="S47" s="184">
        <v>42024437.880000003</v>
      </c>
      <c r="T47" s="184">
        <v>17483507.219999999</v>
      </c>
      <c r="U47" s="184">
        <v>25176179.960000001</v>
      </c>
      <c r="V47" s="184">
        <v>18853732.84</v>
      </c>
      <c r="W47" s="184">
        <v>10651197.5</v>
      </c>
      <c r="X47" s="184">
        <v>61757937.939999998</v>
      </c>
      <c r="Y47" s="184">
        <v>15555469.390000001</v>
      </c>
      <c r="Z47" s="184">
        <v>28934585.23</v>
      </c>
      <c r="AA47" s="184">
        <v>20636475</v>
      </c>
      <c r="AB47" s="184">
        <v>8295815.6900000004</v>
      </c>
      <c r="AC47" s="184">
        <v>14524238</v>
      </c>
      <c r="AD47" s="184">
        <v>17261000</v>
      </c>
      <c r="AE47" s="184">
        <v>50239853</v>
      </c>
      <c r="AF47" s="184">
        <v>14189238.800000001</v>
      </c>
      <c r="AG47" s="184">
        <v>13742723.66</v>
      </c>
      <c r="AH47" s="184">
        <v>16182324.060000001</v>
      </c>
      <c r="AI47" s="184">
        <v>26133632.960000001</v>
      </c>
      <c r="AJ47" s="184">
        <v>19684785</v>
      </c>
      <c r="AK47" s="184">
        <v>14282004</v>
      </c>
      <c r="AL47" s="184">
        <v>97288104.170000002</v>
      </c>
      <c r="AM47" s="184">
        <v>18605799</v>
      </c>
      <c r="AN47" s="184">
        <v>14016864.65</v>
      </c>
      <c r="AO47" s="184">
        <v>40161104.25</v>
      </c>
      <c r="AP47" s="184">
        <v>26813557</v>
      </c>
      <c r="AQ47" s="184">
        <v>18641940.5</v>
      </c>
      <c r="AR47" s="184">
        <v>5279475</v>
      </c>
      <c r="AS47" s="184">
        <v>89627914.769999996</v>
      </c>
      <c r="AT47" s="184">
        <v>23805193.09</v>
      </c>
      <c r="AU47" s="184">
        <v>32660519.66</v>
      </c>
      <c r="AV47" s="184">
        <v>35502156.469999999</v>
      </c>
      <c r="AW47" s="184">
        <v>18129156</v>
      </c>
      <c r="AX47" s="184">
        <v>11046184.289999999</v>
      </c>
      <c r="AY47" s="184">
        <v>13536594.34</v>
      </c>
      <c r="AZ47" s="184">
        <v>17714690.800000001</v>
      </c>
      <c r="BA47" s="184">
        <v>20306447.219999999</v>
      </c>
      <c r="BB47" s="184">
        <v>77747605.060000002</v>
      </c>
      <c r="BC47" s="184">
        <v>13479170.15</v>
      </c>
      <c r="BD47" s="184">
        <v>98506319.450000003</v>
      </c>
      <c r="BE47" s="184">
        <v>40479941.020000003</v>
      </c>
      <c r="BF47" s="184">
        <v>12251961.75</v>
      </c>
      <c r="BG47" s="184">
        <v>11000633.630000001</v>
      </c>
      <c r="BH47" s="184">
        <v>46493435.409999996</v>
      </c>
      <c r="BI47" s="184">
        <v>9684452.5</v>
      </c>
      <c r="BJ47" s="184">
        <v>5476316.4800000004</v>
      </c>
      <c r="BK47" s="184">
        <v>15812655.529999999</v>
      </c>
      <c r="BL47" s="184">
        <v>16082100</v>
      </c>
      <c r="BM47" s="184">
        <v>36060125.810000002</v>
      </c>
      <c r="BN47" s="184">
        <v>37569386.75</v>
      </c>
      <c r="BO47" s="184">
        <v>22650160.879999999</v>
      </c>
      <c r="BP47" s="184">
        <v>36340371</v>
      </c>
      <c r="BQ47" s="184">
        <v>26822401.77</v>
      </c>
      <c r="BR47" s="184">
        <v>17472030.359999999</v>
      </c>
      <c r="BS47" s="186">
        <v>220277487.87</v>
      </c>
      <c r="BT47" s="184">
        <v>27561494.77</v>
      </c>
      <c r="BU47" s="184">
        <v>22302956.91</v>
      </c>
      <c r="BV47" s="184">
        <v>71418856</v>
      </c>
      <c r="BW47" s="184">
        <v>1828840</v>
      </c>
      <c r="BX47" s="184">
        <v>21033960.5</v>
      </c>
      <c r="BY47" s="184">
        <v>48263770.710000001</v>
      </c>
      <c r="BZ47" s="184">
        <v>13617229.75</v>
      </c>
      <c r="CA47" s="184">
        <v>17926042</v>
      </c>
      <c r="CB47" s="184">
        <v>16587893.699999999</v>
      </c>
      <c r="CC47" s="184">
        <v>27217770</v>
      </c>
      <c r="CD47" s="184">
        <v>42684466.259999998</v>
      </c>
      <c r="CE47" s="184">
        <v>21868394</v>
      </c>
      <c r="CF47" s="184">
        <v>36172441.259999998</v>
      </c>
      <c r="CG47" s="184">
        <v>12321787</v>
      </c>
      <c r="CH47" s="184">
        <v>10941562.25</v>
      </c>
      <c r="CI47" s="184">
        <v>13325559.15</v>
      </c>
      <c r="CJ47" s="184">
        <v>13260494.689999999</v>
      </c>
      <c r="CK47" s="184">
        <v>62969527.759999998</v>
      </c>
      <c r="CL47" s="184">
        <v>12420555.66</v>
      </c>
      <c r="CM47" s="184">
        <v>10852825.890000001</v>
      </c>
    </row>
    <row r="48" spans="1:91" ht="24.6">
      <c r="A48" s="120">
        <v>1</v>
      </c>
      <c r="B48" s="220" t="s">
        <v>766</v>
      </c>
      <c r="C48" s="129" t="s">
        <v>1207</v>
      </c>
      <c r="D48" s="184">
        <v>226614848</v>
      </c>
      <c r="E48" s="184">
        <v>4449573.7300000004</v>
      </c>
      <c r="F48" s="184">
        <v>7279172.9199999999</v>
      </c>
      <c r="G48" s="184">
        <v>8758648.1699999999</v>
      </c>
      <c r="H48" s="184">
        <v>4811452.4000000004</v>
      </c>
      <c r="I48" s="184">
        <v>9206230.1699999999</v>
      </c>
      <c r="J48" s="184">
        <v>14291535.6</v>
      </c>
      <c r="K48" s="184">
        <v>23716551.48</v>
      </c>
      <c r="L48" s="184">
        <v>7492418.25</v>
      </c>
      <c r="M48" s="184">
        <v>9794666.8000000007</v>
      </c>
      <c r="N48" s="184">
        <v>47831395.130000003</v>
      </c>
      <c r="O48" s="184">
        <v>3756111.42</v>
      </c>
      <c r="P48" s="184">
        <v>125594670.27</v>
      </c>
      <c r="Q48" s="184">
        <v>10348246.890000001</v>
      </c>
      <c r="R48" s="184">
        <v>20171372.210000001</v>
      </c>
      <c r="S48" s="184">
        <v>38341033.590000004</v>
      </c>
      <c r="T48" s="184">
        <v>12417049.68</v>
      </c>
      <c r="U48" s="184">
        <v>12506153.85</v>
      </c>
      <c r="V48" s="184">
        <v>8585473.5099999998</v>
      </c>
      <c r="W48" s="184">
        <v>2435620</v>
      </c>
      <c r="X48" s="184">
        <v>272401944.63</v>
      </c>
      <c r="Y48" s="184">
        <v>9311701.3100000005</v>
      </c>
      <c r="Z48" s="184">
        <v>20016459.5</v>
      </c>
      <c r="AA48" s="184">
        <v>14863941.060000001</v>
      </c>
      <c r="AB48" s="184">
        <v>2279373</v>
      </c>
      <c r="AC48" s="184">
        <v>5874600.71</v>
      </c>
      <c r="AD48" s="184">
        <v>5658897.5</v>
      </c>
      <c r="AE48" s="184">
        <v>44876830.299999997</v>
      </c>
      <c r="AF48" s="184">
        <v>8688340.3900000006</v>
      </c>
      <c r="AG48" s="184">
        <v>9519156</v>
      </c>
      <c r="AH48" s="184">
        <v>9298011.0099999998</v>
      </c>
      <c r="AI48" s="184">
        <v>15880689.5</v>
      </c>
      <c r="AJ48" s="184">
        <v>6943739.2599999998</v>
      </c>
      <c r="AK48" s="184">
        <v>7082863.3600000003</v>
      </c>
      <c r="AL48" s="184">
        <v>616169469.59000003</v>
      </c>
      <c r="AM48" s="184">
        <v>8201729</v>
      </c>
      <c r="AN48" s="184">
        <v>5187678.67</v>
      </c>
      <c r="AO48" s="184">
        <v>24757638.850000001</v>
      </c>
      <c r="AP48" s="184">
        <v>33473172.870000001</v>
      </c>
      <c r="AQ48" s="184">
        <v>9292212</v>
      </c>
      <c r="AR48" s="184">
        <v>3615476.7</v>
      </c>
      <c r="AS48" s="184">
        <v>127138376.42</v>
      </c>
      <c r="AT48" s="184">
        <v>15790127.439999999</v>
      </c>
      <c r="AU48" s="184">
        <v>24211528.800000001</v>
      </c>
      <c r="AV48" s="184">
        <v>24096878.609999999</v>
      </c>
      <c r="AW48" s="184">
        <v>7710861</v>
      </c>
      <c r="AX48" s="184">
        <v>6390687.9699999997</v>
      </c>
      <c r="AY48" s="184">
        <v>8403638.0999999996</v>
      </c>
      <c r="AZ48" s="184">
        <v>8626121.9000000004</v>
      </c>
      <c r="BA48" s="184">
        <v>6189895.0999999996</v>
      </c>
      <c r="BB48" s="184">
        <v>108996049.56</v>
      </c>
      <c r="BC48" s="184">
        <v>7905275.3399999999</v>
      </c>
      <c r="BD48" s="184">
        <v>257219293.94</v>
      </c>
      <c r="BE48" s="184">
        <v>42554866.079999998</v>
      </c>
      <c r="BF48" s="184">
        <v>5910947.2599999998</v>
      </c>
      <c r="BG48" s="184">
        <v>7655231.25</v>
      </c>
      <c r="BH48" s="184">
        <v>130212567.73999999</v>
      </c>
      <c r="BI48" s="184">
        <v>6694947.4000000004</v>
      </c>
      <c r="BJ48" s="184">
        <v>3707748.13</v>
      </c>
      <c r="BK48" s="184">
        <v>7299884.5</v>
      </c>
      <c r="BL48" s="184">
        <v>8181279.2300000004</v>
      </c>
      <c r="BM48" s="184">
        <v>175883353.96000001</v>
      </c>
      <c r="BN48" s="184">
        <v>19587658.100000001</v>
      </c>
      <c r="BO48" s="184">
        <v>10327162.619999999</v>
      </c>
      <c r="BP48" s="184">
        <v>27482492.300000001</v>
      </c>
      <c r="BQ48" s="184">
        <v>14461219.59</v>
      </c>
      <c r="BR48" s="184">
        <v>6890099.8899999997</v>
      </c>
      <c r="BS48" s="184">
        <v>1013522785.55</v>
      </c>
      <c r="BT48" s="184">
        <v>12731283.369999999</v>
      </c>
      <c r="BU48" s="184">
        <v>11825167.140000001</v>
      </c>
      <c r="BV48" s="184">
        <v>178050922.80000001</v>
      </c>
      <c r="BW48" s="184">
        <v>45120</v>
      </c>
      <c r="BX48" s="184">
        <v>9977156</v>
      </c>
      <c r="BY48" s="184">
        <v>61060331.93</v>
      </c>
      <c r="BZ48" s="184">
        <v>5965654.0300000003</v>
      </c>
      <c r="CA48" s="184">
        <v>4449406.67</v>
      </c>
      <c r="CB48" s="184">
        <v>8136596.96</v>
      </c>
      <c r="CC48" s="184">
        <v>19891216.34</v>
      </c>
      <c r="CD48" s="184">
        <v>53544900.93</v>
      </c>
      <c r="CE48" s="184">
        <v>14436294.880000001</v>
      </c>
      <c r="CF48" s="184">
        <v>36800904.710000001</v>
      </c>
      <c r="CG48" s="184">
        <v>3735019.97</v>
      </c>
      <c r="CH48" s="184">
        <v>4278905.9000000004</v>
      </c>
      <c r="CI48" s="184">
        <v>7555020.9000000004</v>
      </c>
      <c r="CJ48" s="184">
        <v>6108213.4299999997</v>
      </c>
      <c r="CK48" s="184">
        <v>67378577.060000002</v>
      </c>
      <c r="CL48" s="184">
        <v>6215868.5800000001</v>
      </c>
      <c r="CM48" s="184">
        <v>5202801.54</v>
      </c>
    </row>
    <row r="49" spans="1:91" ht="24.6">
      <c r="A49" s="120">
        <v>2</v>
      </c>
      <c r="B49" s="220" t="s">
        <v>767</v>
      </c>
      <c r="C49" s="130" t="s">
        <v>406</v>
      </c>
      <c r="D49" s="184">
        <v>44336820</v>
      </c>
      <c r="E49" s="184"/>
      <c r="F49" s="184">
        <v>107001</v>
      </c>
      <c r="G49" s="184"/>
      <c r="H49" s="184">
        <v>217727</v>
      </c>
      <c r="I49" s="184">
        <v>814746</v>
      </c>
      <c r="J49" s="184">
        <v>45762.2</v>
      </c>
      <c r="K49" s="184">
        <v>1169951.05</v>
      </c>
      <c r="L49" s="184">
        <v>144625.23000000001</v>
      </c>
      <c r="M49" s="184">
        <v>130131.5</v>
      </c>
      <c r="N49" s="184">
        <v>522156.58</v>
      </c>
      <c r="O49" s="184">
        <v>49548.25</v>
      </c>
      <c r="P49" s="184">
        <v>19379726.260000002</v>
      </c>
      <c r="Q49" s="184">
        <v>323989.25</v>
      </c>
      <c r="R49" s="184">
        <v>1676994.25</v>
      </c>
      <c r="S49" s="184">
        <v>853057.75</v>
      </c>
      <c r="T49" s="184">
        <v>1951564.95</v>
      </c>
      <c r="U49" s="184">
        <v>278353.42</v>
      </c>
      <c r="V49" s="184">
        <v>104307.9</v>
      </c>
      <c r="W49" s="184">
        <v>61258.5</v>
      </c>
      <c r="X49" s="184">
        <v>81251179.390000001</v>
      </c>
      <c r="Y49" s="184">
        <v>162570.28</v>
      </c>
      <c r="Z49" s="184"/>
      <c r="AA49" s="184">
        <v>139536</v>
      </c>
      <c r="AB49" s="184">
        <v>160331</v>
      </c>
      <c r="AC49" s="184">
        <v>616769</v>
      </c>
      <c r="AD49" s="184"/>
      <c r="AE49" s="184">
        <v>517360</v>
      </c>
      <c r="AF49" s="184">
        <v>248585.69</v>
      </c>
      <c r="AG49" s="184"/>
      <c r="AH49" s="184">
        <v>242743.19</v>
      </c>
      <c r="AI49" s="184">
        <v>1010975</v>
      </c>
      <c r="AJ49" s="184">
        <v>815278</v>
      </c>
      <c r="AK49" s="184">
        <v>668925</v>
      </c>
      <c r="AL49" s="184">
        <v>21560188.109999999</v>
      </c>
      <c r="AM49" s="184">
        <v>440469</v>
      </c>
      <c r="AN49" s="184">
        <v>738870.25</v>
      </c>
      <c r="AO49" s="184"/>
      <c r="AP49" s="184">
        <v>3525564</v>
      </c>
      <c r="AQ49" s="184">
        <v>284690</v>
      </c>
      <c r="AR49" s="184">
        <v>35977.5</v>
      </c>
      <c r="AS49" s="184">
        <v>4156</v>
      </c>
      <c r="AT49" s="184">
        <v>79956.75</v>
      </c>
      <c r="AU49" s="184">
        <v>621560.72</v>
      </c>
      <c r="AV49" s="184">
        <v>365259.44</v>
      </c>
      <c r="AW49" s="184">
        <v>166802</v>
      </c>
      <c r="AX49" s="184">
        <v>387923</v>
      </c>
      <c r="AY49" s="184">
        <v>346597.5</v>
      </c>
      <c r="AZ49" s="184">
        <v>275863</v>
      </c>
      <c r="BA49" s="184">
        <v>271788</v>
      </c>
      <c r="BB49" s="184">
        <v>1491777.54</v>
      </c>
      <c r="BC49" s="184">
        <v>516276.02</v>
      </c>
      <c r="BD49" s="184">
        <v>35093844.899999999</v>
      </c>
      <c r="BE49" s="184">
        <v>5593372.1500000004</v>
      </c>
      <c r="BF49" s="184">
        <v>43772.5</v>
      </c>
      <c r="BG49" s="184">
        <v>48872.25</v>
      </c>
      <c r="BH49" s="184">
        <v>5562822.5899999999</v>
      </c>
      <c r="BI49" s="184">
        <v>92930</v>
      </c>
      <c r="BJ49" s="184">
        <v>140175.29999999999</v>
      </c>
      <c r="BK49" s="184">
        <v>512028</v>
      </c>
      <c r="BL49" s="184">
        <v>27801</v>
      </c>
      <c r="BM49" s="184">
        <v>26889162.5</v>
      </c>
      <c r="BN49" s="184">
        <v>429777.5</v>
      </c>
      <c r="BO49" s="184">
        <v>52596.5</v>
      </c>
      <c r="BP49" s="184">
        <v>566337.5</v>
      </c>
      <c r="BQ49" s="184">
        <v>28359.55</v>
      </c>
      <c r="BR49" s="184">
        <v>49457</v>
      </c>
      <c r="BS49" s="184">
        <v>116929362.59</v>
      </c>
      <c r="BT49" s="184">
        <v>89840.5</v>
      </c>
      <c r="BU49" s="184">
        <v>467027.6</v>
      </c>
      <c r="BV49" s="184">
        <v>5044110.0999999996</v>
      </c>
      <c r="BW49" s="184">
        <v>223923.29</v>
      </c>
      <c r="BX49" s="184"/>
      <c r="BY49" s="184">
        <v>5001271</v>
      </c>
      <c r="BZ49" s="184">
        <v>76844.52</v>
      </c>
      <c r="CA49" s="184">
        <v>84957</v>
      </c>
      <c r="CB49" s="184">
        <v>55459</v>
      </c>
      <c r="CC49" s="184">
        <v>86927</v>
      </c>
      <c r="CD49" s="184">
        <v>117477.75</v>
      </c>
      <c r="CE49" s="184">
        <v>47681</v>
      </c>
      <c r="CF49" s="184">
        <v>1031003.17</v>
      </c>
      <c r="CG49" s="184">
        <v>46722</v>
      </c>
      <c r="CH49" s="184"/>
      <c r="CI49" s="184">
        <v>66536.25</v>
      </c>
      <c r="CJ49" s="184"/>
      <c r="CK49" s="184">
        <v>437528.26</v>
      </c>
      <c r="CL49" s="184"/>
      <c r="CM49" s="184">
        <v>193176.37</v>
      </c>
    </row>
    <row r="50" spans="1:91" ht="24.6">
      <c r="A50" s="120">
        <v>2</v>
      </c>
      <c r="B50" s="220" t="s">
        <v>768</v>
      </c>
      <c r="C50" s="130" t="s">
        <v>1208</v>
      </c>
      <c r="D50" s="184"/>
      <c r="E50" s="184"/>
      <c r="F50" s="184"/>
      <c r="G50" s="184"/>
      <c r="H50" s="184"/>
      <c r="I50" s="184"/>
      <c r="J50" s="184"/>
      <c r="K50" s="184">
        <v>14191.5</v>
      </c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>
        <v>47260</v>
      </c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>
        <v>14803716.119999999</v>
      </c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>
        <v>7912</v>
      </c>
      <c r="CJ50" s="184"/>
      <c r="CK50" s="184"/>
      <c r="CL50" s="184"/>
      <c r="CM50" s="184"/>
    </row>
    <row r="51" spans="1:91" ht="24.6">
      <c r="A51" s="120">
        <v>2</v>
      </c>
      <c r="B51" s="220" t="s">
        <v>769</v>
      </c>
      <c r="C51" s="130" t="s">
        <v>1209</v>
      </c>
      <c r="D51" s="184">
        <v>8430</v>
      </c>
      <c r="E51" s="184"/>
      <c r="F51" s="184">
        <v>880</v>
      </c>
      <c r="G51" s="184">
        <v>4023</v>
      </c>
      <c r="H51" s="184">
        <v>6858</v>
      </c>
      <c r="I51" s="184"/>
      <c r="J51" s="184">
        <v>5862.25</v>
      </c>
      <c r="K51" s="184"/>
      <c r="L51" s="184">
        <v>2555.6</v>
      </c>
      <c r="M51" s="184"/>
      <c r="N51" s="184">
        <v>14641</v>
      </c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>
        <v>2501</v>
      </c>
      <c r="AQ51" s="184">
        <v>9078</v>
      </c>
      <c r="AR51" s="184">
        <v>2422</v>
      </c>
      <c r="AS51" s="184"/>
      <c r="AT51" s="184"/>
      <c r="AU51" s="184"/>
      <c r="AV51" s="184"/>
      <c r="AW51" s="184"/>
      <c r="AX51" s="184"/>
      <c r="AY51" s="184"/>
      <c r="AZ51" s="184">
        <v>300</v>
      </c>
      <c r="BA51" s="184"/>
      <c r="BB51" s="184">
        <v>0</v>
      </c>
      <c r="BC51" s="184">
        <v>9539</v>
      </c>
      <c r="BD51" s="184"/>
      <c r="BE51" s="184"/>
      <c r="BF51" s="184"/>
      <c r="BG51" s="184"/>
      <c r="BH51" s="184">
        <v>62921.5</v>
      </c>
      <c r="BI51" s="184"/>
      <c r="BJ51" s="184"/>
      <c r="BK51" s="184">
        <v>316407</v>
      </c>
      <c r="BL51" s="184"/>
      <c r="BM51" s="184">
        <v>134095</v>
      </c>
      <c r="BN51" s="184"/>
      <c r="BO51" s="184"/>
      <c r="BP51" s="184"/>
      <c r="BQ51" s="184"/>
      <c r="BR51" s="184"/>
      <c r="BS51" s="184">
        <v>14777233.390000001</v>
      </c>
      <c r="BT51" s="184"/>
      <c r="BU51" s="184"/>
      <c r="BV51" s="184"/>
      <c r="BW51" s="184"/>
      <c r="BX51" s="184"/>
      <c r="BY51" s="184"/>
      <c r="BZ51" s="184"/>
      <c r="CA51" s="184"/>
      <c r="CB51" s="184">
        <v>350</v>
      </c>
      <c r="CC51" s="184"/>
      <c r="CD51" s="184">
        <v>0</v>
      </c>
      <c r="CE51" s="184"/>
      <c r="CF51" s="184"/>
      <c r="CG51" s="184"/>
      <c r="CH51" s="184"/>
      <c r="CI51" s="184"/>
      <c r="CJ51" s="184"/>
      <c r="CK51" s="184"/>
      <c r="CL51" s="184"/>
      <c r="CM51" s="184">
        <v>90.5</v>
      </c>
    </row>
    <row r="52" spans="1:91" ht="24.6">
      <c r="A52" s="120">
        <v>13</v>
      </c>
      <c r="B52" s="220" t="s">
        <v>770</v>
      </c>
      <c r="C52" s="123" t="s">
        <v>407</v>
      </c>
      <c r="D52" s="184">
        <v>11471031.41</v>
      </c>
      <c r="E52" s="184">
        <v>2027657.18</v>
      </c>
      <c r="F52" s="184">
        <v>1696000</v>
      </c>
      <c r="G52" s="184">
        <v>2459350.7999999998</v>
      </c>
      <c r="H52" s="184">
        <v>2197321.89</v>
      </c>
      <c r="I52" s="184">
        <v>3915945.79</v>
      </c>
      <c r="J52" s="184"/>
      <c r="K52" s="184">
        <v>2791041.98</v>
      </c>
      <c r="L52" s="184">
        <v>1704500</v>
      </c>
      <c r="M52" s="184">
        <v>3244186.08</v>
      </c>
      <c r="N52" s="184">
        <v>8629489.7599999998</v>
      </c>
      <c r="O52" s="184">
        <v>2961202.54</v>
      </c>
      <c r="P52" s="184">
        <v>9178051.4800000004</v>
      </c>
      <c r="Q52" s="184">
        <v>3061136.16</v>
      </c>
      <c r="R52" s="184">
        <v>3923079.91</v>
      </c>
      <c r="S52" s="184"/>
      <c r="T52" s="184">
        <v>3162961.02</v>
      </c>
      <c r="U52" s="184">
        <v>3015229.26</v>
      </c>
      <c r="V52" s="184">
        <v>2181561.4500000002</v>
      </c>
      <c r="W52" s="184">
        <v>1184197.98</v>
      </c>
      <c r="X52" s="184">
        <v>16695300</v>
      </c>
      <c r="Y52" s="184">
        <v>1572900</v>
      </c>
      <c r="Z52" s="184">
        <v>4035000</v>
      </c>
      <c r="AA52" s="184">
        <v>3765000</v>
      </c>
      <c r="AB52" s="184">
        <v>802000</v>
      </c>
      <c r="AC52" s="184">
        <v>2787200</v>
      </c>
      <c r="AD52" s="184"/>
      <c r="AE52" s="184">
        <v>12162066.890000001</v>
      </c>
      <c r="AF52" s="184">
        <v>1520000</v>
      </c>
      <c r="AG52" s="184">
        <v>1540000</v>
      </c>
      <c r="AH52" s="184">
        <v>3569400</v>
      </c>
      <c r="AI52" s="184">
        <v>1425000</v>
      </c>
      <c r="AJ52" s="184">
        <v>2131000</v>
      </c>
      <c r="AK52" s="184">
        <v>1655400</v>
      </c>
      <c r="AL52" s="184">
        <v>26779390.510000002</v>
      </c>
      <c r="AM52" s="184">
        <v>5410000</v>
      </c>
      <c r="AN52" s="184">
        <v>1530000</v>
      </c>
      <c r="AO52" s="184">
        <v>7923778.4100000001</v>
      </c>
      <c r="AP52" s="184">
        <v>21371469.600000001</v>
      </c>
      <c r="AQ52" s="184">
        <v>3654239.42</v>
      </c>
      <c r="AR52" s="184">
        <v>437703.42</v>
      </c>
      <c r="AS52" s="184">
        <v>9134855.8599999994</v>
      </c>
      <c r="AT52" s="184">
        <v>1858748.45</v>
      </c>
      <c r="AU52" s="184">
        <v>4900162.78</v>
      </c>
      <c r="AV52" s="184">
        <v>4965284.71</v>
      </c>
      <c r="AW52" s="184">
        <v>4152060.51</v>
      </c>
      <c r="AX52" s="184">
        <v>1298441.3899999999</v>
      </c>
      <c r="AY52" s="184">
        <v>2675821.4700000002</v>
      </c>
      <c r="AZ52" s="184">
        <v>2256756.12</v>
      </c>
      <c r="BA52" s="184">
        <v>3024924.88</v>
      </c>
      <c r="BB52" s="184">
        <v>8053377.7599999998</v>
      </c>
      <c r="BC52" s="184">
        <v>2146293.9900000002</v>
      </c>
      <c r="BD52" s="184">
        <v>11600712.15</v>
      </c>
      <c r="BE52" s="184">
        <v>15463611.99</v>
      </c>
      <c r="BF52" s="184">
        <v>3379112.04</v>
      </c>
      <c r="BG52" s="184">
        <v>1563344.81</v>
      </c>
      <c r="BH52" s="184">
        <v>7340000</v>
      </c>
      <c r="BI52" s="184">
        <v>1456406.46</v>
      </c>
      <c r="BJ52" s="184">
        <v>1910703.82</v>
      </c>
      <c r="BK52" s="184">
        <v>500000</v>
      </c>
      <c r="BL52" s="184">
        <v>844168.6</v>
      </c>
      <c r="BM52" s="184">
        <v>8635167.2699999996</v>
      </c>
      <c r="BN52" s="184">
        <v>2831417.11</v>
      </c>
      <c r="BO52" s="184">
        <v>2126565.61</v>
      </c>
      <c r="BP52" s="184">
        <v>10729818.01</v>
      </c>
      <c r="BQ52" s="184">
        <v>3221733.76</v>
      </c>
      <c r="BR52" s="184">
        <v>1343180.63</v>
      </c>
      <c r="BS52" s="184">
        <v>52122786.75</v>
      </c>
      <c r="BT52" s="184">
        <v>3200660.96</v>
      </c>
      <c r="BU52" s="184"/>
      <c r="BV52" s="184">
        <v>13375380.24</v>
      </c>
      <c r="BW52" s="184">
        <v>92400</v>
      </c>
      <c r="BX52" s="184">
        <v>1737231.77</v>
      </c>
      <c r="BY52" s="184">
        <v>10968890.93</v>
      </c>
      <c r="BZ52" s="184">
        <v>1033132</v>
      </c>
      <c r="CA52" s="184">
        <v>2076454.64</v>
      </c>
      <c r="CB52" s="184">
        <v>1461000</v>
      </c>
      <c r="CC52" s="184"/>
      <c r="CD52" s="184">
        <v>8908650</v>
      </c>
      <c r="CE52" s="184">
        <v>2513676.8199999998</v>
      </c>
      <c r="CF52" s="184">
        <v>8499925.1600000001</v>
      </c>
      <c r="CG52" s="184">
        <v>649036.67000000004</v>
      </c>
      <c r="CH52" s="184">
        <v>886660.42</v>
      </c>
      <c r="CI52" s="184">
        <v>623335.38</v>
      </c>
      <c r="CJ52" s="184">
        <v>787885.12</v>
      </c>
      <c r="CK52" s="184">
        <v>11618527.67</v>
      </c>
      <c r="CL52" s="184">
        <v>1426990.35</v>
      </c>
      <c r="CM52" s="184"/>
    </row>
    <row r="53" spans="1:91" ht="24.6">
      <c r="A53" s="120">
        <v>1</v>
      </c>
      <c r="B53" s="220" t="s">
        <v>771</v>
      </c>
      <c r="C53" s="129" t="s">
        <v>408</v>
      </c>
      <c r="D53" s="184">
        <v>31743973.879999999</v>
      </c>
      <c r="E53" s="184">
        <v>29974890.199999999</v>
      </c>
      <c r="F53" s="184">
        <v>31342421.640000001</v>
      </c>
      <c r="G53" s="184">
        <v>17350199.34</v>
      </c>
      <c r="H53" s="184">
        <v>11816417.369999999</v>
      </c>
      <c r="I53" s="184">
        <v>21744983.93</v>
      </c>
      <c r="J53" s="184">
        <v>35195219.020000003</v>
      </c>
      <c r="K53" s="184">
        <v>1553685.17</v>
      </c>
      <c r="L53" s="184">
        <v>25816022.359999999</v>
      </c>
      <c r="M53" s="184">
        <v>28554098.27</v>
      </c>
      <c r="N53" s="184">
        <v>17222054.73</v>
      </c>
      <c r="O53" s="184">
        <v>9948096.9000000004</v>
      </c>
      <c r="P53" s="184">
        <v>18728292.41</v>
      </c>
      <c r="Q53" s="184">
        <v>20703917.989999998</v>
      </c>
      <c r="R53" s="184">
        <v>32046079.48</v>
      </c>
      <c r="S53" s="184">
        <v>16690126.699999999</v>
      </c>
      <c r="T53" s="184">
        <v>17613875.5</v>
      </c>
      <c r="U53" s="184">
        <v>15075057.359999999</v>
      </c>
      <c r="V53" s="184">
        <v>21204632.390000001</v>
      </c>
      <c r="W53" s="184">
        <v>5684829.96</v>
      </c>
      <c r="X53" s="184"/>
      <c r="Y53" s="184">
        <v>15448743.73</v>
      </c>
      <c r="Z53" s="184">
        <v>30229910.600000001</v>
      </c>
      <c r="AA53" s="184">
        <v>21440931.649999999</v>
      </c>
      <c r="AB53" s="184">
        <v>4797101.41</v>
      </c>
      <c r="AC53" s="184">
        <v>9408741.7400000002</v>
      </c>
      <c r="AD53" s="184">
        <v>9153890.4000000004</v>
      </c>
      <c r="AE53" s="184">
        <v>31072657.190000001</v>
      </c>
      <c r="AF53" s="184">
        <v>22273055.960000001</v>
      </c>
      <c r="AG53" s="184">
        <v>13951672.199999999</v>
      </c>
      <c r="AH53" s="184">
        <v>25335183.960000001</v>
      </c>
      <c r="AI53" s="184">
        <v>24588551.649999999</v>
      </c>
      <c r="AJ53" s="184">
        <v>22723313.27</v>
      </c>
      <c r="AK53" s="184">
        <v>14403304.279999999</v>
      </c>
      <c r="AL53" s="184">
        <v>26432118.039999999</v>
      </c>
      <c r="AM53" s="184">
        <v>24834126.550000001</v>
      </c>
      <c r="AN53" s="184">
        <v>17717775.75</v>
      </c>
      <c r="AO53" s="184">
        <v>18096764.719999999</v>
      </c>
      <c r="AP53" s="184">
        <v>18744698.09</v>
      </c>
      <c r="AQ53" s="184">
        <v>27541082.219999999</v>
      </c>
      <c r="AR53" s="184">
        <v>10948565.109999999</v>
      </c>
      <c r="AS53" s="184">
        <v>0</v>
      </c>
      <c r="AT53" s="184">
        <v>16145564.59</v>
      </c>
      <c r="AU53" s="184">
        <v>26379592.920000002</v>
      </c>
      <c r="AV53" s="184">
        <v>23107580.82</v>
      </c>
      <c r="AW53" s="184">
        <v>18095542.600000001</v>
      </c>
      <c r="AX53" s="184">
        <v>14489075.42</v>
      </c>
      <c r="AY53" s="184">
        <v>19591819.399999999</v>
      </c>
      <c r="AZ53" s="184">
        <v>24607845.440000001</v>
      </c>
      <c r="BA53" s="184">
        <v>16401663.58</v>
      </c>
      <c r="BB53" s="184">
        <v>21157688.350000001</v>
      </c>
      <c r="BC53" s="184">
        <v>24118098.030000001</v>
      </c>
      <c r="BD53" s="184">
        <v>12532299.689999999</v>
      </c>
      <c r="BE53" s="184">
        <v>22939394.329999998</v>
      </c>
      <c r="BF53" s="184">
        <v>20627269.690000001</v>
      </c>
      <c r="BG53" s="184">
        <v>18851986.649999999</v>
      </c>
      <c r="BH53" s="184">
        <v>24794056.969999999</v>
      </c>
      <c r="BI53" s="184">
        <v>19083446.18</v>
      </c>
      <c r="BJ53" s="184">
        <v>12599888</v>
      </c>
      <c r="BK53" s="184">
        <v>27022143.030000001</v>
      </c>
      <c r="BL53" s="184">
        <v>21010956.77</v>
      </c>
      <c r="BM53" s="184">
        <v>62657010.909999996</v>
      </c>
      <c r="BN53" s="184">
        <v>40527308.57</v>
      </c>
      <c r="BO53" s="184">
        <v>34776429.009999998</v>
      </c>
      <c r="BP53" s="184">
        <v>50607300.079999998</v>
      </c>
      <c r="BQ53" s="184">
        <v>37550443.060000002</v>
      </c>
      <c r="BR53" s="184">
        <v>23094396.129999999</v>
      </c>
      <c r="BS53" s="184">
        <v>0</v>
      </c>
      <c r="BT53" s="184">
        <v>27316894.75</v>
      </c>
      <c r="BU53" s="184">
        <v>37399654.219999999</v>
      </c>
      <c r="BV53" s="184">
        <v>0</v>
      </c>
      <c r="BW53" s="184">
        <v>11171004.560000001</v>
      </c>
      <c r="BX53" s="184">
        <v>22077251.93</v>
      </c>
      <c r="BY53" s="184">
        <v>43995583.740000002</v>
      </c>
      <c r="BZ53" s="184">
        <v>21434452.620000001</v>
      </c>
      <c r="CA53" s="184">
        <v>23268443.399999999</v>
      </c>
      <c r="CB53" s="184">
        <v>27877470.920000002</v>
      </c>
      <c r="CC53" s="184">
        <v>27039228.550000001</v>
      </c>
      <c r="CD53" s="184">
        <v>42812648.399999999</v>
      </c>
      <c r="CE53" s="184">
        <v>28788470.75</v>
      </c>
      <c r="CF53" s="184">
        <v>53187699.979999997</v>
      </c>
      <c r="CG53" s="184">
        <v>16276400.970000001</v>
      </c>
      <c r="CH53" s="184">
        <v>19243532.190000001</v>
      </c>
      <c r="CI53" s="184">
        <v>14442923.109999999</v>
      </c>
      <c r="CJ53" s="184">
        <v>8677648.6699999999</v>
      </c>
      <c r="CK53" s="184">
        <v>32293318.879999999</v>
      </c>
      <c r="CL53" s="184">
        <v>7344011.46</v>
      </c>
      <c r="CM53" s="184">
        <v>16592889.02</v>
      </c>
    </row>
    <row r="54" spans="1:91" ht="24.6">
      <c r="A54" s="120">
        <v>1</v>
      </c>
      <c r="B54" s="220" t="s">
        <v>772</v>
      </c>
      <c r="C54" s="131" t="s">
        <v>409</v>
      </c>
      <c r="D54" s="184">
        <v>12931254.220000001</v>
      </c>
      <c r="E54" s="184">
        <v>5740362.8399999999</v>
      </c>
      <c r="F54" s="184">
        <v>10320060.48</v>
      </c>
      <c r="G54" s="184">
        <v>3816570.46</v>
      </c>
      <c r="H54" s="184">
        <v>3794370.14</v>
      </c>
      <c r="I54" s="184">
        <v>6404343.3700000001</v>
      </c>
      <c r="J54" s="184">
        <v>10613817.99</v>
      </c>
      <c r="K54" s="184">
        <v>10531607.789999999</v>
      </c>
      <c r="L54" s="184">
        <v>5431110</v>
      </c>
      <c r="M54" s="184">
        <v>5820000.7300000004</v>
      </c>
      <c r="N54" s="184">
        <v>8908171.1300000008</v>
      </c>
      <c r="O54" s="184">
        <v>1433610.94</v>
      </c>
      <c r="P54" s="184">
        <v>14230312.26</v>
      </c>
      <c r="Q54" s="184">
        <v>6803969.71</v>
      </c>
      <c r="R54" s="184">
        <v>7721764.9900000002</v>
      </c>
      <c r="S54" s="184">
        <v>5044829.7699999996</v>
      </c>
      <c r="T54" s="184">
        <v>4229132.45</v>
      </c>
      <c r="U54" s="184">
        <v>4537853.32</v>
      </c>
      <c r="V54" s="184">
        <v>3997700.13</v>
      </c>
      <c r="W54" s="184">
        <v>3009528.07</v>
      </c>
      <c r="X54" s="184">
        <v>22891186.170000002</v>
      </c>
      <c r="Y54" s="184">
        <v>4080084.51</v>
      </c>
      <c r="Z54" s="184">
        <v>9561357.3100000005</v>
      </c>
      <c r="AA54" s="184">
        <v>5422165.0099999998</v>
      </c>
      <c r="AB54" s="184">
        <v>2499938.1800000002</v>
      </c>
      <c r="AC54" s="184">
        <v>4868406.0599999996</v>
      </c>
      <c r="AD54" s="184">
        <v>4372364.7300000004</v>
      </c>
      <c r="AE54" s="184">
        <v>14232679.390000001</v>
      </c>
      <c r="AF54" s="184">
        <v>4091569.03</v>
      </c>
      <c r="AG54" s="184">
        <v>4565173.2</v>
      </c>
      <c r="AH54" s="184">
        <v>1820354.66</v>
      </c>
      <c r="AI54" s="184">
        <v>7108099.5300000003</v>
      </c>
      <c r="AJ54" s="184">
        <v>4749258.78</v>
      </c>
      <c r="AK54" s="184">
        <v>4397564.2</v>
      </c>
      <c r="AL54" s="184">
        <v>23588045.120000001</v>
      </c>
      <c r="AM54" s="184">
        <v>4636238.18</v>
      </c>
      <c r="AN54" s="184">
        <v>4078027.43</v>
      </c>
      <c r="AO54" s="184">
        <v>9535990.4499999993</v>
      </c>
      <c r="AP54" s="184">
        <v>7655377.7999999998</v>
      </c>
      <c r="AQ54" s="184">
        <v>6337247.0700000003</v>
      </c>
      <c r="AR54" s="184">
        <v>2603890.92</v>
      </c>
      <c r="AS54" s="184">
        <v>2783210.93</v>
      </c>
      <c r="AT54" s="184">
        <v>5573736.6299999999</v>
      </c>
      <c r="AU54" s="184">
        <v>7105540.9500000002</v>
      </c>
      <c r="AV54" s="184">
        <v>8085145.96</v>
      </c>
      <c r="AW54" s="184">
        <v>4343297.5199999996</v>
      </c>
      <c r="AX54" s="184">
        <v>3894737.09</v>
      </c>
      <c r="AY54" s="184">
        <v>3998938.83</v>
      </c>
      <c r="AZ54" s="184">
        <v>5304096.08</v>
      </c>
      <c r="BA54" s="184">
        <v>4757828.93</v>
      </c>
      <c r="BB54" s="184">
        <v>14943150.949999999</v>
      </c>
      <c r="BC54" s="184">
        <v>5637880.0999999996</v>
      </c>
      <c r="BD54" s="184">
        <v>14878103.24</v>
      </c>
      <c r="BE54" s="184">
        <v>1238222.82</v>
      </c>
      <c r="BF54" s="184">
        <v>4309581.25</v>
      </c>
      <c r="BG54" s="184">
        <v>2491709.25</v>
      </c>
      <c r="BH54" s="184">
        <v>5507127.5899999999</v>
      </c>
      <c r="BI54" s="184">
        <v>4186424.82</v>
      </c>
      <c r="BJ54" s="184">
        <v>2426673.2799999998</v>
      </c>
      <c r="BK54" s="184">
        <v>2588287.7400000002</v>
      </c>
      <c r="BL54" s="184">
        <v>3916186.53</v>
      </c>
      <c r="BM54" s="184">
        <v>19229750.129999999</v>
      </c>
      <c r="BN54" s="184">
        <v>10921263.75</v>
      </c>
      <c r="BO54" s="184">
        <v>9305325.5999999996</v>
      </c>
      <c r="BP54" s="184">
        <v>13214151.039999999</v>
      </c>
      <c r="BQ54" s="184">
        <v>8895231.1500000004</v>
      </c>
      <c r="BR54" s="184">
        <v>5343139.71</v>
      </c>
      <c r="BS54" s="186">
        <v>27195062.02</v>
      </c>
      <c r="BT54" s="184">
        <v>6878619.4000000004</v>
      </c>
      <c r="BU54" s="186">
        <v>7724965.3099999996</v>
      </c>
      <c r="BV54" s="184">
        <v>4747874.25</v>
      </c>
      <c r="BW54" s="184">
        <v>2623404.2999999998</v>
      </c>
      <c r="BX54" s="184">
        <v>5251147.63</v>
      </c>
      <c r="BY54" s="184">
        <v>7585547.5499999998</v>
      </c>
      <c r="BZ54" s="184">
        <v>3272580.23</v>
      </c>
      <c r="CA54" s="184">
        <v>2114131.37</v>
      </c>
      <c r="CB54" s="184">
        <v>4342263.3899999997</v>
      </c>
      <c r="CC54" s="186">
        <v>6392605.46</v>
      </c>
      <c r="CD54" s="184">
        <v>6207535.8600000003</v>
      </c>
      <c r="CE54" s="184">
        <v>5325399.72</v>
      </c>
      <c r="CF54" s="184">
        <v>8154933.8600000003</v>
      </c>
      <c r="CG54" s="184">
        <v>3453374.8</v>
      </c>
      <c r="CH54" s="184">
        <v>3076186.72</v>
      </c>
      <c r="CI54" s="184">
        <v>2509796.9700000002</v>
      </c>
      <c r="CJ54" s="184">
        <v>3624043.36</v>
      </c>
      <c r="CK54" s="184">
        <v>10952757.289999999</v>
      </c>
      <c r="CL54" s="184">
        <v>2342311.44</v>
      </c>
      <c r="CM54" s="184">
        <v>1910198.35</v>
      </c>
    </row>
    <row r="55" spans="1:91" ht="24.6">
      <c r="A55" s="120">
        <v>3</v>
      </c>
      <c r="B55" s="220" t="s">
        <v>773</v>
      </c>
      <c r="C55" s="129" t="s">
        <v>410</v>
      </c>
      <c r="D55" s="184">
        <v>9291241.4199999999</v>
      </c>
      <c r="E55" s="184">
        <v>520512</v>
      </c>
      <c r="F55" s="184">
        <v>356742</v>
      </c>
      <c r="G55" s="184">
        <v>721523.22</v>
      </c>
      <c r="H55" s="184">
        <v>337184</v>
      </c>
      <c r="I55" s="184">
        <v>252370</v>
      </c>
      <c r="J55" s="184">
        <v>2021060.03</v>
      </c>
      <c r="K55" s="184">
        <v>758413</v>
      </c>
      <c r="L55" s="184">
        <v>1739684</v>
      </c>
      <c r="M55" s="184">
        <v>711349</v>
      </c>
      <c r="N55" s="184">
        <v>1104036</v>
      </c>
      <c r="O55" s="184">
        <v>249107.11</v>
      </c>
      <c r="P55" s="184">
        <v>5660330.9400000004</v>
      </c>
      <c r="Q55" s="184">
        <v>1527848.96</v>
      </c>
      <c r="R55" s="184">
        <v>1240410.76</v>
      </c>
      <c r="S55" s="184">
        <v>307313</v>
      </c>
      <c r="T55" s="184">
        <v>1474056.49</v>
      </c>
      <c r="U55" s="184">
        <v>1126588.8700000001</v>
      </c>
      <c r="V55" s="184">
        <v>277097.52</v>
      </c>
      <c r="W55" s="184">
        <v>473414.54</v>
      </c>
      <c r="X55" s="184">
        <v>14842205.57</v>
      </c>
      <c r="Y55" s="184">
        <v>1095787.6399999999</v>
      </c>
      <c r="Z55" s="184">
        <v>932475.44</v>
      </c>
      <c r="AA55" s="184">
        <v>136435</v>
      </c>
      <c r="AB55" s="184">
        <v>274447.82</v>
      </c>
      <c r="AC55" s="184">
        <v>724754.26</v>
      </c>
      <c r="AD55" s="184">
        <v>684389.01</v>
      </c>
      <c r="AE55" s="184">
        <v>1167845.74</v>
      </c>
      <c r="AF55" s="184">
        <v>4494</v>
      </c>
      <c r="AG55" s="184">
        <v>776455.29</v>
      </c>
      <c r="AH55" s="184">
        <v>221874.24</v>
      </c>
      <c r="AI55" s="184">
        <v>775244.53</v>
      </c>
      <c r="AJ55" s="184">
        <v>511354</v>
      </c>
      <c r="AK55" s="184">
        <v>544276.56999999995</v>
      </c>
      <c r="AL55" s="184">
        <v>63020175.619999997</v>
      </c>
      <c r="AM55" s="184">
        <v>245190</v>
      </c>
      <c r="AN55" s="184">
        <v>250525</v>
      </c>
      <c r="AO55" s="184">
        <v>2537498.9900000002</v>
      </c>
      <c r="AP55" s="184">
        <v>233474.77</v>
      </c>
      <c r="AQ55" s="184">
        <v>1706994.19</v>
      </c>
      <c r="AR55" s="184">
        <v>106346</v>
      </c>
      <c r="AS55" s="184">
        <v>1767443.36</v>
      </c>
      <c r="AT55" s="184">
        <v>346095</v>
      </c>
      <c r="AU55" s="184">
        <v>886957</v>
      </c>
      <c r="AV55" s="184">
        <v>1700855</v>
      </c>
      <c r="AW55" s="184">
        <v>161863</v>
      </c>
      <c r="AX55" s="184">
        <v>23197</v>
      </c>
      <c r="AY55" s="184">
        <v>36675</v>
      </c>
      <c r="AZ55" s="184">
        <v>55809</v>
      </c>
      <c r="BA55" s="184">
        <v>438143</v>
      </c>
      <c r="BB55" s="184">
        <v>1186833</v>
      </c>
      <c r="BC55" s="184">
        <v>1016643.34</v>
      </c>
      <c r="BD55" s="184">
        <v>9452802.1999999993</v>
      </c>
      <c r="BE55" s="184">
        <v>831398.29</v>
      </c>
      <c r="BF55" s="184">
        <v>760939.99</v>
      </c>
      <c r="BG55" s="184">
        <v>251758.05</v>
      </c>
      <c r="BH55" s="184">
        <v>2760812</v>
      </c>
      <c r="BI55" s="184">
        <v>103571</v>
      </c>
      <c r="BJ55" s="184">
        <v>194540</v>
      </c>
      <c r="BK55" s="184">
        <v>269689.59000000003</v>
      </c>
      <c r="BL55" s="184">
        <v>129210</v>
      </c>
      <c r="BM55" s="184">
        <v>4387168.8600000003</v>
      </c>
      <c r="BN55" s="184">
        <v>3014225.59</v>
      </c>
      <c r="BO55" s="184">
        <v>522903</v>
      </c>
      <c r="BP55" s="184">
        <v>1853924.65</v>
      </c>
      <c r="BQ55" s="184">
        <v>1657458.07</v>
      </c>
      <c r="BR55" s="184">
        <v>769653.67</v>
      </c>
      <c r="BS55" s="186">
        <v>22799360</v>
      </c>
      <c r="BT55" s="186">
        <v>989591.02</v>
      </c>
      <c r="BU55" s="186">
        <v>1334505.32</v>
      </c>
      <c r="BV55" s="186">
        <v>2743822.6</v>
      </c>
      <c r="BW55" s="186">
        <v>6670</v>
      </c>
      <c r="BX55" s="186">
        <v>401583</v>
      </c>
      <c r="BY55" s="186">
        <v>4569331.09</v>
      </c>
      <c r="BZ55" s="186">
        <v>1248548.68</v>
      </c>
      <c r="CA55" s="186">
        <v>839305.75</v>
      </c>
      <c r="CB55" s="186">
        <v>816772</v>
      </c>
      <c r="CC55" s="186">
        <v>808411.12</v>
      </c>
      <c r="CD55" s="186">
        <v>2405087.37</v>
      </c>
      <c r="CE55" s="186">
        <v>2069696</v>
      </c>
      <c r="CF55" s="186">
        <v>2564391.7599999998</v>
      </c>
      <c r="CG55" s="186">
        <v>616429</v>
      </c>
      <c r="CH55" s="186">
        <v>301065</v>
      </c>
      <c r="CI55" s="186">
        <v>348656.48</v>
      </c>
      <c r="CJ55" s="186">
        <v>647311.92000000004</v>
      </c>
      <c r="CK55" s="186">
        <v>4810859.1500000004</v>
      </c>
      <c r="CL55" s="186">
        <v>110983</v>
      </c>
      <c r="CM55" s="186">
        <v>175531.01</v>
      </c>
    </row>
    <row r="56" spans="1:91" ht="24.6">
      <c r="A56" s="120">
        <v>3</v>
      </c>
      <c r="B56" s="220" t="s">
        <v>774</v>
      </c>
      <c r="C56" s="124" t="s">
        <v>1210</v>
      </c>
      <c r="D56" s="184">
        <v>6735081.79</v>
      </c>
      <c r="E56" s="184">
        <v>1562391.65</v>
      </c>
      <c r="F56" s="184">
        <v>1065530</v>
      </c>
      <c r="G56" s="184">
        <v>1486356.69</v>
      </c>
      <c r="H56" s="184">
        <v>545303.17000000004</v>
      </c>
      <c r="I56" s="184">
        <v>1067846.05</v>
      </c>
      <c r="J56" s="184">
        <v>1095587.94</v>
      </c>
      <c r="K56" s="184">
        <v>741840</v>
      </c>
      <c r="L56" s="184">
        <v>696988.29</v>
      </c>
      <c r="M56" s="184">
        <v>2431184.46</v>
      </c>
      <c r="N56" s="184">
        <v>2049497</v>
      </c>
      <c r="O56" s="184">
        <v>868233.25</v>
      </c>
      <c r="P56" s="184">
        <v>3882407.89</v>
      </c>
      <c r="Q56" s="184">
        <v>1835062.27</v>
      </c>
      <c r="R56" s="184">
        <v>2337705.08</v>
      </c>
      <c r="S56" s="184">
        <v>1928270.87</v>
      </c>
      <c r="T56" s="184">
        <v>886489.59</v>
      </c>
      <c r="U56" s="184">
        <v>1042645.86</v>
      </c>
      <c r="V56" s="184">
        <v>694264.19</v>
      </c>
      <c r="W56" s="184">
        <v>332572.01</v>
      </c>
      <c r="X56" s="184">
        <v>8321433.0300000003</v>
      </c>
      <c r="Y56" s="184">
        <v>640952.23</v>
      </c>
      <c r="Z56" s="184">
        <v>1046912.04</v>
      </c>
      <c r="AA56" s="184">
        <v>892084.9</v>
      </c>
      <c r="AB56" s="184">
        <v>695494.95</v>
      </c>
      <c r="AC56" s="184">
        <v>231085.76</v>
      </c>
      <c r="AD56" s="184">
        <v>471526</v>
      </c>
      <c r="AE56" s="184">
        <v>4541740.8</v>
      </c>
      <c r="AF56" s="184">
        <v>552970.23999999999</v>
      </c>
      <c r="AG56" s="184">
        <v>269358.5</v>
      </c>
      <c r="AH56" s="184">
        <v>1037502.54</v>
      </c>
      <c r="AI56" s="184">
        <v>1821619.21</v>
      </c>
      <c r="AJ56" s="184">
        <v>248578.54</v>
      </c>
      <c r="AK56" s="184">
        <v>371602.21</v>
      </c>
      <c r="AL56" s="184">
        <v>6349943.29</v>
      </c>
      <c r="AM56" s="184">
        <v>851502</v>
      </c>
      <c r="AN56" s="184">
        <v>604459</v>
      </c>
      <c r="AO56" s="184">
        <v>1932348.9</v>
      </c>
      <c r="AP56" s="184">
        <v>1307535.04</v>
      </c>
      <c r="AQ56" s="184">
        <v>1016686.07</v>
      </c>
      <c r="AR56" s="184">
        <v>122714</v>
      </c>
      <c r="AS56" s="184">
        <v>1743444.81</v>
      </c>
      <c r="AT56" s="184">
        <v>362465</v>
      </c>
      <c r="AU56" s="184">
        <v>3751676.2</v>
      </c>
      <c r="AV56" s="184">
        <v>3401517.58</v>
      </c>
      <c r="AW56" s="184">
        <v>1521934.1</v>
      </c>
      <c r="AX56" s="184">
        <v>1218643.25</v>
      </c>
      <c r="AY56" s="184">
        <v>416608.62</v>
      </c>
      <c r="AZ56" s="184">
        <v>943552.15</v>
      </c>
      <c r="BA56" s="184">
        <v>360526.41</v>
      </c>
      <c r="BB56" s="184">
        <v>6914641.3300000001</v>
      </c>
      <c r="BC56" s="184">
        <v>1477051.4</v>
      </c>
      <c r="BD56" s="184">
        <v>4820789.82</v>
      </c>
      <c r="BE56" s="184">
        <v>2460473.7999999998</v>
      </c>
      <c r="BF56" s="184">
        <v>700361.29</v>
      </c>
      <c r="BG56" s="184">
        <v>462195</v>
      </c>
      <c r="BH56" s="184">
        <v>2751877.75</v>
      </c>
      <c r="BI56" s="184">
        <v>1312440.26</v>
      </c>
      <c r="BJ56" s="184">
        <v>434567.35</v>
      </c>
      <c r="BK56" s="184">
        <v>877173.67</v>
      </c>
      <c r="BL56" s="184">
        <v>882304.15</v>
      </c>
      <c r="BM56" s="184">
        <v>104645.47</v>
      </c>
      <c r="BN56" s="184">
        <v>2112193.31</v>
      </c>
      <c r="BO56" s="184">
        <v>727090.83</v>
      </c>
      <c r="BP56" s="184">
        <v>2107624.2599999998</v>
      </c>
      <c r="BQ56" s="184">
        <v>1952805.55</v>
      </c>
      <c r="BR56" s="184">
        <v>1093036.5900000001</v>
      </c>
      <c r="BS56" s="186">
        <v>13838458.939999999</v>
      </c>
      <c r="BT56" s="186">
        <v>3835464.85</v>
      </c>
      <c r="BU56" s="186">
        <v>2112862.88</v>
      </c>
      <c r="BV56" s="186">
        <v>4475401.83</v>
      </c>
      <c r="BW56" s="184">
        <v>14668.53</v>
      </c>
      <c r="BX56" s="186">
        <v>1046736.57</v>
      </c>
      <c r="BY56" s="186">
        <v>1443403.8</v>
      </c>
      <c r="BZ56" s="186">
        <v>2036620.96</v>
      </c>
      <c r="CA56" s="186">
        <v>1567152.88</v>
      </c>
      <c r="CB56" s="186">
        <v>1225379.47</v>
      </c>
      <c r="CC56" s="186">
        <v>3488556.47</v>
      </c>
      <c r="CD56" s="186">
        <v>2709823.83</v>
      </c>
      <c r="CE56" s="186">
        <v>2371703.2200000002</v>
      </c>
      <c r="CF56" s="186">
        <v>1977150.72</v>
      </c>
      <c r="CG56" s="186">
        <v>387059.43</v>
      </c>
      <c r="CH56" s="186">
        <v>624951.24</v>
      </c>
      <c r="CI56" s="186">
        <v>167347.35999999999</v>
      </c>
      <c r="CJ56" s="186">
        <v>1039223.66</v>
      </c>
      <c r="CK56" s="186">
        <v>7547184.2300000004</v>
      </c>
      <c r="CL56" s="186">
        <v>827326.01</v>
      </c>
      <c r="CM56" s="186">
        <v>502156.37</v>
      </c>
    </row>
    <row r="57" spans="1:91" ht="24.6">
      <c r="A57" s="120">
        <v>3</v>
      </c>
      <c r="B57" s="220" t="s">
        <v>775</v>
      </c>
      <c r="C57" s="124" t="s">
        <v>1345</v>
      </c>
      <c r="D57" s="184">
        <v>9818468.4399999995</v>
      </c>
      <c r="E57" s="184">
        <v>1167947.7</v>
      </c>
      <c r="F57" s="184">
        <v>1886834.77</v>
      </c>
      <c r="G57" s="184">
        <v>919819.32</v>
      </c>
      <c r="H57" s="184">
        <v>695911.71</v>
      </c>
      <c r="I57" s="184">
        <v>1406473.18</v>
      </c>
      <c r="J57" s="184">
        <v>421372.21</v>
      </c>
      <c r="K57" s="184">
        <v>3854489.99</v>
      </c>
      <c r="L57" s="184">
        <v>502682.93</v>
      </c>
      <c r="M57" s="184">
        <v>2565584.33</v>
      </c>
      <c r="N57" s="184">
        <v>984899.92</v>
      </c>
      <c r="O57" s="184">
        <v>91826.68</v>
      </c>
      <c r="P57" s="184">
        <v>2721306.84</v>
      </c>
      <c r="Q57" s="184">
        <v>348420.77</v>
      </c>
      <c r="R57" s="184">
        <v>730103.89</v>
      </c>
      <c r="S57" s="184">
        <v>778696.6</v>
      </c>
      <c r="T57" s="184">
        <v>3061702.67</v>
      </c>
      <c r="U57" s="184">
        <v>207572.77</v>
      </c>
      <c r="V57" s="184">
        <v>890190.26</v>
      </c>
      <c r="W57" s="184">
        <v>253748.59</v>
      </c>
      <c r="X57" s="184">
        <v>364178.68</v>
      </c>
      <c r="Y57" s="184">
        <v>213822.8</v>
      </c>
      <c r="Z57" s="184">
        <v>1452063.66</v>
      </c>
      <c r="AA57" s="184">
        <v>1601700.2</v>
      </c>
      <c r="AB57" s="184">
        <v>168690.44</v>
      </c>
      <c r="AC57" s="184">
        <v>755696.08</v>
      </c>
      <c r="AD57" s="184">
        <v>541991.48</v>
      </c>
      <c r="AE57" s="184">
        <v>719055.87</v>
      </c>
      <c r="AF57" s="184">
        <v>1130308.8899999999</v>
      </c>
      <c r="AG57" s="184">
        <v>121996</v>
      </c>
      <c r="AH57" s="184">
        <v>652630.99</v>
      </c>
      <c r="AI57" s="184">
        <v>69915.179999999993</v>
      </c>
      <c r="AJ57" s="184">
        <v>229446.48</v>
      </c>
      <c r="AK57" s="184">
        <v>263811.95</v>
      </c>
      <c r="AL57" s="184">
        <v>2037330.46</v>
      </c>
      <c r="AM57" s="184">
        <v>424185.78</v>
      </c>
      <c r="AN57" s="184">
        <v>381679.67</v>
      </c>
      <c r="AO57" s="184">
        <v>3113353.49</v>
      </c>
      <c r="AP57" s="184">
        <v>770517.73</v>
      </c>
      <c r="AQ57" s="184">
        <v>1086277.8500000001</v>
      </c>
      <c r="AR57" s="184">
        <v>177441.5</v>
      </c>
      <c r="AS57" s="184">
        <v>2130912.7799999998</v>
      </c>
      <c r="AT57" s="184">
        <v>589904.53</v>
      </c>
      <c r="AU57" s="184">
        <v>2972472.42</v>
      </c>
      <c r="AV57" s="184">
        <v>968892.96</v>
      </c>
      <c r="AW57" s="184">
        <v>1061374.43</v>
      </c>
      <c r="AX57" s="184">
        <v>165751.06</v>
      </c>
      <c r="AY57" s="184">
        <v>190733.28</v>
      </c>
      <c r="AZ57" s="184">
        <v>2917375.04</v>
      </c>
      <c r="BA57" s="184">
        <v>1299672.43</v>
      </c>
      <c r="BB57" s="184">
        <v>1507568.5</v>
      </c>
      <c r="BC57" s="184">
        <v>218433.67</v>
      </c>
      <c r="BD57" s="184">
        <v>2181850.08</v>
      </c>
      <c r="BE57" s="184">
        <v>4066137.69</v>
      </c>
      <c r="BF57" s="184">
        <v>166144.84</v>
      </c>
      <c r="BG57" s="184">
        <v>257513.98</v>
      </c>
      <c r="BH57" s="184">
        <v>683743.1</v>
      </c>
      <c r="BI57" s="184">
        <v>116926.84</v>
      </c>
      <c r="BJ57" s="184">
        <v>249131.48</v>
      </c>
      <c r="BK57" s="184">
        <v>2252179.2799999998</v>
      </c>
      <c r="BL57" s="184">
        <v>334790.18</v>
      </c>
      <c r="BM57" s="184">
        <v>2368579.2400000002</v>
      </c>
      <c r="BN57" s="184">
        <v>348220.6</v>
      </c>
      <c r="BO57" s="184">
        <v>226417.06</v>
      </c>
      <c r="BP57" s="184">
        <v>1341126.3600000001</v>
      </c>
      <c r="BQ57" s="184">
        <v>828544.83</v>
      </c>
      <c r="BR57" s="184">
        <v>692788.22</v>
      </c>
      <c r="BS57" s="186">
        <v>5361620.47</v>
      </c>
      <c r="BT57" s="184">
        <v>948076.08</v>
      </c>
      <c r="BU57" s="184">
        <v>1926310.17</v>
      </c>
      <c r="BV57" s="184">
        <v>728606.55</v>
      </c>
      <c r="BW57" s="184">
        <v>33706.19</v>
      </c>
      <c r="BX57" s="184">
        <v>909104.95</v>
      </c>
      <c r="BY57" s="184">
        <v>1900973.23</v>
      </c>
      <c r="BZ57" s="184">
        <v>273033.13</v>
      </c>
      <c r="CA57" s="184">
        <v>768933.39</v>
      </c>
      <c r="CB57" s="184">
        <v>289299.08</v>
      </c>
      <c r="CC57" s="184">
        <v>1034971.55</v>
      </c>
      <c r="CD57" s="184">
        <v>2117403.9500000002</v>
      </c>
      <c r="CE57" s="184">
        <v>1018611.59</v>
      </c>
      <c r="CF57" s="184">
        <v>979061</v>
      </c>
      <c r="CG57" s="184">
        <v>1266870.05</v>
      </c>
      <c r="CH57" s="184">
        <v>1215217.69</v>
      </c>
      <c r="CI57" s="184">
        <v>364989.23</v>
      </c>
      <c r="CJ57" s="184">
        <v>335775.1</v>
      </c>
      <c r="CK57" s="184">
        <v>2212551</v>
      </c>
      <c r="CL57" s="184">
        <v>2279319.86</v>
      </c>
      <c r="CM57" s="184">
        <v>683867.82</v>
      </c>
    </row>
    <row r="58" spans="1:91" ht="24.6">
      <c r="A58" s="120">
        <v>1</v>
      </c>
      <c r="B58" s="220" t="s">
        <v>776</v>
      </c>
      <c r="C58" s="124" t="s">
        <v>411</v>
      </c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>
        <v>-22164631.050000001</v>
      </c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>
        <v>-3398252.58</v>
      </c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>
        <v>0</v>
      </c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6">
        <v>-81402573.170000002</v>
      </c>
      <c r="BT58" s="186"/>
      <c r="BU58" s="184"/>
      <c r="BV58" s="186">
        <v>-5848469.8499999996</v>
      </c>
      <c r="BW58" s="184"/>
      <c r="BX58" s="184"/>
      <c r="BY58" s="186"/>
      <c r="BZ58" s="186"/>
      <c r="CA58" s="184"/>
      <c r="CB58" s="186"/>
      <c r="CC58" s="186"/>
      <c r="CD58" s="186"/>
      <c r="CE58" s="186"/>
      <c r="CF58" s="186"/>
      <c r="CG58" s="184"/>
      <c r="CH58" s="184"/>
      <c r="CI58" s="184"/>
      <c r="CJ58" s="184"/>
      <c r="CK58" s="186"/>
      <c r="CL58" s="184"/>
      <c r="CM58" s="186"/>
    </row>
    <row r="59" spans="1:91" ht="49.2">
      <c r="A59" s="120">
        <v>1</v>
      </c>
      <c r="B59" s="220" t="s">
        <v>777</v>
      </c>
      <c r="C59" s="129" t="s">
        <v>1211</v>
      </c>
      <c r="D59" s="184">
        <v>-78898197.030000001</v>
      </c>
      <c r="E59" s="184">
        <v>-476568.27</v>
      </c>
      <c r="F59" s="184">
        <v>-790145.28</v>
      </c>
      <c r="G59" s="184">
        <v>-1685933.68</v>
      </c>
      <c r="H59" s="184">
        <v>-440439.09</v>
      </c>
      <c r="I59" s="184">
        <v>-1976005.08</v>
      </c>
      <c r="J59" s="184">
        <v>-3015634.61</v>
      </c>
      <c r="K59" s="184">
        <v>-6727893.7300000004</v>
      </c>
      <c r="L59" s="184">
        <v>-2579772.67</v>
      </c>
      <c r="M59" s="184">
        <v>-1530374.43</v>
      </c>
      <c r="N59" s="184">
        <v>-13572007.82</v>
      </c>
      <c r="O59" s="184">
        <v>-603285.19999999995</v>
      </c>
      <c r="P59" s="184">
        <v>-28920665.07</v>
      </c>
      <c r="Q59" s="184">
        <v>-1451851.6</v>
      </c>
      <c r="R59" s="184">
        <v>-4998999.38</v>
      </c>
      <c r="S59" s="184">
        <v>-24784215.829999998</v>
      </c>
      <c r="T59" s="184">
        <v>-2567210.9500000002</v>
      </c>
      <c r="U59" s="184">
        <v>-3047180.43</v>
      </c>
      <c r="V59" s="184">
        <v>-1572906.43</v>
      </c>
      <c r="W59" s="184">
        <v>-538098.94999999995</v>
      </c>
      <c r="X59" s="184">
        <v>-63817538.560000002</v>
      </c>
      <c r="Y59" s="184">
        <v>-1225641.94</v>
      </c>
      <c r="Z59" s="184">
        <v>-3759851.49</v>
      </c>
      <c r="AA59" s="184">
        <v>-3767774.97</v>
      </c>
      <c r="AB59" s="184">
        <v>-304898.44</v>
      </c>
      <c r="AC59" s="184">
        <v>-335052.86</v>
      </c>
      <c r="AD59" s="184"/>
      <c r="AE59" s="184">
        <v>-10496348.35</v>
      </c>
      <c r="AF59" s="184">
        <v>-1135284.1200000001</v>
      </c>
      <c r="AG59" s="184">
        <v>-701586.36</v>
      </c>
      <c r="AH59" s="184">
        <v>-943704.45</v>
      </c>
      <c r="AI59" s="184">
        <v>-2745450.34</v>
      </c>
      <c r="AJ59" s="184">
        <v>-821853.74</v>
      </c>
      <c r="AK59" s="184">
        <v>-575524.47</v>
      </c>
      <c r="AL59" s="184">
        <v>-206120755.03</v>
      </c>
      <c r="AM59" s="184">
        <v>-556167.04</v>
      </c>
      <c r="AN59" s="184">
        <v>-386571.09</v>
      </c>
      <c r="AO59" s="184">
        <v>-4558539.49</v>
      </c>
      <c r="AP59" s="184">
        <v>-6801889.4699999997</v>
      </c>
      <c r="AQ59" s="184">
        <v>-1906781.66</v>
      </c>
      <c r="AR59" s="184">
        <v>-952804.88</v>
      </c>
      <c r="AS59" s="184">
        <v>-42962939.189999998</v>
      </c>
      <c r="AT59" s="184">
        <v>-3378019.02</v>
      </c>
      <c r="AU59" s="184">
        <v>-7026160.6699999999</v>
      </c>
      <c r="AV59" s="184">
        <v>-3766305.91</v>
      </c>
      <c r="AW59" s="184">
        <v>-1478423.12</v>
      </c>
      <c r="AX59" s="184">
        <v>-1402439.6799999999</v>
      </c>
      <c r="AY59" s="184">
        <v>-1185625.71</v>
      </c>
      <c r="AZ59" s="184">
        <v>-2672882.21</v>
      </c>
      <c r="BA59" s="184">
        <v>-1044914.61</v>
      </c>
      <c r="BB59" s="184">
        <v>-31512280.84</v>
      </c>
      <c r="BC59" s="184">
        <v>-1692488.2</v>
      </c>
      <c r="BD59" s="184">
        <v>-57920509.579999998</v>
      </c>
      <c r="BE59" s="184">
        <v>-14209239.130000001</v>
      </c>
      <c r="BF59" s="184">
        <v>-1207746.82</v>
      </c>
      <c r="BG59" s="184">
        <v>-989815.21</v>
      </c>
      <c r="BH59" s="184">
        <v>-34369306.590000004</v>
      </c>
      <c r="BI59" s="184">
        <v>-789172.25</v>
      </c>
      <c r="BJ59" s="184">
        <v>-577461.72</v>
      </c>
      <c r="BK59" s="184">
        <v>-1182589.32</v>
      </c>
      <c r="BL59" s="184">
        <v>-3182114.15</v>
      </c>
      <c r="BM59" s="184">
        <v>-68539282.840000004</v>
      </c>
      <c r="BN59" s="184">
        <v>-5237919.97</v>
      </c>
      <c r="BO59" s="184">
        <v>-1847310.21</v>
      </c>
      <c r="BP59" s="184">
        <v>-6290445.7800000003</v>
      </c>
      <c r="BQ59" s="184">
        <v>-5535019.9800000004</v>
      </c>
      <c r="BR59" s="184">
        <v>-919801.5</v>
      </c>
      <c r="BS59" s="184">
        <v>-281925519.08999997</v>
      </c>
      <c r="BT59" s="184">
        <v>-1505065.34</v>
      </c>
      <c r="BU59" s="184">
        <v>-2319130.87</v>
      </c>
      <c r="BV59" s="184">
        <v>-38399761.890000001</v>
      </c>
      <c r="BW59" s="184">
        <v>-1374.76</v>
      </c>
      <c r="BX59" s="184">
        <v>-1473148.59</v>
      </c>
      <c r="BY59" s="184">
        <v>-13085428.42</v>
      </c>
      <c r="BZ59" s="184">
        <v>-1033498.69</v>
      </c>
      <c r="CA59" s="184">
        <v>-681344.14</v>
      </c>
      <c r="CB59" s="184">
        <v>-1360598.44</v>
      </c>
      <c r="CC59" s="184">
        <v>-4482879.5999999996</v>
      </c>
      <c r="CD59" s="184">
        <v>-14318739.970000001</v>
      </c>
      <c r="CE59" s="184">
        <v>-2719345.09</v>
      </c>
      <c r="CF59" s="184">
        <v>-10443592.029999999</v>
      </c>
      <c r="CG59" s="184">
        <v>-326668.13</v>
      </c>
      <c r="CH59" s="184">
        <v>-386713.75</v>
      </c>
      <c r="CI59" s="184">
        <v>-833527.47</v>
      </c>
      <c r="CJ59" s="184">
        <v>-654524.64</v>
      </c>
      <c r="CK59" s="184">
        <v>-16945187.190000001</v>
      </c>
      <c r="CL59" s="184">
        <v>-670889.67000000004</v>
      </c>
      <c r="CM59" s="184">
        <v>-736841.75</v>
      </c>
    </row>
    <row r="60" spans="1:91" ht="49.2">
      <c r="A60" s="120">
        <v>1</v>
      </c>
      <c r="B60" s="220" t="s">
        <v>778</v>
      </c>
      <c r="C60" s="129" t="s">
        <v>1212</v>
      </c>
      <c r="D60" s="184">
        <v>24603091.899999999</v>
      </c>
      <c r="E60" s="184">
        <v>910275.62</v>
      </c>
      <c r="F60" s="184">
        <v>929663.94</v>
      </c>
      <c r="G60" s="184">
        <v>1861171.02</v>
      </c>
      <c r="H60" s="184">
        <v>1823327.24</v>
      </c>
      <c r="I60" s="184">
        <v>2252714.88</v>
      </c>
      <c r="J60" s="184">
        <v>2445058.96</v>
      </c>
      <c r="K60" s="184">
        <v>3580609.71</v>
      </c>
      <c r="L60" s="184">
        <v>1730337.25</v>
      </c>
      <c r="M60" s="184">
        <v>2822662.22</v>
      </c>
      <c r="N60" s="184">
        <v>7545968.0999999996</v>
      </c>
      <c r="O60" s="184">
        <v>955138.57</v>
      </c>
      <c r="P60" s="184">
        <v>10823824.08</v>
      </c>
      <c r="Q60" s="184">
        <v>2695214.09</v>
      </c>
      <c r="R60" s="184">
        <v>5707058.9199999999</v>
      </c>
      <c r="S60" s="184">
        <v>1837121.91</v>
      </c>
      <c r="T60" s="184">
        <v>3514400.71</v>
      </c>
      <c r="U60" s="184">
        <v>2293705.7999999998</v>
      </c>
      <c r="V60" s="184">
        <v>1881128.7</v>
      </c>
      <c r="W60" s="184">
        <v>844946.92</v>
      </c>
      <c r="X60" s="184">
        <v>21031664.260000002</v>
      </c>
      <c r="Y60" s="184">
        <v>5161901.6900000004</v>
      </c>
      <c r="Z60" s="184">
        <v>4145645.19</v>
      </c>
      <c r="AA60" s="184">
        <v>4792218.8099999996</v>
      </c>
      <c r="AB60" s="184">
        <v>846003.4</v>
      </c>
      <c r="AC60" s="184">
        <v>3449125.84</v>
      </c>
      <c r="AD60" s="184">
        <v>950729.28</v>
      </c>
      <c r="AE60" s="184">
        <v>7415488.54</v>
      </c>
      <c r="AF60" s="184">
        <v>2372130.21</v>
      </c>
      <c r="AG60" s="184">
        <v>5394418.8600000003</v>
      </c>
      <c r="AH60" s="184">
        <v>7373589.4299999997</v>
      </c>
      <c r="AI60" s="184">
        <v>3159931.77</v>
      </c>
      <c r="AJ60" s="184">
        <v>1637670.39</v>
      </c>
      <c r="AK60" s="184">
        <v>5339580.95</v>
      </c>
      <c r="AL60" s="184">
        <v>32924751.300000001</v>
      </c>
      <c r="AM60" s="184">
        <v>869167.9</v>
      </c>
      <c r="AN60" s="184">
        <v>1742251.91</v>
      </c>
      <c r="AO60" s="184">
        <v>3688752.44</v>
      </c>
      <c r="AP60" s="184">
        <v>6147876.6299999999</v>
      </c>
      <c r="AQ60" s="184">
        <v>2118356.89</v>
      </c>
      <c r="AR60" s="184">
        <v>1134180.3899999999</v>
      </c>
      <c r="AS60" s="184">
        <v>14099761.09</v>
      </c>
      <c r="AT60" s="184">
        <v>999062.72</v>
      </c>
      <c r="AU60" s="184">
        <v>7458600.7999999998</v>
      </c>
      <c r="AV60" s="184">
        <v>8298798.7300000004</v>
      </c>
      <c r="AW60" s="184">
        <v>3025396.31</v>
      </c>
      <c r="AX60" s="184">
        <v>2144587.96</v>
      </c>
      <c r="AY60" s="184">
        <v>4128547.21</v>
      </c>
      <c r="AZ60" s="184">
        <v>3103616.78</v>
      </c>
      <c r="BA60" s="184">
        <v>2622522.84</v>
      </c>
      <c r="BB60" s="184">
        <v>13047030.82</v>
      </c>
      <c r="BC60" s="184">
        <v>2761427.42</v>
      </c>
      <c r="BD60" s="184">
        <v>16497233.630000001</v>
      </c>
      <c r="BE60" s="184">
        <v>3495878.24</v>
      </c>
      <c r="BF60" s="184">
        <v>1153940.22</v>
      </c>
      <c r="BG60" s="184">
        <v>3886454.71</v>
      </c>
      <c r="BH60" s="184">
        <v>8673502.3100000005</v>
      </c>
      <c r="BI60" s="184">
        <v>4174989.74</v>
      </c>
      <c r="BJ60" s="184">
        <v>1743474.8</v>
      </c>
      <c r="BK60" s="184">
        <v>1944994.11</v>
      </c>
      <c r="BL60" s="184">
        <v>3526908.76</v>
      </c>
      <c r="BM60" s="184">
        <v>15347207.51</v>
      </c>
      <c r="BN60" s="184">
        <v>3100510.05</v>
      </c>
      <c r="BO60" s="184">
        <v>4768268.8499999996</v>
      </c>
      <c r="BP60" s="184">
        <v>4737872.95</v>
      </c>
      <c r="BQ60" s="184">
        <v>1418564.87</v>
      </c>
      <c r="BR60" s="184">
        <v>2737500.05</v>
      </c>
      <c r="BS60" s="184">
        <v>37678756.880000003</v>
      </c>
      <c r="BT60" s="184">
        <v>5002600.92</v>
      </c>
      <c r="BU60" s="184">
        <v>2561312.83</v>
      </c>
      <c r="BV60" s="184">
        <v>16804639.98</v>
      </c>
      <c r="BW60" s="184">
        <v>69111.72</v>
      </c>
      <c r="BX60" s="184">
        <v>3785392.93</v>
      </c>
      <c r="BY60" s="184">
        <v>7942264.7400000002</v>
      </c>
      <c r="BZ60" s="184">
        <v>1922376.18</v>
      </c>
      <c r="CA60" s="184">
        <v>2559904.25</v>
      </c>
      <c r="CB60" s="184">
        <v>3771118.67</v>
      </c>
      <c r="CC60" s="184">
        <v>3071976.37</v>
      </c>
      <c r="CD60" s="184">
        <v>6098371.4699999997</v>
      </c>
      <c r="CE60" s="184">
        <v>3973977.37</v>
      </c>
      <c r="CF60" s="184">
        <v>5125149.38</v>
      </c>
      <c r="CG60" s="184">
        <v>5005375.49</v>
      </c>
      <c r="CH60" s="184">
        <v>3298087.65</v>
      </c>
      <c r="CI60" s="184">
        <v>3345139.28</v>
      </c>
      <c r="CJ60" s="184">
        <v>3662161.06</v>
      </c>
      <c r="CK60" s="184">
        <v>3811381.92</v>
      </c>
      <c r="CL60" s="184">
        <v>2168592.1</v>
      </c>
      <c r="CM60" s="184">
        <v>2995522.83</v>
      </c>
    </row>
    <row r="61" spans="1:91" ht="24.6">
      <c r="A61" s="120">
        <v>2</v>
      </c>
      <c r="B61" s="220" t="s">
        <v>779</v>
      </c>
      <c r="C61" s="129" t="s">
        <v>412</v>
      </c>
      <c r="D61" s="184"/>
      <c r="E61" s="184"/>
      <c r="F61" s="184">
        <v>-14823</v>
      </c>
      <c r="G61" s="184"/>
      <c r="H61" s="184"/>
      <c r="I61" s="184">
        <v>-158102</v>
      </c>
      <c r="J61" s="184"/>
      <c r="K61" s="184"/>
      <c r="L61" s="184">
        <v>-510</v>
      </c>
      <c r="M61" s="184"/>
      <c r="N61" s="184">
        <v>-103</v>
      </c>
      <c r="O61" s="184"/>
      <c r="P61" s="184">
        <v>-4764792.4800000004</v>
      </c>
      <c r="Q61" s="184">
        <v>-101078.56</v>
      </c>
      <c r="R61" s="184">
        <v>-625757.74</v>
      </c>
      <c r="S61" s="184"/>
      <c r="T61" s="184">
        <v>-371310.15</v>
      </c>
      <c r="U61" s="184">
        <v>-67512.13</v>
      </c>
      <c r="V61" s="184"/>
      <c r="W61" s="184">
        <v>-15442.26</v>
      </c>
      <c r="X61" s="184">
        <v>-12236397.58</v>
      </c>
      <c r="Y61" s="184"/>
      <c r="Z61" s="184"/>
      <c r="AA61" s="184"/>
      <c r="AB61" s="184">
        <v>-236280</v>
      </c>
      <c r="AC61" s="184"/>
      <c r="AD61" s="184"/>
      <c r="AE61" s="184"/>
      <c r="AF61" s="184"/>
      <c r="AG61" s="184"/>
      <c r="AH61" s="184">
        <v>-11364.93</v>
      </c>
      <c r="AI61" s="184">
        <v>-4145</v>
      </c>
      <c r="AJ61" s="184"/>
      <c r="AK61" s="184"/>
      <c r="AL61" s="184">
        <v>-48220.25</v>
      </c>
      <c r="AM61" s="184"/>
      <c r="AN61" s="184"/>
      <c r="AO61" s="184">
        <v>-1174708.99</v>
      </c>
      <c r="AP61" s="184">
        <v>-711920.36</v>
      </c>
      <c r="AQ61" s="184"/>
      <c r="AR61" s="184">
        <v>-150</v>
      </c>
      <c r="AS61" s="184">
        <v>-7050</v>
      </c>
      <c r="AT61" s="184">
        <v>-158389.99</v>
      </c>
      <c r="AU61" s="184">
        <v>-426251.85</v>
      </c>
      <c r="AV61" s="184">
        <v>-306119.59000000003</v>
      </c>
      <c r="AW61" s="184">
        <v>-8515.58</v>
      </c>
      <c r="AX61" s="184"/>
      <c r="AY61" s="184"/>
      <c r="AZ61" s="184"/>
      <c r="BA61" s="184"/>
      <c r="BB61" s="184">
        <v>-370829.29</v>
      </c>
      <c r="BC61" s="184"/>
      <c r="BD61" s="184"/>
      <c r="BE61" s="184">
        <v>-233521.08</v>
      </c>
      <c r="BF61" s="184"/>
      <c r="BG61" s="184"/>
      <c r="BH61" s="184">
        <v>-545</v>
      </c>
      <c r="BI61" s="184"/>
      <c r="BJ61" s="184"/>
      <c r="BK61" s="184"/>
      <c r="BL61" s="184"/>
      <c r="BM61" s="184">
        <v>-11369846.6</v>
      </c>
      <c r="BN61" s="184">
        <v>-144502</v>
      </c>
      <c r="BO61" s="184">
        <v>-10819</v>
      </c>
      <c r="BP61" s="184">
        <v>-397894</v>
      </c>
      <c r="BQ61" s="184">
        <v>-7352.65</v>
      </c>
      <c r="BR61" s="184"/>
      <c r="BS61" s="186">
        <v>-7713830.2599999998</v>
      </c>
      <c r="BT61" s="186"/>
      <c r="BU61" s="186">
        <v>-2342.75</v>
      </c>
      <c r="BV61" s="186">
        <v>-360491</v>
      </c>
      <c r="BW61" s="186">
        <v>-67463.289999999994</v>
      </c>
      <c r="BX61" s="186">
        <v>-4480</v>
      </c>
      <c r="BY61" s="186"/>
      <c r="BZ61" s="186"/>
      <c r="CA61" s="186">
        <v>-182951.34</v>
      </c>
      <c r="CB61" s="186">
        <v>-2049.5</v>
      </c>
      <c r="CC61" s="186"/>
      <c r="CD61" s="186"/>
      <c r="CE61" s="186"/>
      <c r="CF61" s="186">
        <v>-328250.2</v>
      </c>
      <c r="CG61" s="186">
        <v>-151</v>
      </c>
      <c r="CH61" s="186"/>
      <c r="CI61" s="186"/>
      <c r="CJ61" s="186"/>
      <c r="CK61" s="186">
        <v>-285317.26</v>
      </c>
      <c r="CL61" s="186">
        <v>-1773</v>
      </c>
      <c r="CM61" s="186">
        <v>-146028.49</v>
      </c>
    </row>
    <row r="62" spans="1:91" ht="24.6">
      <c r="A62" s="120">
        <v>2</v>
      </c>
      <c r="B62" s="220" t="s">
        <v>780</v>
      </c>
      <c r="C62" s="130" t="s">
        <v>413</v>
      </c>
      <c r="D62" s="184"/>
      <c r="E62" s="184"/>
      <c r="F62" s="184">
        <v>32092.6</v>
      </c>
      <c r="G62" s="184"/>
      <c r="H62" s="184">
        <v>470</v>
      </c>
      <c r="I62" s="184"/>
      <c r="J62" s="184">
        <v>50673</v>
      </c>
      <c r="K62" s="184">
        <v>61954</v>
      </c>
      <c r="L62" s="184">
        <v>77734</v>
      </c>
      <c r="M62" s="184"/>
      <c r="N62" s="184">
        <v>70410</v>
      </c>
      <c r="O62" s="184">
        <v>5299</v>
      </c>
      <c r="P62" s="184"/>
      <c r="Q62" s="184"/>
      <c r="R62" s="184"/>
      <c r="S62" s="184">
        <v>19299</v>
      </c>
      <c r="T62" s="184">
        <v>71715.55</v>
      </c>
      <c r="U62" s="184"/>
      <c r="V62" s="184"/>
      <c r="W62" s="184">
        <v>26929</v>
      </c>
      <c r="X62" s="184">
        <v>409069.29</v>
      </c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>
        <v>330.37</v>
      </c>
      <c r="AQ62" s="184"/>
      <c r="AR62" s="184"/>
      <c r="AS62" s="184"/>
      <c r="AT62" s="184">
        <v>145444.89000000001</v>
      </c>
      <c r="AU62" s="184">
        <v>23046.2</v>
      </c>
      <c r="AV62" s="184"/>
      <c r="AW62" s="184"/>
      <c r="AX62" s="184"/>
      <c r="AY62" s="184"/>
      <c r="AZ62" s="184"/>
      <c r="BA62" s="184"/>
      <c r="BB62" s="184"/>
      <c r="BC62" s="184"/>
      <c r="BD62" s="184"/>
      <c r="BE62" s="184">
        <v>3104</v>
      </c>
      <c r="BF62" s="184"/>
      <c r="BG62" s="184"/>
      <c r="BH62" s="184">
        <v>19530.11</v>
      </c>
      <c r="BI62" s="184"/>
      <c r="BJ62" s="184"/>
      <c r="BK62" s="184"/>
      <c r="BL62" s="184"/>
      <c r="BM62" s="184">
        <v>465106.5</v>
      </c>
      <c r="BN62" s="184">
        <v>4908</v>
      </c>
      <c r="BO62" s="184">
        <v>889</v>
      </c>
      <c r="BP62" s="184">
        <v>30356.5</v>
      </c>
      <c r="BQ62" s="184">
        <v>1129.75</v>
      </c>
      <c r="BR62" s="184">
        <v>195</v>
      </c>
      <c r="BS62" s="184">
        <v>30957.18</v>
      </c>
      <c r="BT62" s="184"/>
      <c r="BU62" s="184">
        <v>628.1</v>
      </c>
      <c r="BV62" s="184">
        <v>275597</v>
      </c>
      <c r="BW62" s="184">
        <v>24926</v>
      </c>
      <c r="BX62" s="186">
        <v>325017.75</v>
      </c>
      <c r="BY62" s="186">
        <v>237611.75</v>
      </c>
      <c r="BZ62" s="184">
        <v>24774.75</v>
      </c>
      <c r="CA62" s="184">
        <v>27346.55</v>
      </c>
      <c r="CB62" s="184">
        <v>735516.77</v>
      </c>
      <c r="CC62" s="186">
        <v>202014</v>
      </c>
      <c r="CD62" s="184"/>
      <c r="CE62" s="184"/>
      <c r="CF62" s="186">
        <v>243622.25</v>
      </c>
      <c r="CG62" s="184">
        <v>236278.25</v>
      </c>
      <c r="CH62" s="186">
        <v>3395</v>
      </c>
      <c r="CI62" s="184"/>
      <c r="CJ62" s="186">
        <v>146839</v>
      </c>
      <c r="CK62" s="186">
        <v>17364.5</v>
      </c>
      <c r="CL62" s="186">
        <v>332002.25</v>
      </c>
      <c r="CM62" s="186">
        <v>163825.29999999999</v>
      </c>
    </row>
    <row r="63" spans="1:91" ht="49.2">
      <c r="A63" s="120">
        <v>1</v>
      </c>
      <c r="B63" s="220" t="s">
        <v>781</v>
      </c>
      <c r="C63" s="130" t="s">
        <v>1346</v>
      </c>
      <c r="D63" s="184">
        <v>3676169</v>
      </c>
      <c r="E63" s="184">
        <v>2748186</v>
      </c>
      <c r="F63" s="184">
        <v>541177</v>
      </c>
      <c r="G63" s="184">
        <v>2882849</v>
      </c>
      <c r="H63" s="184">
        <v>902754.4</v>
      </c>
      <c r="I63" s="184">
        <v>1898893</v>
      </c>
      <c r="J63" s="184">
        <v>2023064.75</v>
      </c>
      <c r="K63" s="184">
        <v>1246681</v>
      </c>
      <c r="L63" s="184">
        <v>2889760.94</v>
      </c>
      <c r="M63" s="184">
        <v>2296864.2999999998</v>
      </c>
      <c r="N63" s="184">
        <v>3226786</v>
      </c>
      <c r="O63" s="184">
        <v>1599907.42</v>
      </c>
      <c r="P63" s="184">
        <v>6484125.8799999999</v>
      </c>
      <c r="Q63" s="184">
        <v>749948.18</v>
      </c>
      <c r="R63" s="184">
        <v>2004185</v>
      </c>
      <c r="S63" s="184">
        <v>1290570</v>
      </c>
      <c r="T63" s="184">
        <v>1548545.55</v>
      </c>
      <c r="U63" s="184">
        <v>1142466</v>
      </c>
      <c r="V63" s="184">
        <v>2116506.89</v>
      </c>
      <c r="W63" s="184">
        <v>265130</v>
      </c>
      <c r="X63" s="184">
        <v>3599681.5</v>
      </c>
      <c r="Y63" s="184">
        <v>1502313.84</v>
      </c>
      <c r="Z63" s="184">
        <v>1419128.25</v>
      </c>
      <c r="AA63" s="184">
        <v>2214646</v>
      </c>
      <c r="AB63" s="184">
        <v>562966</v>
      </c>
      <c r="AC63" s="184">
        <v>259418</v>
      </c>
      <c r="AD63" s="184">
        <v>1126944</v>
      </c>
      <c r="AE63" s="184">
        <v>1351887</v>
      </c>
      <c r="AF63" s="184">
        <v>1980367.91</v>
      </c>
      <c r="AG63" s="184">
        <v>741577.77</v>
      </c>
      <c r="AH63" s="184">
        <v>5014581.04</v>
      </c>
      <c r="AI63" s="184">
        <v>3282415.5</v>
      </c>
      <c r="AJ63" s="184">
        <v>1102059</v>
      </c>
      <c r="AK63" s="184">
        <v>734087</v>
      </c>
      <c r="AL63" s="184">
        <v>5943835.2400000002</v>
      </c>
      <c r="AM63" s="184">
        <v>2524812</v>
      </c>
      <c r="AN63" s="184">
        <v>1410597.5</v>
      </c>
      <c r="AO63" s="184">
        <v>1773395</v>
      </c>
      <c r="AP63" s="184">
        <v>1647700</v>
      </c>
      <c r="AQ63" s="184">
        <v>1275786</v>
      </c>
      <c r="AR63" s="184">
        <v>634974</v>
      </c>
      <c r="AS63" s="184">
        <v>6716600</v>
      </c>
      <c r="AT63" s="184">
        <v>1620976</v>
      </c>
      <c r="AU63" s="184">
        <v>2960213.12</v>
      </c>
      <c r="AV63" s="184">
        <v>2131643.6</v>
      </c>
      <c r="AW63" s="184">
        <v>1434976</v>
      </c>
      <c r="AX63" s="184">
        <v>919237.4</v>
      </c>
      <c r="AY63" s="184">
        <v>2215463.5099999998</v>
      </c>
      <c r="AZ63" s="184">
        <v>2281820</v>
      </c>
      <c r="BA63" s="184">
        <v>1300687</v>
      </c>
      <c r="BB63" s="184">
        <v>5500630.8899999997</v>
      </c>
      <c r="BC63" s="184">
        <v>961764.15</v>
      </c>
      <c r="BD63" s="184">
        <v>3925715.48</v>
      </c>
      <c r="BE63" s="184">
        <v>7121300.3300000001</v>
      </c>
      <c r="BF63" s="184">
        <v>618416</v>
      </c>
      <c r="BG63" s="184">
        <v>2216516.5</v>
      </c>
      <c r="BH63" s="184">
        <v>4465583.22</v>
      </c>
      <c r="BI63" s="184">
        <v>492890</v>
      </c>
      <c r="BJ63" s="184">
        <v>624480</v>
      </c>
      <c r="BK63" s="184">
        <v>2546957</v>
      </c>
      <c r="BL63" s="184">
        <v>695015.5</v>
      </c>
      <c r="BM63" s="184">
        <v>1604107.75</v>
      </c>
      <c r="BN63" s="184">
        <v>1476382.5</v>
      </c>
      <c r="BO63" s="184">
        <v>469409.75</v>
      </c>
      <c r="BP63" s="184">
        <v>894287</v>
      </c>
      <c r="BQ63" s="184">
        <v>1266709.68</v>
      </c>
      <c r="BR63" s="184">
        <v>334252.3</v>
      </c>
      <c r="BS63" s="186">
        <v>2209186.75</v>
      </c>
      <c r="BT63" s="184">
        <v>1542767</v>
      </c>
      <c r="BU63" s="184">
        <v>1070487.99</v>
      </c>
      <c r="BV63" s="186">
        <v>8039143</v>
      </c>
      <c r="BW63" s="186">
        <v>6732</v>
      </c>
      <c r="BX63" s="186">
        <v>989991.5</v>
      </c>
      <c r="BY63" s="186">
        <v>5549281.5</v>
      </c>
      <c r="BZ63" s="184">
        <v>648521</v>
      </c>
      <c r="CA63" s="186">
        <v>1986726</v>
      </c>
      <c r="CB63" s="184">
        <v>870706</v>
      </c>
      <c r="CC63" s="184">
        <v>956813</v>
      </c>
      <c r="CD63" s="186">
        <v>4092275.19</v>
      </c>
      <c r="CE63" s="186">
        <v>2384661</v>
      </c>
      <c r="CF63" s="186">
        <v>5033270.6100000003</v>
      </c>
      <c r="CG63" s="184"/>
      <c r="CH63" s="184">
        <v>1031669.5</v>
      </c>
      <c r="CI63" s="186">
        <v>1150356.3400000001</v>
      </c>
      <c r="CJ63" s="186">
        <v>665414.68000000005</v>
      </c>
      <c r="CK63" s="186">
        <v>3389707.02</v>
      </c>
      <c r="CL63" s="184">
        <v>1155691.1000000001</v>
      </c>
      <c r="CM63" s="186">
        <v>243908.54</v>
      </c>
    </row>
    <row r="64" spans="1:91" ht="24.6">
      <c r="A64" s="120">
        <v>3</v>
      </c>
      <c r="B64" s="220" t="s">
        <v>782</v>
      </c>
      <c r="C64" s="129" t="s">
        <v>1213</v>
      </c>
      <c r="D64" s="184"/>
      <c r="E64" s="184"/>
      <c r="F64" s="184"/>
      <c r="G64" s="184"/>
      <c r="H64" s="184">
        <v>4104715</v>
      </c>
      <c r="I64" s="184"/>
      <c r="J64" s="184"/>
      <c r="K64" s="184"/>
      <c r="L64" s="184"/>
      <c r="M64" s="184"/>
      <c r="N64" s="184"/>
      <c r="O64" s="184"/>
      <c r="P64" s="184">
        <v>7966048</v>
      </c>
      <c r="Q64" s="184"/>
      <c r="R64" s="184"/>
      <c r="S64" s="184">
        <v>4813659</v>
      </c>
      <c r="T64" s="184"/>
      <c r="U64" s="184">
        <v>4179693</v>
      </c>
      <c r="V64" s="184"/>
      <c r="W64" s="184">
        <v>3867363</v>
      </c>
      <c r="X64" s="184"/>
      <c r="Y64" s="184"/>
      <c r="Z64" s="184"/>
      <c r="AA64" s="184">
        <v>4721059</v>
      </c>
      <c r="AB64" s="184">
        <v>5079598</v>
      </c>
      <c r="AC64" s="184"/>
      <c r="AD64" s="184"/>
      <c r="AE64" s="184"/>
      <c r="AF64" s="184"/>
      <c r="AG64" s="184">
        <v>4116344</v>
      </c>
      <c r="AH64" s="184">
        <v>4244265</v>
      </c>
      <c r="AI64" s="184">
        <v>5071792</v>
      </c>
      <c r="AJ64" s="184"/>
      <c r="AK64" s="184"/>
      <c r="AL64" s="184"/>
      <c r="AM64" s="184"/>
      <c r="AN64" s="184"/>
      <c r="AO64" s="184"/>
      <c r="AP64" s="184"/>
      <c r="AQ64" s="184"/>
      <c r="AR64" s="184">
        <v>3965165</v>
      </c>
      <c r="AS64" s="184">
        <v>4573264.5</v>
      </c>
      <c r="AT64" s="184"/>
      <c r="AU64" s="184"/>
      <c r="AV64" s="184"/>
      <c r="AW64" s="184"/>
      <c r="AX64" s="184"/>
      <c r="AY64" s="184"/>
      <c r="AZ64" s="184"/>
      <c r="BA64" s="184"/>
      <c r="BB64" s="184">
        <v>4765799.9800000004</v>
      </c>
      <c r="BC64" s="184"/>
      <c r="BD64" s="184"/>
      <c r="BE64" s="184"/>
      <c r="BF64" s="184"/>
      <c r="BG64" s="184">
        <v>4116344</v>
      </c>
      <c r="BH64" s="184">
        <v>4061841.39</v>
      </c>
      <c r="BI64" s="184"/>
      <c r="BJ64" s="184"/>
      <c r="BK64" s="184"/>
      <c r="BL64" s="184"/>
      <c r="BM64" s="184"/>
      <c r="BN64" s="184"/>
      <c r="BO64" s="184"/>
      <c r="BP64" s="184"/>
      <c r="BQ64" s="184">
        <v>5116450</v>
      </c>
      <c r="BR64" s="184"/>
      <c r="BS64" s="186"/>
      <c r="BT64" s="184"/>
      <c r="BU64" s="184"/>
      <c r="BV64" s="184">
        <v>4439906.46</v>
      </c>
      <c r="BW64" s="184"/>
      <c r="BX64" s="184"/>
      <c r="BY64" s="186"/>
      <c r="BZ64" s="184"/>
      <c r="CA64" s="184"/>
      <c r="CB64" s="184"/>
      <c r="CC64" s="184"/>
      <c r="CD64" s="186"/>
      <c r="CE64" s="184">
        <v>4604768</v>
      </c>
      <c r="CF64" s="186"/>
      <c r="CG64" s="184"/>
      <c r="CH64" s="184"/>
      <c r="CI64" s="186">
        <v>4569881</v>
      </c>
      <c r="CJ64" s="184"/>
      <c r="CK64" s="186"/>
      <c r="CL64" s="184"/>
      <c r="CM64" s="184"/>
    </row>
    <row r="65" spans="1:91" ht="24.6">
      <c r="A65" s="120">
        <v>14</v>
      </c>
      <c r="B65" s="220" t="s">
        <v>783</v>
      </c>
      <c r="C65" s="124" t="s">
        <v>414</v>
      </c>
      <c r="D65" s="184">
        <v>2025864.96</v>
      </c>
      <c r="E65" s="184">
        <v>3189291.79</v>
      </c>
      <c r="F65" s="184">
        <v>3141475.61</v>
      </c>
      <c r="G65" s="184">
        <v>1015663.91</v>
      </c>
      <c r="H65" s="184">
        <v>1530802.33</v>
      </c>
      <c r="I65" s="184">
        <v>4660564.71</v>
      </c>
      <c r="J65" s="184">
        <v>5392216.2999999998</v>
      </c>
      <c r="K65" s="184">
        <v>1720066.5</v>
      </c>
      <c r="L65" s="184">
        <v>1136677.1399999999</v>
      </c>
      <c r="M65" s="184">
        <v>2673591.7400000002</v>
      </c>
      <c r="N65" s="184">
        <v>4106643.5</v>
      </c>
      <c r="O65" s="184">
        <v>1556799.71</v>
      </c>
      <c r="P65" s="184">
        <v>1082394.57</v>
      </c>
      <c r="Q65" s="184">
        <v>2455888</v>
      </c>
      <c r="R65" s="184">
        <v>5397265.9800000004</v>
      </c>
      <c r="S65" s="184">
        <v>5621.68</v>
      </c>
      <c r="T65" s="184">
        <v>1832348</v>
      </c>
      <c r="U65" s="184">
        <v>120834</v>
      </c>
      <c r="V65" s="184">
        <v>6455000</v>
      </c>
      <c r="W65" s="184">
        <v>1523436.6</v>
      </c>
      <c r="X65" s="184">
        <v>13569353</v>
      </c>
      <c r="Y65" s="184">
        <v>2000000</v>
      </c>
      <c r="Z65" s="184">
        <v>2345000</v>
      </c>
      <c r="AA65" s="184">
        <v>2000000</v>
      </c>
      <c r="AB65" s="184">
        <v>2000000</v>
      </c>
      <c r="AC65" s="184">
        <v>2000000</v>
      </c>
      <c r="AD65" s="184">
        <v>2000000</v>
      </c>
      <c r="AE65" s="184">
        <v>4515855.97</v>
      </c>
      <c r="AF65" s="184"/>
      <c r="AG65" s="184"/>
      <c r="AH65" s="184"/>
      <c r="AI65" s="184">
        <v>2916411.01</v>
      </c>
      <c r="AJ65" s="184">
        <v>250000</v>
      </c>
      <c r="AK65" s="184">
        <v>0</v>
      </c>
      <c r="AL65" s="184">
        <v>6714242.2599999998</v>
      </c>
      <c r="AM65" s="184">
        <v>3722618.15</v>
      </c>
      <c r="AN65" s="184">
        <v>1685182.01</v>
      </c>
      <c r="AO65" s="184">
        <v>4434347.5199999996</v>
      </c>
      <c r="AP65" s="184">
        <v>3927709.7</v>
      </c>
      <c r="AQ65" s="184">
        <v>2352424.0299999998</v>
      </c>
      <c r="AR65" s="184">
        <v>2842832.77</v>
      </c>
      <c r="AS65" s="184">
        <v>3734993.83</v>
      </c>
      <c r="AT65" s="184">
        <v>1844608.23</v>
      </c>
      <c r="AU65" s="184">
        <v>5297284.34</v>
      </c>
      <c r="AV65" s="184">
        <v>4102551.18</v>
      </c>
      <c r="AW65" s="184">
        <v>1726343.15</v>
      </c>
      <c r="AX65" s="184">
        <v>1236273.81</v>
      </c>
      <c r="AY65" s="184">
        <v>1522453.1</v>
      </c>
      <c r="AZ65" s="184">
        <v>1927634.59</v>
      </c>
      <c r="BA65" s="184">
        <v>1638883.45</v>
      </c>
      <c r="BB65" s="184">
        <v>5324190.26</v>
      </c>
      <c r="BC65" s="184">
        <v>2430226.81</v>
      </c>
      <c r="BD65" s="184">
        <v>4430000</v>
      </c>
      <c r="BE65" s="184">
        <v>4465223.67</v>
      </c>
      <c r="BF65" s="184">
        <v>2000000</v>
      </c>
      <c r="BG65" s="184">
        <v>2755000</v>
      </c>
      <c r="BH65" s="184">
        <v>3090000</v>
      </c>
      <c r="BI65" s="184">
        <v>2800000</v>
      </c>
      <c r="BJ65" s="184">
        <v>2000000</v>
      </c>
      <c r="BK65" s="184">
        <v>2000000</v>
      </c>
      <c r="BL65" s="184">
        <v>2000000</v>
      </c>
      <c r="BM65" s="184">
        <v>3597830</v>
      </c>
      <c r="BN65" s="184">
        <v>4357468.84</v>
      </c>
      <c r="BO65" s="184">
        <v>2861396.78</v>
      </c>
      <c r="BP65" s="184">
        <v>5136589.4000000004</v>
      </c>
      <c r="BQ65" s="184">
        <v>4212305.07</v>
      </c>
      <c r="BR65" s="184">
        <v>1483167.03</v>
      </c>
      <c r="BS65" s="186">
        <v>3882000</v>
      </c>
      <c r="BT65" s="186">
        <v>3638621.75</v>
      </c>
      <c r="BU65" s="186">
        <v>2800548.92</v>
      </c>
      <c r="BV65" s="186">
        <v>5064311.3600000003</v>
      </c>
      <c r="BW65" s="186">
        <v>1124654.32</v>
      </c>
      <c r="BX65" s="186">
        <v>9558860.3499999996</v>
      </c>
      <c r="BY65" s="186">
        <v>8574378.8000000007</v>
      </c>
      <c r="BZ65" s="186">
        <v>1357080.73</v>
      </c>
      <c r="CA65" s="184">
        <v>1640800.78</v>
      </c>
      <c r="CB65" s="186">
        <v>2872216.96</v>
      </c>
      <c r="CC65" s="186">
        <v>2607928.5499999998</v>
      </c>
      <c r="CD65" s="186">
        <v>8838692.4600000009</v>
      </c>
      <c r="CE65" s="184">
        <v>2813931.71</v>
      </c>
      <c r="CF65" s="186">
        <v>9417746.1799999997</v>
      </c>
      <c r="CG65" s="184"/>
      <c r="CH65" s="186">
        <v>1208642.8700000001</v>
      </c>
      <c r="CI65" s="186">
        <v>2217692.44</v>
      </c>
      <c r="CJ65" s="184">
        <v>1179187.79</v>
      </c>
      <c r="CK65" s="186">
        <v>8737693.2200000007</v>
      </c>
      <c r="CL65" s="184">
        <v>1102660.82</v>
      </c>
      <c r="CM65" s="184"/>
    </row>
    <row r="66" spans="1:91" ht="24.6">
      <c r="A66" s="120">
        <v>2</v>
      </c>
      <c r="B66" s="220" t="s">
        <v>784</v>
      </c>
      <c r="C66" s="132" t="s">
        <v>1214</v>
      </c>
      <c r="D66" s="184">
        <v>3146211.5</v>
      </c>
      <c r="E66" s="184">
        <v>4572364.55</v>
      </c>
      <c r="F66" s="184">
        <v>680933.6</v>
      </c>
      <c r="G66" s="184">
        <v>1039482</v>
      </c>
      <c r="H66" s="184">
        <v>911972.9</v>
      </c>
      <c r="I66" s="184">
        <v>3647233.87</v>
      </c>
      <c r="J66" s="184">
        <v>2451817.81</v>
      </c>
      <c r="K66" s="184">
        <v>19460562.690000001</v>
      </c>
      <c r="L66" s="184">
        <v>1332919.33</v>
      </c>
      <c r="M66" s="184">
        <v>451490.93</v>
      </c>
      <c r="N66" s="184">
        <v>13323808.960000001</v>
      </c>
      <c r="O66" s="184">
        <v>199482.95</v>
      </c>
      <c r="P66" s="184">
        <v>22486296.48</v>
      </c>
      <c r="Q66" s="184">
        <v>1098983.57</v>
      </c>
      <c r="R66" s="184">
        <v>10234778.970000001</v>
      </c>
      <c r="S66" s="184">
        <v>2805457.91</v>
      </c>
      <c r="T66" s="184">
        <v>1811945.26</v>
      </c>
      <c r="U66" s="184">
        <v>957758.77</v>
      </c>
      <c r="V66" s="184">
        <v>364052</v>
      </c>
      <c r="W66" s="184">
        <v>153039.25</v>
      </c>
      <c r="X66" s="184">
        <v>30288854.219999999</v>
      </c>
      <c r="Y66" s="184">
        <v>342141.28</v>
      </c>
      <c r="Z66" s="184">
        <v>1522761.02</v>
      </c>
      <c r="AA66" s="184">
        <v>1514221.28</v>
      </c>
      <c r="AB66" s="184">
        <v>167610.5</v>
      </c>
      <c r="AC66" s="184">
        <v>508154.88</v>
      </c>
      <c r="AD66" s="184">
        <v>312096</v>
      </c>
      <c r="AE66" s="184">
        <v>3831507</v>
      </c>
      <c r="AF66" s="184">
        <v>545456.18999999994</v>
      </c>
      <c r="AG66" s="184">
        <v>461601.1</v>
      </c>
      <c r="AH66" s="184">
        <v>1457587.34</v>
      </c>
      <c r="AI66" s="184">
        <v>3474863.5</v>
      </c>
      <c r="AJ66" s="184">
        <v>534833</v>
      </c>
      <c r="AK66" s="184">
        <v>2384803.1800000002</v>
      </c>
      <c r="AL66" s="184">
        <v>109470929.53</v>
      </c>
      <c r="AM66" s="184">
        <v>914566</v>
      </c>
      <c r="AN66" s="184">
        <v>905954.95</v>
      </c>
      <c r="AO66" s="184">
        <v>10561454.75</v>
      </c>
      <c r="AP66" s="184">
        <v>1212865.74</v>
      </c>
      <c r="AQ66" s="184">
        <v>1536580.25</v>
      </c>
      <c r="AR66" s="184">
        <v>251006.9</v>
      </c>
      <c r="AS66" s="184">
        <v>22039284.289999999</v>
      </c>
      <c r="AT66" s="184">
        <v>3466091.18</v>
      </c>
      <c r="AU66" s="184">
        <v>8560005.9499999993</v>
      </c>
      <c r="AV66" s="184">
        <v>3307609.26</v>
      </c>
      <c r="AW66" s="184">
        <v>1378036</v>
      </c>
      <c r="AX66" s="184">
        <v>393427.18</v>
      </c>
      <c r="AY66" s="184">
        <v>7395455</v>
      </c>
      <c r="AZ66" s="184">
        <v>552105.1</v>
      </c>
      <c r="BA66" s="184">
        <v>401149.78</v>
      </c>
      <c r="BB66" s="184">
        <v>24842866.350000001</v>
      </c>
      <c r="BC66" s="184">
        <v>582880.36</v>
      </c>
      <c r="BD66" s="184">
        <v>31807615.620000001</v>
      </c>
      <c r="BE66" s="184">
        <v>6717715.2199999997</v>
      </c>
      <c r="BF66" s="184">
        <v>566932.80000000005</v>
      </c>
      <c r="BG66" s="184">
        <v>7273615.9100000001</v>
      </c>
      <c r="BH66" s="184">
        <v>36325206.289999999</v>
      </c>
      <c r="BI66" s="184">
        <v>694277.54</v>
      </c>
      <c r="BJ66" s="184">
        <v>1095302.96</v>
      </c>
      <c r="BK66" s="184">
        <v>2097022.09</v>
      </c>
      <c r="BL66" s="184">
        <v>218908.35</v>
      </c>
      <c r="BM66" s="184">
        <v>72466716.040000007</v>
      </c>
      <c r="BN66" s="184">
        <v>1920634.3</v>
      </c>
      <c r="BO66" s="184">
        <v>6294257.8499999996</v>
      </c>
      <c r="BP66" s="184">
        <v>1363393.58</v>
      </c>
      <c r="BQ66" s="184">
        <v>590740.73</v>
      </c>
      <c r="BR66" s="184">
        <v>491862.03</v>
      </c>
      <c r="BS66" s="186">
        <v>89231575.819999993</v>
      </c>
      <c r="BT66" s="186">
        <v>7718267.4800000004</v>
      </c>
      <c r="BU66" s="186">
        <v>633936.18000000005</v>
      </c>
      <c r="BV66" s="186">
        <v>23879806.559999999</v>
      </c>
      <c r="BW66" s="184">
        <v>555044.76</v>
      </c>
      <c r="BX66" s="186">
        <v>383905</v>
      </c>
      <c r="BY66" s="186">
        <v>5005431.79</v>
      </c>
      <c r="BZ66" s="184">
        <v>501270.96</v>
      </c>
      <c r="CA66" s="184">
        <v>525855</v>
      </c>
      <c r="CB66" s="186">
        <v>516895.55</v>
      </c>
      <c r="CC66" s="186">
        <v>9845710.3000000007</v>
      </c>
      <c r="CD66" s="184">
        <v>4588784.3899999997</v>
      </c>
      <c r="CE66" s="184">
        <v>995524.25</v>
      </c>
      <c r="CF66" s="186">
        <v>3119105.63</v>
      </c>
      <c r="CG66" s="184">
        <v>730916.47</v>
      </c>
      <c r="CH66" s="184">
        <v>555781.30000000005</v>
      </c>
      <c r="CI66" s="186">
        <v>238671.5</v>
      </c>
      <c r="CJ66" s="186">
        <v>1170255.8700000001</v>
      </c>
      <c r="CK66" s="186">
        <v>14243418.17</v>
      </c>
      <c r="CL66" s="184">
        <v>247655.75</v>
      </c>
      <c r="CM66" s="186">
        <v>331302.31</v>
      </c>
    </row>
    <row r="67" spans="1:91" ht="24.6">
      <c r="A67" s="120">
        <v>2</v>
      </c>
      <c r="B67" s="220" t="s">
        <v>785</v>
      </c>
      <c r="C67" s="130" t="s">
        <v>415</v>
      </c>
      <c r="D67" s="184">
        <v>3824377</v>
      </c>
      <c r="E67" s="184">
        <v>169299</v>
      </c>
      <c r="F67" s="184">
        <v>33620</v>
      </c>
      <c r="G67" s="184">
        <v>64178</v>
      </c>
      <c r="H67" s="184">
        <v>59075</v>
      </c>
      <c r="I67" s="184">
        <v>95987</v>
      </c>
      <c r="J67" s="184">
        <v>176104.75</v>
      </c>
      <c r="K67" s="184">
        <v>1699754.56</v>
      </c>
      <c r="L67" s="184">
        <v>93540</v>
      </c>
      <c r="M67" s="184">
        <v>117714.15</v>
      </c>
      <c r="N67" s="184">
        <v>1133068.3600000001</v>
      </c>
      <c r="O67" s="184">
        <v>59847</v>
      </c>
      <c r="P67" s="184">
        <v>14666503.76</v>
      </c>
      <c r="Q67" s="184">
        <v>679920.76</v>
      </c>
      <c r="R67" s="184">
        <v>1270359</v>
      </c>
      <c r="S67" s="184">
        <v>915784.61</v>
      </c>
      <c r="T67" s="184">
        <v>96095.06</v>
      </c>
      <c r="U67" s="184">
        <v>56409</v>
      </c>
      <c r="V67" s="184">
        <v>43862</v>
      </c>
      <c r="W67" s="184">
        <v>81877</v>
      </c>
      <c r="X67" s="184">
        <v>17848331.82</v>
      </c>
      <c r="Y67" s="184">
        <v>39977</v>
      </c>
      <c r="Z67" s="184">
        <v>172228</v>
      </c>
      <c r="AA67" s="184">
        <v>143180</v>
      </c>
      <c r="AB67" s="184">
        <v>35030</v>
      </c>
      <c r="AC67" s="184">
        <v>60921</v>
      </c>
      <c r="AD67" s="184">
        <v>87368</v>
      </c>
      <c r="AE67" s="184">
        <v>172024.95</v>
      </c>
      <c r="AF67" s="184">
        <v>256040.75</v>
      </c>
      <c r="AG67" s="184">
        <v>120895</v>
      </c>
      <c r="AH67" s="184">
        <v>61679.29</v>
      </c>
      <c r="AI67" s="184">
        <v>85176</v>
      </c>
      <c r="AJ67" s="184">
        <v>63969</v>
      </c>
      <c r="AK67" s="184">
        <v>101483</v>
      </c>
      <c r="AL67" s="184">
        <v>51898035.859999999</v>
      </c>
      <c r="AM67" s="184">
        <v>43068</v>
      </c>
      <c r="AN67" s="184">
        <v>632701.39</v>
      </c>
      <c r="AO67" s="184">
        <v>23030418</v>
      </c>
      <c r="AP67" s="184">
        <v>920413.3</v>
      </c>
      <c r="AQ67" s="184">
        <v>141579</v>
      </c>
      <c r="AR67" s="184">
        <v>218556.79999999999</v>
      </c>
      <c r="AS67" s="184">
        <v>12319182.939999999</v>
      </c>
      <c r="AT67" s="184">
        <v>63820</v>
      </c>
      <c r="AU67" s="184">
        <v>136027</v>
      </c>
      <c r="AV67" s="184">
        <v>277551.08</v>
      </c>
      <c r="AW67" s="184">
        <v>856403</v>
      </c>
      <c r="AX67" s="184">
        <v>57358.2</v>
      </c>
      <c r="AY67" s="184">
        <v>2770.84</v>
      </c>
      <c r="AZ67" s="184">
        <v>464381.52</v>
      </c>
      <c r="BA67" s="184">
        <v>31567.9</v>
      </c>
      <c r="BB67" s="184">
        <v>6500009.0999999996</v>
      </c>
      <c r="BC67" s="184">
        <v>1358735.31</v>
      </c>
      <c r="BD67" s="184">
        <v>70038492.359999999</v>
      </c>
      <c r="BE67" s="184">
        <v>396334.5</v>
      </c>
      <c r="BF67" s="184">
        <v>20545</v>
      </c>
      <c r="BG67" s="184">
        <v>91568</v>
      </c>
      <c r="BH67" s="184">
        <v>22450397.489999998</v>
      </c>
      <c r="BI67" s="184">
        <v>40023.599999999999</v>
      </c>
      <c r="BJ67" s="184">
        <v>120069.04</v>
      </c>
      <c r="BK67" s="184">
        <v>90662</v>
      </c>
      <c r="BL67" s="184">
        <v>93033</v>
      </c>
      <c r="BM67" s="184">
        <v>27532656.949999999</v>
      </c>
      <c r="BN67" s="184">
        <v>85390.7</v>
      </c>
      <c r="BO67" s="184">
        <v>162774.38</v>
      </c>
      <c r="BP67" s="184">
        <v>176365.1</v>
      </c>
      <c r="BQ67" s="184">
        <v>126024.6</v>
      </c>
      <c r="BR67" s="184">
        <v>2687594.38</v>
      </c>
      <c r="BS67" s="184">
        <v>115426537.90000001</v>
      </c>
      <c r="BT67" s="184">
        <v>60500</v>
      </c>
      <c r="BU67" s="184">
        <v>97136.7</v>
      </c>
      <c r="BV67" s="184">
        <v>11606672.6</v>
      </c>
      <c r="BW67" s="184">
        <v>3968</v>
      </c>
      <c r="BX67" s="184">
        <v>258959</v>
      </c>
      <c r="BY67" s="184">
        <v>3355620.55</v>
      </c>
      <c r="BZ67" s="184">
        <v>65169.2</v>
      </c>
      <c r="CA67" s="184">
        <v>40409</v>
      </c>
      <c r="CB67" s="184">
        <v>77158.8</v>
      </c>
      <c r="CC67" s="184">
        <v>151722.70000000001</v>
      </c>
      <c r="CD67" s="184">
        <v>1610429.96</v>
      </c>
      <c r="CE67" s="184">
        <v>181726.9</v>
      </c>
      <c r="CF67" s="184">
        <v>394934</v>
      </c>
      <c r="CG67" s="184">
        <v>175138.5</v>
      </c>
      <c r="CH67" s="186">
        <v>291202.8</v>
      </c>
      <c r="CI67" s="184">
        <v>59080.85</v>
      </c>
      <c r="CJ67" s="184">
        <v>89553</v>
      </c>
      <c r="CK67" s="184">
        <v>5290556.8899999997</v>
      </c>
      <c r="CL67" s="184">
        <v>53361.7</v>
      </c>
      <c r="CM67" s="184">
        <v>65762.3</v>
      </c>
    </row>
    <row r="68" spans="1:91" ht="49.2">
      <c r="A68" s="120">
        <v>2</v>
      </c>
      <c r="B68" s="220" t="s">
        <v>786</v>
      </c>
      <c r="C68" s="130" t="s">
        <v>1215</v>
      </c>
      <c r="D68" s="184">
        <v>-10921560.699999999</v>
      </c>
      <c r="E68" s="184">
        <v>-4773.57</v>
      </c>
      <c r="F68" s="184"/>
      <c r="G68" s="184"/>
      <c r="H68" s="184"/>
      <c r="I68" s="184"/>
      <c r="J68" s="184"/>
      <c r="K68" s="184">
        <v>-468902.87</v>
      </c>
      <c r="L68" s="184"/>
      <c r="M68" s="184">
        <v>-485594.25</v>
      </c>
      <c r="N68" s="184"/>
      <c r="O68" s="184"/>
      <c r="P68" s="184">
        <v>-1458881.12</v>
      </c>
      <c r="Q68" s="184">
        <v>-19975.29</v>
      </c>
      <c r="R68" s="184"/>
      <c r="S68" s="184"/>
      <c r="T68" s="184"/>
      <c r="U68" s="184">
        <v>-71577.14</v>
      </c>
      <c r="V68" s="184"/>
      <c r="W68" s="184"/>
      <c r="X68" s="184">
        <v>-5589111.0599999996</v>
      </c>
      <c r="Y68" s="184"/>
      <c r="Z68" s="184"/>
      <c r="AA68" s="184"/>
      <c r="AB68" s="184"/>
      <c r="AC68" s="184"/>
      <c r="AD68" s="184"/>
      <c r="AE68" s="184"/>
      <c r="AF68" s="184"/>
      <c r="AG68" s="184"/>
      <c r="AH68" s="184">
        <v>-9</v>
      </c>
      <c r="AI68" s="184"/>
      <c r="AJ68" s="184"/>
      <c r="AK68" s="184"/>
      <c r="AL68" s="184">
        <v>-2572836.4500000002</v>
      </c>
      <c r="AM68" s="184">
        <v>-2000.1</v>
      </c>
      <c r="AN68" s="184">
        <v>-62328.17</v>
      </c>
      <c r="AO68" s="184">
        <v>-13019895</v>
      </c>
      <c r="AP68" s="184"/>
      <c r="AQ68" s="184"/>
      <c r="AR68" s="184">
        <v>-35536.04</v>
      </c>
      <c r="AS68" s="184">
        <v>-4856383.57</v>
      </c>
      <c r="AT68" s="184">
        <v>-839007.84</v>
      </c>
      <c r="AU68" s="184">
        <v>-5180</v>
      </c>
      <c r="AV68" s="184">
        <v>-3030.39</v>
      </c>
      <c r="AW68" s="184"/>
      <c r="AX68" s="184"/>
      <c r="AY68" s="184"/>
      <c r="AZ68" s="184">
        <v>-139866.63</v>
      </c>
      <c r="BA68" s="184"/>
      <c r="BB68" s="184">
        <v>-220464.55</v>
      </c>
      <c r="BC68" s="184">
        <v>-35350.839999999997</v>
      </c>
      <c r="BD68" s="184">
        <v>-27698214.129999999</v>
      </c>
      <c r="BE68" s="184">
        <v>-24600.1</v>
      </c>
      <c r="BF68" s="184"/>
      <c r="BG68" s="184">
        <v>-176</v>
      </c>
      <c r="BH68" s="184">
        <v>-8511659.1899999995</v>
      </c>
      <c r="BI68" s="184"/>
      <c r="BJ68" s="184">
        <v>-12798.96</v>
      </c>
      <c r="BK68" s="184">
        <v>-30509.8</v>
      </c>
      <c r="BL68" s="184"/>
      <c r="BM68" s="184">
        <v>-4187737.79</v>
      </c>
      <c r="BN68" s="184">
        <v>-1929.3</v>
      </c>
      <c r="BO68" s="184"/>
      <c r="BP68" s="184"/>
      <c r="BQ68" s="184"/>
      <c r="BR68" s="184">
        <v>-721831.38</v>
      </c>
      <c r="BS68" s="184">
        <v>-14306187.08</v>
      </c>
      <c r="BT68" s="184"/>
      <c r="BU68" s="184">
        <v>-3175.35</v>
      </c>
      <c r="BV68" s="184">
        <v>-2367907.58</v>
      </c>
      <c r="BW68" s="184">
        <v>-58469.68</v>
      </c>
      <c r="BX68" s="184">
        <v>-127288.09</v>
      </c>
      <c r="BY68" s="184">
        <v>-382799.15</v>
      </c>
      <c r="BZ68" s="184"/>
      <c r="CA68" s="184">
        <v>-63853.53</v>
      </c>
      <c r="CB68" s="184"/>
      <c r="CC68" s="184">
        <v>-427154.67</v>
      </c>
      <c r="CD68" s="184">
        <v>-165389.66</v>
      </c>
      <c r="CE68" s="184"/>
      <c r="CF68" s="184">
        <v>-6788.5</v>
      </c>
      <c r="CG68" s="184">
        <v>-7995.61</v>
      </c>
      <c r="CH68" s="184">
        <v>-6555.21</v>
      </c>
      <c r="CI68" s="184"/>
      <c r="CJ68" s="184"/>
      <c r="CK68" s="184">
        <v>-3835332.03</v>
      </c>
      <c r="CL68" s="184"/>
      <c r="CM68" s="184">
        <v>-77957.98</v>
      </c>
    </row>
    <row r="69" spans="1:91" ht="49.2">
      <c r="A69" s="120">
        <v>2</v>
      </c>
      <c r="B69" s="220" t="s">
        <v>787</v>
      </c>
      <c r="C69" s="133" t="s">
        <v>1216</v>
      </c>
      <c r="D69" s="184">
        <v>472660.72</v>
      </c>
      <c r="E69" s="184">
        <v>80307.839999999997</v>
      </c>
      <c r="F69" s="184"/>
      <c r="G69" s="184"/>
      <c r="H69" s="184"/>
      <c r="I69" s="184">
        <v>752070.34</v>
      </c>
      <c r="J69" s="184"/>
      <c r="K69" s="184">
        <v>186683.91</v>
      </c>
      <c r="L69" s="184"/>
      <c r="M69" s="184">
        <v>145991.10999999999</v>
      </c>
      <c r="N69" s="184">
        <v>20265.439999999999</v>
      </c>
      <c r="O69" s="184"/>
      <c r="P69" s="184">
        <v>168237.61</v>
      </c>
      <c r="Q69" s="184">
        <v>106625.95</v>
      </c>
      <c r="R69" s="184"/>
      <c r="S69" s="184"/>
      <c r="T69" s="184"/>
      <c r="U69" s="184"/>
      <c r="V69" s="184"/>
      <c r="W69" s="184">
        <v>45</v>
      </c>
      <c r="X69" s="184">
        <v>27319.5</v>
      </c>
      <c r="Y69" s="184"/>
      <c r="Z69" s="184"/>
      <c r="AA69" s="184"/>
      <c r="AB69" s="184"/>
      <c r="AC69" s="184"/>
      <c r="AD69" s="184"/>
      <c r="AE69" s="184">
        <v>659.85</v>
      </c>
      <c r="AF69" s="184"/>
      <c r="AG69" s="184"/>
      <c r="AH69" s="184"/>
      <c r="AI69" s="184"/>
      <c r="AJ69" s="184"/>
      <c r="AK69" s="184"/>
      <c r="AL69" s="184">
        <v>65329</v>
      </c>
      <c r="AM69" s="184"/>
      <c r="AN69" s="184">
        <v>206579.25</v>
      </c>
      <c r="AO69" s="184"/>
      <c r="AP69" s="184"/>
      <c r="AQ69" s="184"/>
      <c r="AR69" s="184">
        <v>39449.760000000002</v>
      </c>
      <c r="AS69" s="184">
        <v>2739285.1</v>
      </c>
      <c r="AT69" s="184">
        <v>343250.85</v>
      </c>
      <c r="AU69" s="184"/>
      <c r="AV69" s="184">
        <v>24009.74</v>
      </c>
      <c r="AW69" s="184"/>
      <c r="AX69" s="184">
        <v>336504.95</v>
      </c>
      <c r="AY69" s="184"/>
      <c r="AZ69" s="184">
        <v>206261.14</v>
      </c>
      <c r="BA69" s="184"/>
      <c r="BB69" s="184">
        <v>19108.55</v>
      </c>
      <c r="BC69" s="184">
        <v>6531.75</v>
      </c>
      <c r="BD69" s="184">
        <v>553394</v>
      </c>
      <c r="BE69" s="184">
        <v>52741.9</v>
      </c>
      <c r="BF69" s="184"/>
      <c r="BG69" s="184"/>
      <c r="BH69" s="184">
        <v>439821.45</v>
      </c>
      <c r="BI69" s="184"/>
      <c r="BJ69" s="184">
        <v>32233.21</v>
      </c>
      <c r="BK69" s="184"/>
      <c r="BL69" s="184"/>
      <c r="BM69" s="184">
        <v>224861.93</v>
      </c>
      <c r="BN69" s="184"/>
      <c r="BO69" s="184">
        <v>5999.3</v>
      </c>
      <c r="BP69" s="184"/>
      <c r="BQ69" s="184"/>
      <c r="BR69" s="184"/>
      <c r="BS69" s="184">
        <v>371564.58</v>
      </c>
      <c r="BT69" s="184"/>
      <c r="BU69" s="184"/>
      <c r="BV69" s="184">
        <v>340682.15</v>
      </c>
      <c r="BW69" s="184">
        <v>181.48</v>
      </c>
      <c r="BX69" s="184"/>
      <c r="BY69" s="184">
        <v>5473.4</v>
      </c>
      <c r="BZ69" s="184"/>
      <c r="CA69" s="184"/>
      <c r="CB69" s="184"/>
      <c r="CC69" s="184"/>
      <c r="CD69" s="184">
        <v>130875</v>
      </c>
      <c r="CE69" s="184"/>
      <c r="CF69" s="184">
        <v>1726.4</v>
      </c>
      <c r="CG69" s="184">
        <v>50070.76</v>
      </c>
      <c r="CH69" s="184">
        <v>246320.26</v>
      </c>
      <c r="CI69" s="184">
        <v>631.75</v>
      </c>
      <c r="CJ69" s="184"/>
      <c r="CK69" s="184">
        <v>3413598.5</v>
      </c>
      <c r="CL69" s="184"/>
      <c r="CM69" s="184"/>
    </row>
    <row r="70" spans="1:91" ht="24.6">
      <c r="A70" s="120">
        <v>3</v>
      </c>
      <c r="B70" s="220" t="s">
        <v>788</v>
      </c>
      <c r="C70" s="133" t="s">
        <v>1217</v>
      </c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>
        <v>529750</v>
      </c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</row>
    <row r="71" spans="1:91" ht="24.6">
      <c r="A71" s="120">
        <v>2</v>
      </c>
      <c r="B71" s="220" t="s">
        <v>789</v>
      </c>
      <c r="C71" s="134" t="s">
        <v>416</v>
      </c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6"/>
      <c r="BW71" s="184"/>
      <c r="BX71" s="184"/>
      <c r="BY71" s="184"/>
      <c r="BZ71" s="184"/>
      <c r="CA71" s="184"/>
      <c r="CB71" s="184"/>
      <c r="CC71" s="184"/>
      <c r="CD71" s="186"/>
      <c r="CE71" s="184"/>
      <c r="CF71" s="184"/>
      <c r="CG71" s="184"/>
      <c r="CH71" s="184"/>
      <c r="CI71" s="184"/>
      <c r="CJ71" s="184"/>
      <c r="CK71" s="184"/>
      <c r="CL71" s="184"/>
      <c r="CM71" s="184"/>
    </row>
    <row r="72" spans="1:91" ht="24.6">
      <c r="A72" s="120">
        <v>1</v>
      </c>
      <c r="B72" s="220" t="s">
        <v>790</v>
      </c>
      <c r="C72" s="133" t="s">
        <v>417</v>
      </c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6"/>
      <c r="BT72" s="186"/>
      <c r="BU72" s="186"/>
      <c r="BV72" s="186"/>
      <c r="BW72" s="184"/>
      <c r="BX72" s="186"/>
      <c r="BY72" s="184"/>
      <c r="BZ72" s="184"/>
      <c r="CA72" s="184"/>
      <c r="CB72" s="186"/>
      <c r="CC72" s="186"/>
      <c r="CD72" s="184"/>
      <c r="CE72" s="186"/>
      <c r="CF72" s="186"/>
      <c r="CG72" s="184"/>
      <c r="CH72" s="184"/>
      <c r="CI72" s="186"/>
      <c r="CJ72" s="186"/>
      <c r="CK72" s="186"/>
      <c r="CL72" s="186"/>
      <c r="CM72" s="184"/>
    </row>
    <row r="73" spans="1:91" ht="49.2">
      <c r="A73" s="120">
        <v>2</v>
      </c>
      <c r="B73" s="220" t="s">
        <v>791</v>
      </c>
      <c r="C73" s="135" t="s">
        <v>1218</v>
      </c>
      <c r="D73" s="184">
        <v>-1308281.52</v>
      </c>
      <c r="E73" s="184">
        <v>-1039235.58</v>
      </c>
      <c r="F73" s="184">
        <v>-113969.61</v>
      </c>
      <c r="G73" s="184"/>
      <c r="H73" s="184">
        <v>-57353.45</v>
      </c>
      <c r="I73" s="184">
        <v>-43216.29</v>
      </c>
      <c r="J73" s="184">
        <v>-1846298.47</v>
      </c>
      <c r="K73" s="184"/>
      <c r="L73" s="184">
        <v>-496035.78</v>
      </c>
      <c r="M73" s="184"/>
      <c r="N73" s="184">
        <v>-8356213.25</v>
      </c>
      <c r="O73" s="184">
        <v>-89557.55</v>
      </c>
      <c r="P73" s="184">
        <v>-2098813.52</v>
      </c>
      <c r="Q73" s="184">
        <v>-216681.79</v>
      </c>
      <c r="R73" s="184">
        <v>-3002572.17</v>
      </c>
      <c r="S73" s="184"/>
      <c r="T73" s="184">
        <v>-871584.09</v>
      </c>
      <c r="U73" s="184">
        <v>-611917.36</v>
      </c>
      <c r="V73" s="184">
        <v>-59297.97</v>
      </c>
      <c r="W73" s="184">
        <v>-83259.070000000007</v>
      </c>
      <c r="X73" s="184">
        <v>-15888943.109999999</v>
      </c>
      <c r="Y73" s="184">
        <v>-128931.68</v>
      </c>
      <c r="Z73" s="184">
        <v>-213050.82</v>
      </c>
      <c r="AA73" s="184">
        <v>-427251.03</v>
      </c>
      <c r="AB73" s="184"/>
      <c r="AC73" s="184"/>
      <c r="AD73" s="184"/>
      <c r="AE73" s="184">
        <v>-46736.82</v>
      </c>
      <c r="AF73" s="184"/>
      <c r="AG73" s="184">
        <v>-19793.61</v>
      </c>
      <c r="AH73" s="184">
        <v>-421309.38</v>
      </c>
      <c r="AI73" s="184">
        <v>-21590.05</v>
      </c>
      <c r="AJ73" s="184"/>
      <c r="AK73" s="184">
        <v>-156326.96</v>
      </c>
      <c r="AL73" s="184">
        <v>-19850496.59</v>
      </c>
      <c r="AM73" s="184"/>
      <c r="AN73" s="184"/>
      <c r="AO73" s="184">
        <v>-332147.03000000003</v>
      </c>
      <c r="AP73" s="184"/>
      <c r="AQ73" s="184">
        <v>-126921.68</v>
      </c>
      <c r="AR73" s="184">
        <v>-29177.45</v>
      </c>
      <c r="AS73" s="184"/>
      <c r="AT73" s="184">
        <v>-1838351.3</v>
      </c>
      <c r="AU73" s="184">
        <v>-1569790.51</v>
      </c>
      <c r="AV73" s="184">
        <v>-113926.6</v>
      </c>
      <c r="AW73" s="184">
        <v>-79778.009999999995</v>
      </c>
      <c r="AX73" s="184">
        <v>-40263.199999999997</v>
      </c>
      <c r="AY73" s="184"/>
      <c r="AZ73" s="184">
        <v>-171698.35</v>
      </c>
      <c r="BA73" s="184">
        <v>-122187.97</v>
      </c>
      <c r="BB73" s="184">
        <v>-1545275.74</v>
      </c>
      <c r="BC73" s="184"/>
      <c r="BD73" s="184">
        <v>-7626800.0700000003</v>
      </c>
      <c r="BE73" s="184">
        <v>-875392.42</v>
      </c>
      <c r="BF73" s="184">
        <v>-269963.08</v>
      </c>
      <c r="BG73" s="184">
        <v>-441535.24</v>
      </c>
      <c r="BH73" s="184">
        <v>-11733451.609999999</v>
      </c>
      <c r="BI73" s="184">
        <v>-360830.25</v>
      </c>
      <c r="BJ73" s="184">
        <v>-578166.55000000005</v>
      </c>
      <c r="BK73" s="184">
        <v>-1588326.8</v>
      </c>
      <c r="BL73" s="184"/>
      <c r="BM73" s="184">
        <v>-11198868.02</v>
      </c>
      <c r="BN73" s="184">
        <v>-854552.47</v>
      </c>
      <c r="BO73" s="184">
        <v>-155529.07999999999</v>
      </c>
      <c r="BP73" s="184">
        <v>-141443.81</v>
      </c>
      <c r="BQ73" s="184">
        <v>-152478.75</v>
      </c>
      <c r="BR73" s="184">
        <v>-193115.27</v>
      </c>
      <c r="BS73" s="186">
        <v>-17638734.780000001</v>
      </c>
      <c r="BT73" s="186">
        <v>-595803.49</v>
      </c>
      <c r="BU73" s="186">
        <v>-212081.63</v>
      </c>
      <c r="BV73" s="184">
        <v>-2884501.68</v>
      </c>
      <c r="BW73" s="184">
        <v>-334564.61</v>
      </c>
      <c r="BX73" s="184"/>
      <c r="BY73" s="184">
        <v>-524518.09</v>
      </c>
      <c r="BZ73" s="184">
        <v>-97603.64</v>
      </c>
      <c r="CA73" s="184"/>
      <c r="CB73" s="184">
        <v>-57985.06</v>
      </c>
      <c r="CC73" s="184"/>
      <c r="CD73" s="184">
        <v>-706624.44</v>
      </c>
      <c r="CE73" s="186">
        <v>-633537.93999999994</v>
      </c>
      <c r="CF73" s="186">
        <v>-200457.65</v>
      </c>
      <c r="CG73" s="184">
        <v>-66930.149999999994</v>
      </c>
      <c r="CH73" s="184"/>
      <c r="CI73" s="184">
        <v>-68899.759999999995</v>
      </c>
      <c r="CJ73" s="184">
        <v>-63797.94</v>
      </c>
      <c r="CK73" s="184">
        <v>-1276919.9099999999</v>
      </c>
      <c r="CL73" s="184"/>
      <c r="CM73" s="184"/>
    </row>
    <row r="74" spans="1:91" ht="49.2">
      <c r="A74" s="120">
        <v>2</v>
      </c>
      <c r="B74" s="220" t="s">
        <v>792</v>
      </c>
      <c r="C74" s="133" t="s">
        <v>1219</v>
      </c>
      <c r="D74" s="184">
        <v>2646232.61</v>
      </c>
      <c r="E74" s="184"/>
      <c r="F74" s="184">
        <v>7259.7</v>
      </c>
      <c r="G74" s="184"/>
      <c r="H74" s="184">
        <v>20803.5</v>
      </c>
      <c r="I74" s="184"/>
      <c r="J74" s="184">
        <v>738.56</v>
      </c>
      <c r="K74" s="184"/>
      <c r="L74" s="184">
        <v>6947.14</v>
      </c>
      <c r="M74" s="184"/>
      <c r="N74" s="184">
        <v>771032.7</v>
      </c>
      <c r="O74" s="184">
        <v>4400.5</v>
      </c>
      <c r="P74" s="184">
        <v>30832.97</v>
      </c>
      <c r="Q74" s="184">
        <v>3769.63</v>
      </c>
      <c r="R74" s="184">
        <v>64777.77</v>
      </c>
      <c r="S74" s="184"/>
      <c r="T74" s="184">
        <v>36786.519999999997</v>
      </c>
      <c r="U74" s="184"/>
      <c r="V74" s="184">
        <v>661</v>
      </c>
      <c r="W74" s="184">
        <v>22.5</v>
      </c>
      <c r="X74" s="184">
        <v>242399.87</v>
      </c>
      <c r="Y74" s="184">
        <v>3572.75</v>
      </c>
      <c r="Z74" s="184">
        <v>65293.4</v>
      </c>
      <c r="AA74" s="184"/>
      <c r="AB74" s="184"/>
      <c r="AC74" s="184"/>
      <c r="AD74" s="184"/>
      <c r="AE74" s="184"/>
      <c r="AF74" s="184"/>
      <c r="AG74" s="184"/>
      <c r="AH74" s="184">
        <v>125260.77</v>
      </c>
      <c r="AI74" s="184">
        <v>7961.1</v>
      </c>
      <c r="AJ74" s="184"/>
      <c r="AK74" s="184">
        <v>7396.38</v>
      </c>
      <c r="AL74" s="184">
        <v>64597.3</v>
      </c>
      <c r="AM74" s="184"/>
      <c r="AN74" s="184"/>
      <c r="AO74" s="184"/>
      <c r="AP74" s="184"/>
      <c r="AQ74" s="184"/>
      <c r="AR74" s="184"/>
      <c r="AS74" s="184"/>
      <c r="AT74" s="184">
        <v>2584.61</v>
      </c>
      <c r="AU74" s="184">
        <v>27885</v>
      </c>
      <c r="AV74" s="184">
        <v>21412.27</v>
      </c>
      <c r="AW74" s="184"/>
      <c r="AX74" s="184"/>
      <c r="AY74" s="184"/>
      <c r="AZ74" s="184">
        <v>68510.73</v>
      </c>
      <c r="BA74" s="184">
        <v>611.5</v>
      </c>
      <c r="BB74" s="184">
        <v>114035.68</v>
      </c>
      <c r="BC74" s="184"/>
      <c r="BD74" s="184">
        <v>582525.09</v>
      </c>
      <c r="BE74" s="184">
        <v>12461.18</v>
      </c>
      <c r="BF74" s="184">
        <v>277</v>
      </c>
      <c r="BG74" s="184">
        <v>2146</v>
      </c>
      <c r="BH74" s="184">
        <v>277591.36</v>
      </c>
      <c r="BI74" s="184"/>
      <c r="BJ74" s="184">
        <v>8690.02</v>
      </c>
      <c r="BK74" s="184">
        <v>10122.43</v>
      </c>
      <c r="BL74" s="184"/>
      <c r="BM74" s="184">
        <v>836020.1</v>
      </c>
      <c r="BN74" s="184">
        <v>6149.55</v>
      </c>
      <c r="BO74" s="184">
        <v>14197.73</v>
      </c>
      <c r="BP74" s="184">
        <v>11516.4</v>
      </c>
      <c r="BQ74" s="184">
        <v>10672.92</v>
      </c>
      <c r="BR74" s="184">
        <v>5290.6</v>
      </c>
      <c r="BS74" s="186">
        <v>582907.64</v>
      </c>
      <c r="BT74" s="186">
        <v>6870.33</v>
      </c>
      <c r="BU74" s="186">
        <v>13388.63</v>
      </c>
      <c r="BV74" s="184">
        <v>6493.25</v>
      </c>
      <c r="BW74" s="184">
        <v>39.9</v>
      </c>
      <c r="BX74" s="186"/>
      <c r="BY74" s="184">
        <v>62258.6</v>
      </c>
      <c r="BZ74" s="184">
        <v>5845.05</v>
      </c>
      <c r="CA74" s="184"/>
      <c r="CB74" s="186">
        <v>4190.95</v>
      </c>
      <c r="CC74" s="186"/>
      <c r="CD74" s="184">
        <v>72363.45</v>
      </c>
      <c r="CE74" s="184">
        <v>34319.35</v>
      </c>
      <c r="CF74" s="186">
        <v>16905.79</v>
      </c>
      <c r="CG74" s="184">
        <v>940.25</v>
      </c>
      <c r="CH74" s="184">
        <v>25182.080000000002</v>
      </c>
      <c r="CI74" s="186"/>
      <c r="CJ74" s="186">
        <v>3867.75</v>
      </c>
      <c r="CK74" s="186">
        <v>15732.76</v>
      </c>
      <c r="CL74" s="184"/>
      <c r="CM74" s="184"/>
    </row>
    <row r="75" spans="1:91" ht="24.6">
      <c r="A75" s="120">
        <v>2</v>
      </c>
      <c r="B75" s="220" t="s">
        <v>793</v>
      </c>
      <c r="C75" s="133" t="s">
        <v>418</v>
      </c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>
        <v>41376</v>
      </c>
      <c r="Q75" s="184"/>
      <c r="R75" s="184">
        <v>185930</v>
      </c>
      <c r="S75" s="184"/>
      <c r="T75" s="184">
        <v>9805.25</v>
      </c>
      <c r="U75" s="184"/>
      <c r="V75" s="184"/>
      <c r="W75" s="184"/>
      <c r="X75" s="184">
        <v>6305.25</v>
      </c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>
        <v>2604661.5</v>
      </c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>
        <v>294560.88</v>
      </c>
      <c r="BE75" s="184"/>
      <c r="BF75" s="184"/>
      <c r="BG75" s="184"/>
      <c r="BH75" s="184">
        <v>49498</v>
      </c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6">
        <v>3947773.05</v>
      </c>
      <c r="BT75" s="186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6"/>
      <c r="CG75" s="184"/>
      <c r="CH75" s="184"/>
      <c r="CI75" s="184"/>
      <c r="CJ75" s="184"/>
      <c r="CK75" s="184"/>
      <c r="CL75" s="184"/>
      <c r="CM75" s="184"/>
    </row>
    <row r="76" spans="1:91" ht="24.6">
      <c r="A76" s="120">
        <v>1</v>
      </c>
      <c r="B76" s="220" t="s">
        <v>794</v>
      </c>
      <c r="C76" s="130" t="s">
        <v>419</v>
      </c>
      <c r="D76" s="184">
        <v>-76827383.930000007</v>
      </c>
      <c r="E76" s="184">
        <v>-24607488.16</v>
      </c>
      <c r="F76" s="184">
        <v>-31016730.73</v>
      </c>
      <c r="G76" s="184">
        <v>-21341719.859999999</v>
      </c>
      <c r="H76" s="184">
        <v>-11750016.76</v>
      </c>
      <c r="I76" s="184">
        <v>-29975341.98</v>
      </c>
      <c r="J76" s="184">
        <v>-35533106.509999998</v>
      </c>
      <c r="K76" s="184">
        <v>-31751530.84</v>
      </c>
      <c r="L76" s="184">
        <v>-22504731.25</v>
      </c>
      <c r="M76" s="184">
        <v>-23975970.82</v>
      </c>
      <c r="N76" s="184">
        <v>-36397091.759999998</v>
      </c>
      <c r="O76" s="184">
        <v>-9640759.7899999991</v>
      </c>
      <c r="P76" s="184">
        <v>-35454599.689999998</v>
      </c>
      <c r="Q76" s="184">
        <v>-20920241</v>
      </c>
      <c r="R76" s="184">
        <v>-17315605.949999999</v>
      </c>
      <c r="S76" s="184">
        <v>-29022980.030000001</v>
      </c>
      <c r="T76" s="184">
        <v>-16856328.379999999</v>
      </c>
      <c r="U76" s="184">
        <v>-16756492.050000001</v>
      </c>
      <c r="V76" s="184">
        <v>-18752780.579999998</v>
      </c>
      <c r="W76" s="184">
        <v>-9488044.6500000004</v>
      </c>
      <c r="X76" s="184">
        <v>-69174353.489999995</v>
      </c>
      <c r="Y76" s="184">
        <v>-13097084.35</v>
      </c>
      <c r="Z76" s="184">
        <v>-25698707.359999999</v>
      </c>
      <c r="AA76" s="184">
        <v>-14139438.359999999</v>
      </c>
      <c r="AB76" s="184">
        <v>-8966426.1199999992</v>
      </c>
      <c r="AC76" s="184">
        <v>-13139375.68</v>
      </c>
      <c r="AD76" s="184">
        <v>-16588741.41</v>
      </c>
      <c r="AE76" s="184">
        <v>-48131888.359999999</v>
      </c>
      <c r="AF76" s="184">
        <v>-16973647.260000002</v>
      </c>
      <c r="AG76" s="184">
        <v>-11405188.800000001</v>
      </c>
      <c r="AH76" s="184">
        <v>-16792237.59</v>
      </c>
      <c r="AI76" s="184">
        <v>-27355126.510000002</v>
      </c>
      <c r="AJ76" s="184">
        <v>-17771128.32</v>
      </c>
      <c r="AK76" s="184">
        <v>-14302054.529999999</v>
      </c>
      <c r="AL76" s="184">
        <v>-72324338.959999993</v>
      </c>
      <c r="AM76" s="184">
        <v>-16084353.300000001</v>
      </c>
      <c r="AN76" s="184">
        <v>-17209963.890000001</v>
      </c>
      <c r="AO76" s="184">
        <v>-34179230.490000002</v>
      </c>
      <c r="AP76" s="184">
        <v>-25179172.52</v>
      </c>
      <c r="AQ76" s="184">
        <v>-21402820.629999999</v>
      </c>
      <c r="AR76" s="184">
        <v>-10293224.220000001</v>
      </c>
      <c r="AS76" s="184">
        <v>-36825297.009999998</v>
      </c>
      <c r="AT76" s="184">
        <v>-18060465.59</v>
      </c>
      <c r="AU76" s="184">
        <v>-23513750.260000002</v>
      </c>
      <c r="AV76" s="184">
        <v>-31704665.390000001</v>
      </c>
      <c r="AW76" s="184">
        <v>-16841685.32</v>
      </c>
      <c r="AX76" s="184">
        <v>-14778940.67</v>
      </c>
      <c r="AY76" s="184">
        <v>-17735585.940000001</v>
      </c>
      <c r="AZ76" s="184">
        <v>-21174714.600000001</v>
      </c>
      <c r="BA76" s="184">
        <v>-17084301.199999999</v>
      </c>
      <c r="BB76" s="184">
        <v>-52169673.869999997</v>
      </c>
      <c r="BC76" s="184">
        <v>-17274000.120000001</v>
      </c>
      <c r="BD76" s="184">
        <v>-70144673.150000006</v>
      </c>
      <c r="BE76" s="184">
        <v>-34203783.700000003</v>
      </c>
      <c r="BF76" s="184">
        <v>-16010603.32</v>
      </c>
      <c r="BG76" s="184">
        <v>-16231412.59</v>
      </c>
      <c r="BH76" s="184">
        <v>-36576965.560000002</v>
      </c>
      <c r="BI76" s="184">
        <v>-13010912.68</v>
      </c>
      <c r="BJ76" s="184">
        <v>-9264355.4199999999</v>
      </c>
      <c r="BK76" s="184">
        <v>-14470058.09</v>
      </c>
      <c r="BL76" s="184">
        <v>-11889153.66</v>
      </c>
      <c r="BM76" s="184">
        <v>-57554723.200000003</v>
      </c>
      <c r="BN76" s="184">
        <v>-33266969.550000001</v>
      </c>
      <c r="BO76" s="184">
        <v>-26186516.469999999</v>
      </c>
      <c r="BP76" s="184">
        <v>-37620666.829999998</v>
      </c>
      <c r="BQ76" s="184">
        <v>-27150706.27</v>
      </c>
      <c r="BR76" s="184">
        <v>-14584381.380000001</v>
      </c>
      <c r="BS76" s="184">
        <v>-137748534.69999999</v>
      </c>
      <c r="BT76" s="184">
        <v>-25792272.370000001</v>
      </c>
      <c r="BU76" s="184">
        <v>-29787553.010000002</v>
      </c>
      <c r="BV76" s="184">
        <v>-41278416.960000001</v>
      </c>
      <c r="BW76" s="184">
        <v>-9158862.0700000003</v>
      </c>
      <c r="BX76" s="184">
        <v>-20423507.370000001</v>
      </c>
      <c r="BY76" s="184">
        <v>-38815373.950000003</v>
      </c>
      <c r="BZ76" s="184">
        <v>-15366600.460000001</v>
      </c>
      <c r="CA76" s="184">
        <v>-14450731.67</v>
      </c>
      <c r="CB76" s="184">
        <v>-23540111.559999999</v>
      </c>
      <c r="CC76" s="184">
        <v>-23537791.98</v>
      </c>
      <c r="CD76" s="184">
        <v>-39636405</v>
      </c>
      <c r="CE76" s="184">
        <v>-23568054.57</v>
      </c>
      <c r="CF76" s="186">
        <v>-41223768.68</v>
      </c>
      <c r="CG76" s="184">
        <v>-11697933.32</v>
      </c>
      <c r="CH76" s="186">
        <v>-15349804.75</v>
      </c>
      <c r="CI76" s="184">
        <v>-13698183.82</v>
      </c>
      <c r="CJ76" s="184">
        <v>-13745842.58</v>
      </c>
      <c r="CK76" s="184">
        <v>-36387691.390000001</v>
      </c>
      <c r="CL76" s="184">
        <v>-10170398.5</v>
      </c>
      <c r="CM76" s="184">
        <v>-9866679.5099999998</v>
      </c>
    </row>
    <row r="77" spans="1:91" ht="24.6">
      <c r="A77" s="120">
        <v>1</v>
      </c>
      <c r="B77" s="220" t="s">
        <v>795</v>
      </c>
      <c r="C77" s="129" t="s">
        <v>420</v>
      </c>
      <c r="D77" s="184">
        <v>-64032727.509999998</v>
      </c>
      <c r="E77" s="184">
        <v>-1939710.83</v>
      </c>
      <c r="F77" s="184">
        <v>-2595308.0099999998</v>
      </c>
      <c r="G77" s="184">
        <v>-2827488.69</v>
      </c>
      <c r="H77" s="184">
        <v>-1723055.99</v>
      </c>
      <c r="I77" s="184">
        <v>-3677626.59</v>
      </c>
      <c r="J77" s="184">
        <v>-4567253.46</v>
      </c>
      <c r="K77" s="184">
        <v>-6255229.3700000001</v>
      </c>
      <c r="L77" s="184">
        <v>-2575371.31</v>
      </c>
      <c r="M77" s="184">
        <v>-3128574.92</v>
      </c>
      <c r="N77" s="184">
        <v>-15929292.050000001</v>
      </c>
      <c r="O77" s="184">
        <v>-1583702.16</v>
      </c>
      <c r="P77" s="184">
        <v>-30547359.370000001</v>
      </c>
      <c r="Q77" s="184">
        <v>-3026357.56</v>
      </c>
      <c r="R77" s="184">
        <v>-5051174.26</v>
      </c>
      <c r="S77" s="184">
        <v>-7892553.4199999999</v>
      </c>
      <c r="T77" s="184">
        <v>-2943300.67</v>
      </c>
      <c r="U77" s="184">
        <v>-3380943.64</v>
      </c>
      <c r="V77" s="184">
        <v>-2491627.9300000002</v>
      </c>
      <c r="W77" s="184">
        <v>-1468431.08</v>
      </c>
      <c r="X77" s="184">
        <v>-94725912.760000005</v>
      </c>
      <c r="Y77" s="184">
        <v>-3360165.77</v>
      </c>
      <c r="Z77" s="184">
        <v>-4600864.01</v>
      </c>
      <c r="AA77" s="184">
        <v>-3357375.74</v>
      </c>
      <c r="AB77" s="184">
        <v>-2396786.71</v>
      </c>
      <c r="AC77" s="184">
        <v>-2938592.42</v>
      </c>
      <c r="AD77" s="184">
        <v>-3070830.57</v>
      </c>
      <c r="AE77" s="184">
        <v>-14287478.82</v>
      </c>
      <c r="AF77" s="184">
        <v>-2706634.04</v>
      </c>
      <c r="AG77" s="184">
        <v>-3643235.74</v>
      </c>
      <c r="AH77" s="184">
        <v>-3074870.31</v>
      </c>
      <c r="AI77" s="184">
        <v>-5472361.0499999998</v>
      </c>
      <c r="AJ77" s="184">
        <v>-2318448.65</v>
      </c>
      <c r="AK77" s="184">
        <v>-2153146.83</v>
      </c>
      <c r="AL77" s="184">
        <v>-133625222.09</v>
      </c>
      <c r="AM77" s="184">
        <v>-4287939.3600000003</v>
      </c>
      <c r="AN77" s="184">
        <v>-3209432.26</v>
      </c>
      <c r="AO77" s="184">
        <v>-8967459.9199999999</v>
      </c>
      <c r="AP77" s="184">
        <v>-9944903.0800000001</v>
      </c>
      <c r="AQ77" s="184">
        <v>-3101857.39</v>
      </c>
      <c r="AR77" s="184">
        <v>-2806277.62</v>
      </c>
      <c r="AS77" s="184">
        <v>-23338255.440000001</v>
      </c>
      <c r="AT77" s="184">
        <v>-3293524.47</v>
      </c>
      <c r="AU77" s="184">
        <v>-9045645.3599999994</v>
      </c>
      <c r="AV77" s="184">
        <v>-9055334.0600000005</v>
      </c>
      <c r="AW77" s="184">
        <v>-3782647.96</v>
      </c>
      <c r="AX77" s="184">
        <v>-2796259.2</v>
      </c>
      <c r="AY77" s="184">
        <v>-5282389.49</v>
      </c>
      <c r="AZ77" s="184">
        <v>-2365710.4</v>
      </c>
      <c r="BA77" s="184">
        <v>-2920712.47</v>
      </c>
      <c r="BB77" s="184">
        <v>-27811920.859999999</v>
      </c>
      <c r="BC77" s="184">
        <v>-3368434.47</v>
      </c>
      <c r="BD77" s="184">
        <v>-65311061.469999999</v>
      </c>
      <c r="BE77" s="184">
        <v>-12199982.67</v>
      </c>
      <c r="BF77" s="184">
        <v>-2554969.36</v>
      </c>
      <c r="BG77" s="184">
        <v>-2609508.0499999998</v>
      </c>
      <c r="BH77" s="184">
        <v>-33981355.409999996</v>
      </c>
      <c r="BI77" s="184">
        <v>-2930353.84</v>
      </c>
      <c r="BJ77" s="184">
        <v>-1431579.68</v>
      </c>
      <c r="BK77" s="184">
        <v>-1632694.28</v>
      </c>
      <c r="BL77" s="184">
        <v>-1339767.77</v>
      </c>
      <c r="BM77" s="184">
        <v>-48647829.630000003</v>
      </c>
      <c r="BN77" s="184">
        <v>-5196000.6100000003</v>
      </c>
      <c r="BO77" s="184">
        <v>-3139608.35</v>
      </c>
      <c r="BP77" s="184">
        <v>-7987134.2699999996</v>
      </c>
      <c r="BQ77" s="184">
        <v>-2802030.61</v>
      </c>
      <c r="BR77" s="184">
        <v>-1902630.12</v>
      </c>
      <c r="BS77" s="184">
        <v>-192614141.59999999</v>
      </c>
      <c r="BT77" s="184">
        <v>-3615239.41</v>
      </c>
      <c r="BU77" s="186">
        <v>-4273840.34</v>
      </c>
      <c r="BV77" s="184">
        <v>-33109777.829999998</v>
      </c>
      <c r="BW77" s="184">
        <v>-74848.47</v>
      </c>
      <c r="BX77" s="184">
        <v>-3529288.27</v>
      </c>
      <c r="BY77" s="184">
        <v>-13406423.609999999</v>
      </c>
      <c r="BZ77" s="184">
        <v>-2374793.2599999998</v>
      </c>
      <c r="CA77" s="184">
        <v>-1451138.84</v>
      </c>
      <c r="CB77" s="184">
        <v>-3420058.79</v>
      </c>
      <c r="CC77" s="184">
        <v>-4402244.53</v>
      </c>
      <c r="CD77" s="184">
        <v>-12199232.560000001</v>
      </c>
      <c r="CE77" s="184">
        <v>-4707219.16</v>
      </c>
      <c r="CF77" s="184">
        <v>-9018460.2599999998</v>
      </c>
      <c r="CG77" s="184">
        <v>-1504500.96</v>
      </c>
      <c r="CH77" s="184">
        <v>-2042724.48</v>
      </c>
      <c r="CI77" s="184">
        <v>-2031286.71</v>
      </c>
      <c r="CJ77" s="184">
        <v>-2716717.1</v>
      </c>
      <c r="CK77" s="184">
        <v>-11310555.689999999</v>
      </c>
      <c r="CL77" s="184">
        <v>-1664081.97</v>
      </c>
      <c r="CM77" s="184">
        <v>-1508062.29</v>
      </c>
    </row>
    <row r="78" spans="1:91" ht="24.6">
      <c r="A78" s="120">
        <v>1</v>
      </c>
      <c r="B78" s="220" t="s">
        <v>796</v>
      </c>
      <c r="C78" s="129" t="s">
        <v>421</v>
      </c>
      <c r="D78" s="184">
        <v>-16607423.220000001</v>
      </c>
      <c r="E78" s="184">
        <v>-5323884.2300000004</v>
      </c>
      <c r="F78" s="184">
        <v>-6706674.4199999999</v>
      </c>
      <c r="G78" s="184">
        <v>-4615682.37</v>
      </c>
      <c r="H78" s="184">
        <v>-2540938.84</v>
      </c>
      <c r="I78" s="184">
        <v>-6481033.6299999999</v>
      </c>
      <c r="J78" s="184">
        <v>-7687915.8499999996</v>
      </c>
      <c r="K78" s="184">
        <v>-6869780.29</v>
      </c>
      <c r="L78" s="184">
        <v>-4867867.5999999996</v>
      </c>
      <c r="M78" s="184">
        <v>-5184190.2</v>
      </c>
      <c r="N78" s="184">
        <v>-7871609.3099999996</v>
      </c>
      <c r="O78" s="184">
        <v>-2085527.03</v>
      </c>
      <c r="P78" s="184">
        <v>-7748957.3099999996</v>
      </c>
      <c r="Q78" s="184">
        <v>-4568900.16</v>
      </c>
      <c r="R78" s="184">
        <v>-3781757.13</v>
      </c>
      <c r="S78" s="184">
        <v>-6335399.7699999996</v>
      </c>
      <c r="T78" s="184">
        <v>-3680921.86</v>
      </c>
      <c r="U78" s="184">
        <v>-3659139.75</v>
      </c>
      <c r="V78" s="184">
        <v>-4095204.9</v>
      </c>
      <c r="W78" s="184">
        <v>-2071775.49</v>
      </c>
      <c r="X78" s="184">
        <v>-14534454.4</v>
      </c>
      <c r="Y78" s="184">
        <v>-2748596.18</v>
      </c>
      <c r="Z78" s="184">
        <v>-5392269.71</v>
      </c>
      <c r="AA78" s="184">
        <v>-2966923.41</v>
      </c>
      <c r="AB78" s="184">
        <v>-1862519.7</v>
      </c>
      <c r="AC78" s="184">
        <v>-2757003.48</v>
      </c>
      <c r="AD78" s="184">
        <v>-3481085.25</v>
      </c>
      <c r="AE78" s="184">
        <v>-10101866.800000001</v>
      </c>
      <c r="AF78" s="184">
        <v>-3561709.68</v>
      </c>
      <c r="AG78" s="184">
        <v>-2392805.5099999998</v>
      </c>
      <c r="AH78" s="184">
        <v>-3524973.05</v>
      </c>
      <c r="AI78" s="184">
        <v>-5742383.7699999996</v>
      </c>
      <c r="AJ78" s="184">
        <v>-3729709.86</v>
      </c>
      <c r="AK78" s="184">
        <v>-3002407.65</v>
      </c>
      <c r="AL78" s="184">
        <v>-15610991.199999999</v>
      </c>
      <c r="AM78" s="184">
        <v>-3476504.62</v>
      </c>
      <c r="AN78" s="184">
        <v>-3720002.07</v>
      </c>
      <c r="AO78" s="184">
        <v>-7388086.9400000004</v>
      </c>
      <c r="AP78" s="184">
        <v>-5445591.1699999999</v>
      </c>
      <c r="AQ78" s="184">
        <v>-4626113.2300000004</v>
      </c>
      <c r="AR78" s="184">
        <v>-2253855.23</v>
      </c>
      <c r="AS78" s="184">
        <v>-7965685.9000000004</v>
      </c>
      <c r="AT78" s="184">
        <v>-3905125.21</v>
      </c>
      <c r="AU78" s="184">
        <v>-5083119.54</v>
      </c>
      <c r="AV78" s="184">
        <v>-6852815.8600000003</v>
      </c>
      <c r="AW78" s="184">
        <v>-3642076.46</v>
      </c>
      <c r="AX78" s="184">
        <v>-3194457.29</v>
      </c>
      <c r="AY78" s="184">
        <v>-3833718.86</v>
      </c>
      <c r="AZ78" s="184">
        <v>-4579328.38</v>
      </c>
      <c r="BA78" s="184">
        <v>-3692342.53</v>
      </c>
      <c r="BB78" s="184">
        <v>-11274764.68</v>
      </c>
      <c r="BC78" s="184">
        <v>-3735462.98</v>
      </c>
      <c r="BD78" s="184">
        <v>-14738843.859999999</v>
      </c>
      <c r="BE78" s="184">
        <v>-7188003.2699999996</v>
      </c>
      <c r="BF78" s="184">
        <v>-3363211.42</v>
      </c>
      <c r="BG78" s="184">
        <v>-3410391.59</v>
      </c>
      <c r="BH78" s="184">
        <v>-7687528.2400000002</v>
      </c>
      <c r="BI78" s="184">
        <v>-2733932.92</v>
      </c>
      <c r="BJ78" s="184">
        <v>-1946268.78</v>
      </c>
      <c r="BK78" s="184">
        <v>-3038605.88</v>
      </c>
      <c r="BL78" s="184">
        <v>-2498014.9500000002</v>
      </c>
      <c r="BM78" s="184">
        <v>-12128250.82</v>
      </c>
      <c r="BN78" s="184">
        <v>-7008520.1200000001</v>
      </c>
      <c r="BO78" s="184">
        <v>-5519916.8099999996</v>
      </c>
      <c r="BP78" s="184">
        <v>-7925522.7400000002</v>
      </c>
      <c r="BQ78" s="184">
        <v>-5720283.4699999997</v>
      </c>
      <c r="BR78" s="184">
        <v>-3073759.18</v>
      </c>
      <c r="BS78" s="184">
        <v>-29404248.77</v>
      </c>
      <c r="BT78" s="184">
        <v>-5506259.96</v>
      </c>
      <c r="BU78" s="184">
        <v>-6358417.3200000003</v>
      </c>
      <c r="BV78" s="184">
        <v>-8811111.6300000008</v>
      </c>
      <c r="BW78" s="184">
        <v>-1953741.11</v>
      </c>
      <c r="BX78" s="184">
        <v>-4359076.5599999996</v>
      </c>
      <c r="BY78" s="184">
        <v>-8283626.2800000003</v>
      </c>
      <c r="BZ78" s="184">
        <v>-3281133.23</v>
      </c>
      <c r="CA78" s="184">
        <v>-3085104.93</v>
      </c>
      <c r="CB78" s="184">
        <v>-5023493.32</v>
      </c>
      <c r="CC78" s="184">
        <v>-5025573.93</v>
      </c>
      <c r="CD78" s="184">
        <v>-8460335.4399999995</v>
      </c>
      <c r="CE78" s="184">
        <v>-5030585.08</v>
      </c>
      <c r="CF78" s="184">
        <v>-8795253.0899999999</v>
      </c>
      <c r="CG78" s="184">
        <v>-2496359.4500000002</v>
      </c>
      <c r="CH78" s="184">
        <v>-3277081.85</v>
      </c>
      <c r="CI78" s="184">
        <v>-2923613.61</v>
      </c>
      <c r="CJ78" s="184">
        <v>-2934892.16</v>
      </c>
      <c r="CK78" s="184">
        <v>-7767291.6299999999</v>
      </c>
      <c r="CL78" s="184">
        <v>-2171517.52</v>
      </c>
      <c r="CM78" s="184">
        <v>-2106126.89</v>
      </c>
    </row>
    <row r="79" spans="1:91" ht="49.2">
      <c r="A79" s="120"/>
      <c r="B79" s="220" t="s">
        <v>1220</v>
      </c>
      <c r="C79" s="129" t="s">
        <v>1221</v>
      </c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>
        <v>1180689.99</v>
      </c>
      <c r="R79" s="184">
        <v>93712</v>
      </c>
      <c r="S79" s="184"/>
      <c r="T79" s="184"/>
      <c r="U79" s="184">
        <v>300253.90000000002</v>
      </c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6">
        <v>392617.25</v>
      </c>
      <c r="BT79" s="184">
        <v>388096.75</v>
      </c>
      <c r="BU79" s="184"/>
      <c r="BV79" s="184"/>
      <c r="BW79" s="184"/>
      <c r="BX79" s="184"/>
      <c r="BY79" s="184"/>
      <c r="BZ79" s="184">
        <v>99616</v>
      </c>
      <c r="CA79" s="184"/>
      <c r="CB79" s="184"/>
      <c r="CC79" s="184"/>
      <c r="CD79" s="184">
        <v>207765</v>
      </c>
      <c r="CE79" s="184">
        <v>292289.25</v>
      </c>
      <c r="CF79" s="184">
        <v>87955.5</v>
      </c>
      <c r="CG79" s="184"/>
      <c r="CH79" s="184"/>
      <c r="CI79" s="184"/>
      <c r="CJ79" s="184"/>
      <c r="CK79" s="184">
        <v>217325</v>
      </c>
      <c r="CL79" s="184"/>
      <c r="CM79" s="184"/>
    </row>
    <row r="80" spans="1:91" ht="24.6">
      <c r="A80" s="120">
        <v>5</v>
      </c>
      <c r="B80" s="220" t="s">
        <v>797</v>
      </c>
      <c r="C80" s="136" t="s">
        <v>422</v>
      </c>
      <c r="D80" s="184">
        <v>16615763.48</v>
      </c>
      <c r="E80" s="184"/>
      <c r="F80" s="184">
        <v>45297</v>
      </c>
      <c r="G80" s="184"/>
      <c r="H80" s="184"/>
      <c r="I80" s="184"/>
      <c r="J80" s="184">
        <v>29629.23</v>
      </c>
      <c r="K80" s="184"/>
      <c r="L80" s="184"/>
      <c r="M80" s="184"/>
      <c r="N80" s="184">
        <v>2740</v>
      </c>
      <c r="O80" s="184"/>
      <c r="P80" s="184">
        <v>118585</v>
      </c>
      <c r="Q80" s="184">
        <v>314865.2</v>
      </c>
      <c r="R80" s="184">
        <v>23172.98</v>
      </c>
      <c r="S80" s="184">
        <v>233022.86</v>
      </c>
      <c r="T80" s="184">
        <v>254601.78</v>
      </c>
      <c r="U80" s="184">
        <v>21380.54</v>
      </c>
      <c r="V80" s="184">
        <v>241637.32</v>
      </c>
      <c r="W80" s="184">
        <v>69211.39</v>
      </c>
      <c r="X80" s="184">
        <v>27140189.670000002</v>
      </c>
      <c r="Y80" s="184">
        <v>46924.95</v>
      </c>
      <c r="Z80" s="184"/>
      <c r="AA80" s="184">
        <v>33017.040000000001</v>
      </c>
      <c r="AB80" s="184"/>
      <c r="AC80" s="184"/>
      <c r="AD80" s="184"/>
      <c r="AE80" s="184"/>
      <c r="AF80" s="184"/>
      <c r="AG80" s="184">
        <v>49448.92</v>
      </c>
      <c r="AH80" s="184">
        <v>10230</v>
      </c>
      <c r="AI80" s="184"/>
      <c r="AJ80" s="184"/>
      <c r="AK80" s="184"/>
      <c r="AL80" s="184">
        <v>32165578</v>
      </c>
      <c r="AM80" s="184">
        <v>37473.879999999997</v>
      </c>
      <c r="AN80" s="184">
        <v>24436.26</v>
      </c>
      <c r="AO80" s="184"/>
      <c r="AP80" s="184"/>
      <c r="AQ80" s="184"/>
      <c r="AR80" s="184">
        <v>17013.27</v>
      </c>
      <c r="AS80" s="184"/>
      <c r="AT80" s="184"/>
      <c r="AU80" s="184">
        <v>63966</v>
      </c>
      <c r="AV80" s="184"/>
      <c r="AW80" s="184">
        <v>30519.919999999998</v>
      </c>
      <c r="AX80" s="184">
        <v>7382.27</v>
      </c>
      <c r="AY80" s="184">
        <v>55409.19</v>
      </c>
      <c r="AZ80" s="184">
        <v>56026.75</v>
      </c>
      <c r="BA80" s="184">
        <v>88554.77</v>
      </c>
      <c r="BB80" s="184">
        <v>2358708.2400000002</v>
      </c>
      <c r="BC80" s="184"/>
      <c r="BD80" s="184">
        <v>10223554.83</v>
      </c>
      <c r="BE80" s="184">
        <v>164656.28</v>
      </c>
      <c r="BF80" s="184">
        <v>15497.54</v>
      </c>
      <c r="BG80" s="184">
        <v>8658.5499999999993</v>
      </c>
      <c r="BH80" s="184">
        <v>369604.22</v>
      </c>
      <c r="BI80" s="184"/>
      <c r="BJ80" s="184"/>
      <c r="BK80" s="184"/>
      <c r="BL80" s="184"/>
      <c r="BM80" s="184">
        <v>10912899.880000001</v>
      </c>
      <c r="BN80" s="184"/>
      <c r="BO80" s="184"/>
      <c r="BP80" s="184">
        <v>162.87</v>
      </c>
      <c r="BQ80" s="184"/>
      <c r="BR80" s="184"/>
      <c r="BS80" s="184">
        <v>13731893.300000001</v>
      </c>
      <c r="BT80" s="184"/>
      <c r="BU80" s="184">
        <v>1233501.8899999999</v>
      </c>
      <c r="BV80" s="184">
        <v>5884749.71</v>
      </c>
      <c r="BW80" s="184">
        <v>31764</v>
      </c>
      <c r="BX80" s="184">
        <v>68267</v>
      </c>
      <c r="BY80" s="184"/>
      <c r="BZ80" s="184">
        <v>32453</v>
      </c>
      <c r="CA80" s="184">
        <v>24896</v>
      </c>
      <c r="CB80" s="184">
        <v>141109.85</v>
      </c>
      <c r="CC80" s="184">
        <v>56435.6</v>
      </c>
      <c r="CD80" s="184">
        <v>3703427.68</v>
      </c>
      <c r="CE80" s="184">
        <v>810505.44</v>
      </c>
      <c r="CF80" s="184">
        <v>673561.86</v>
      </c>
      <c r="CG80" s="184">
        <v>89996</v>
      </c>
      <c r="CH80" s="184"/>
      <c r="CI80" s="184">
        <v>19864</v>
      </c>
      <c r="CJ80" s="184">
        <v>260582</v>
      </c>
      <c r="CK80" s="184">
        <v>1925581.18</v>
      </c>
      <c r="CL80" s="184">
        <v>277109</v>
      </c>
      <c r="CM80" s="184">
        <v>61562.59</v>
      </c>
    </row>
    <row r="81" spans="1:91" ht="24.6">
      <c r="A81" s="120">
        <v>5</v>
      </c>
      <c r="B81" s="220" t="s">
        <v>798</v>
      </c>
      <c r="C81" s="136" t="s">
        <v>1222</v>
      </c>
      <c r="D81" s="184">
        <v>13091725</v>
      </c>
      <c r="E81" s="184">
        <v>629235</v>
      </c>
      <c r="F81" s="184">
        <v>869073.5</v>
      </c>
      <c r="G81" s="184">
        <v>867724.58</v>
      </c>
      <c r="H81" s="184">
        <v>278473.5</v>
      </c>
      <c r="I81" s="184">
        <v>830875.83</v>
      </c>
      <c r="J81" s="184">
        <v>907830.35</v>
      </c>
      <c r="K81" s="184">
        <v>1314571.26</v>
      </c>
      <c r="L81" s="184">
        <v>438930.67</v>
      </c>
      <c r="M81" s="184">
        <v>852462.85</v>
      </c>
      <c r="N81" s="184">
        <v>1884277</v>
      </c>
      <c r="O81" s="184">
        <v>207281.33</v>
      </c>
      <c r="P81" s="184">
        <v>6905016.1500000004</v>
      </c>
      <c r="Q81" s="184">
        <v>850471.85</v>
      </c>
      <c r="R81" s="184">
        <v>818764.7</v>
      </c>
      <c r="S81" s="184">
        <v>1603987</v>
      </c>
      <c r="T81" s="184">
        <v>1169824.05</v>
      </c>
      <c r="U81" s="184">
        <v>896546.18</v>
      </c>
      <c r="V81" s="184">
        <v>891671.63</v>
      </c>
      <c r="W81" s="184">
        <v>553617.5</v>
      </c>
      <c r="X81" s="184">
        <v>19367677.899999999</v>
      </c>
      <c r="Y81" s="184">
        <v>575287.94999999995</v>
      </c>
      <c r="Z81" s="184">
        <v>1192673.25</v>
      </c>
      <c r="AA81" s="184">
        <v>900894.6</v>
      </c>
      <c r="AB81" s="184">
        <v>385556.5</v>
      </c>
      <c r="AC81" s="184">
        <v>843321</v>
      </c>
      <c r="AD81" s="184">
        <v>470756</v>
      </c>
      <c r="AE81" s="184">
        <v>2059516</v>
      </c>
      <c r="AF81" s="184">
        <v>463191.14</v>
      </c>
      <c r="AG81" s="184">
        <v>567121.74</v>
      </c>
      <c r="AH81" s="184">
        <v>499526.46</v>
      </c>
      <c r="AI81" s="184">
        <v>1175253.97</v>
      </c>
      <c r="AJ81" s="184">
        <v>805917.11</v>
      </c>
      <c r="AK81" s="184">
        <v>615780.44999999995</v>
      </c>
      <c r="AL81" s="184">
        <v>35098671.630000003</v>
      </c>
      <c r="AM81" s="184">
        <v>678321</v>
      </c>
      <c r="AN81" s="184">
        <v>600891.75</v>
      </c>
      <c r="AO81" s="184">
        <v>1891663.44</v>
      </c>
      <c r="AP81" s="184">
        <v>2502254</v>
      </c>
      <c r="AQ81" s="184">
        <v>624002</v>
      </c>
      <c r="AR81" s="184">
        <v>404759</v>
      </c>
      <c r="AS81" s="184">
        <v>4084223.8</v>
      </c>
      <c r="AT81" s="184">
        <v>854301.75</v>
      </c>
      <c r="AU81" s="184">
        <v>1554445.68</v>
      </c>
      <c r="AV81" s="184">
        <v>1247918.8500000001</v>
      </c>
      <c r="AW81" s="184">
        <v>621034.30000000005</v>
      </c>
      <c r="AX81" s="184">
        <v>575405.5</v>
      </c>
      <c r="AY81" s="184">
        <v>676808.27</v>
      </c>
      <c r="AZ81" s="184">
        <v>693840.9</v>
      </c>
      <c r="BA81" s="184">
        <v>880064</v>
      </c>
      <c r="BB81" s="184">
        <v>5186179.75</v>
      </c>
      <c r="BC81" s="184">
        <v>714839</v>
      </c>
      <c r="BD81" s="184">
        <v>23039664.050000001</v>
      </c>
      <c r="BE81" s="184">
        <v>1695881.38</v>
      </c>
      <c r="BF81" s="184">
        <v>718008.75</v>
      </c>
      <c r="BG81" s="184">
        <v>468813.55</v>
      </c>
      <c r="BH81" s="184">
        <v>4032464.75</v>
      </c>
      <c r="BI81" s="184">
        <v>520258</v>
      </c>
      <c r="BJ81" s="184">
        <v>225809.55</v>
      </c>
      <c r="BK81" s="184">
        <v>443225.65</v>
      </c>
      <c r="BL81" s="184">
        <v>612737</v>
      </c>
      <c r="BM81" s="184">
        <v>12039927.35</v>
      </c>
      <c r="BN81" s="184">
        <v>1814544.5</v>
      </c>
      <c r="BO81" s="184">
        <v>878361</v>
      </c>
      <c r="BP81" s="184">
        <v>1387169</v>
      </c>
      <c r="BQ81" s="184">
        <v>762320.14</v>
      </c>
      <c r="BR81" s="184">
        <v>668867</v>
      </c>
      <c r="BS81" s="184">
        <v>57547333.850000001</v>
      </c>
      <c r="BT81" s="184">
        <v>1824587</v>
      </c>
      <c r="BU81" s="184">
        <v>985759.84</v>
      </c>
      <c r="BV81" s="184">
        <v>6271510</v>
      </c>
      <c r="BW81" s="184">
        <v>436627</v>
      </c>
      <c r="BX81" s="184">
        <v>546587</v>
      </c>
      <c r="BY81" s="184">
        <v>3012158.62</v>
      </c>
      <c r="BZ81" s="184">
        <v>495140.43</v>
      </c>
      <c r="CA81" s="184">
        <v>640698</v>
      </c>
      <c r="CB81" s="184">
        <v>770410</v>
      </c>
      <c r="CC81" s="184">
        <v>818601</v>
      </c>
      <c r="CD81" s="184">
        <v>1791741.5</v>
      </c>
      <c r="CE81" s="184">
        <v>891336.61</v>
      </c>
      <c r="CF81" s="184">
        <v>1830831.07</v>
      </c>
      <c r="CG81" s="184">
        <v>510458</v>
      </c>
      <c r="CH81" s="184">
        <v>549129.64</v>
      </c>
      <c r="CI81" s="184">
        <v>484059.25</v>
      </c>
      <c r="CJ81" s="184">
        <v>565781.80000000005</v>
      </c>
      <c r="CK81" s="184">
        <v>2319096.5</v>
      </c>
      <c r="CL81" s="184">
        <v>519481.57</v>
      </c>
      <c r="CM81" s="184">
        <v>648825.13</v>
      </c>
    </row>
    <row r="82" spans="1:91" ht="24.6">
      <c r="A82" s="120">
        <v>5</v>
      </c>
      <c r="B82" s="220" t="s">
        <v>799</v>
      </c>
      <c r="C82" s="136" t="s">
        <v>1223</v>
      </c>
      <c r="D82" s="184">
        <v>13952450.73</v>
      </c>
      <c r="E82" s="184">
        <v>77140.5</v>
      </c>
      <c r="F82" s="184">
        <v>198799</v>
      </c>
      <c r="G82" s="184">
        <v>195044.25</v>
      </c>
      <c r="H82" s="184">
        <v>59073.3</v>
      </c>
      <c r="I82" s="184">
        <v>183424</v>
      </c>
      <c r="J82" s="184">
        <v>278200.25</v>
      </c>
      <c r="K82" s="184">
        <v>495144.6</v>
      </c>
      <c r="L82" s="184">
        <v>88090.53</v>
      </c>
      <c r="M82" s="184">
        <v>167831</v>
      </c>
      <c r="N82" s="184">
        <v>1286983</v>
      </c>
      <c r="O82" s="184">
        <v>35781.5</v>
      </c>
      <c r="P82" s="184">
        <v>4713103.25</v>
      </c>
      <c r="Q82" s="184">
        <v>174671.58</v>
      </c>
      <c r="R82" s="184">
        <v>272704</v>
      </c>
      <c r="S82" s="184">
        <v>1186445</v>
      </c>
      <c r="T82" s="184">
        <v>192110.25</v>
      </c>
      <c r="U82" s="184">
        <v>230089.5</v>
      </c>
      <c r="V82" s="184">
        <v>214140.27</v>
      </c>
      <c r="W82" s="184">
        <v>20008.5</v>
      </c>
      <c r="X82" s="184">
        <v>17508855.210000001</v>
      </c>
      <c r="Y82" s="184">
        <v>284722.25</v>
      </c>
      <c r="Z82" s="184">
        <v>463521.75</v>
      </c>
      <c r="AA82" s="184">
        <v>172904.76</v>
      </c>
      <c r="AB82" s="184">
        <v>86629.25</v>
      </c>
      <c r="AC82" s="184">
        <v>271227.5</v>
      </c>
      <c r="AD82" s="184">
        <v>128193</v>
      </c>
      <c r="AE82" s="184">
        <v>1252054</v>
      </c>
      <c r="AF82" s="184">
        <v>251373.25</v>
      </c>
      <c r="AG82" s="184">
        <v>231199.01</v>
      </c>
      <c r="AH82" s="184">
        <v>189057.11</v>
      </c>
      <c r="AI82" s="184">
        <v>574593.15</v>
      </c>
      <c r="AJ82" s="184">
        <v>202743.54</v>
      </c>
      <c r="AK82" s="184">
        <v>247358.65</v>
      </c>
      <c r="AL82" s="184">
        <v>30358646.66</v>
      </c>
      <c r="AM82" s="184">
        <v>118805</v>
      </c>
      <c r="AN82" s="184">
        <v>55750.5</v>
      </c>
      <c r="AO82" s="184">
        <v>755658.41</v>
      </c>
      <c r="AP82" s="184">
        <v>1955661</v>
      </c>
      <c r="AQ82" s="184">
        <v>134584</v>
      </c>
      <c r="AR82" s="184">
        <v>117658</v>
      </c>
      <c r="AS82" s="184">
        <v>4498970.17</v>
      </c>
      <c r="AT82" s="184">
        <v>345314.46</v>
      </c>
      <c r="AU82" s="184">
        <v>308653.53999999998</v>
      </c>
      <c r="AV82" s="184">
        <v>493175.92</v>
      </c>
      <c r="AW82" s="184">
        <v>133189</v>
      </c>
      <c r="AX82" s="184">
        <v>170356.25</v>
      </c>
      <c r="AY82" s="184">
        <v>234168.63</v>
      </c>
      <c r="AZ82" s="184">
        <v>72522.350000000006</v>
      </c>
      <c r="BA82" s="184">
        <v>160651</v>
      </c>
      <c r="BB82" s="184">
        <v>3940424.1</v>
      </c>
      <c r="BC82" s="184">
        <v>250515</v>
      </c>
      <c r="BD82" s="184">
        <v>15999122.15</v>
      </c>
      <c r="BE82" s="184">
        <v>1440522.95</v>
      </c>
      <c r="BF82" s="184">
        <v>287151.25</v>
      </c>
      <c r="BG82" s="184">
        <v>171315</v>
      </c>
      <c r="BH82" s="184">
        <v>5064157.25</v>
      </c>
      <c r="BI82" s="184">
        <v>327181.5</v>
      </c>
      <c r="BJ82" s="184">
        <v>35212.769999999997</v>
      </c>
      <c r="BK82" s="184">
        <v>71533.5</v>
      </c>
      <c r="BL82" s="184">
        <v>162624.25</v>
      </c>
      <c r="BM82" s="184">
        <v>8925610.75</v>
      </c>
      <c r="BN82" s="184">
        <v>712433.75</v>
      </c>
      <c r="BO82" s="184">
        <v>251989.4</v>
      </c>
      <c r="BP82" s="184">
        <v>715247.5</v>
      </c>
      <c r="BQ82" s="184">
        <v>148875.24</v>
      </c>
      <c r="BR82" s="184">
        <v>260820</v>
      </c>
      <c r="BS82" s="184">
        <v>68080220.599999994</v>
      </c>
      <c r="BT82" s="184">
        <v>612449.5</v>
      </c>
      <c r="BU82" s="184">
        <v>422795.24</v>
      </c>
      <c r="BV82" s="184">
        <v>7854374</v>
      </c>
      <c r="BW82" s="184">
        <v>1095</v>
      </c>
      <c r="BX82" s="184">
        <v>325120.5</v>
      </c>
      <c r="BY82" s="184">
        <v>2283741.4</v>
      </c>
      <c r="BZ82" s="184">
        <v>103334.9</v>
      </c>
      <c r="CA82" s="184">
        <v>98379</v>
      </c>
      <c r="CB82" s="184">
        <v>219539</v>
      </c>
      <c r="CC82" s="184">
        <v>384231</v>
      </c>
      <c r="CD82" s="184">
        <v>1778669.75</v>
      </c>
      <c r="CE82" s="184">
        <v>455696.3</v>
      </c>
      <c r="CF82" s="184">
        <v>773788.5</v>
      </c>
      <c r="CG82" s="184">
        <v>76768</v>
      </c>
      <c r="CH82" s="184">
        <v>120697</v>
      </c>
      <c r="CI82" s="184">
        <v>118177.25</v>
      </c>
      <c r="CJ82" s="184">
        <v>162502.75</v>
      </c>
      <c r="CK82" s="184">
        <v>2127253</v>
      </c>
      <c r="CL82" s="184">
        <v>69631.45</v>
      </c>
      <c r="CM82" s="184">
        <v>136801</v>
      </c>
    </row>
    <row r="83" spans="1:91" s="139" customFormat="1" ht="24.6">
      <c r="A83" s="137">
        <v>5</v>
      </c>
      <c r="B83" s="221" t="s">
        <v>800</v>
      </c>
      <c r="C83" s="138" t="s">
        <v>1224</v>
      </c>
      <c r="D83" s="185">
        <v>13404.25</v>
      </c>
      <c r="E83" s="185">
        <v>1802.25</v>
      </c>
      <c r="F83" s="185"/>
      <c r="G83" s="185"/>
      <c r="H83" s="185"/>
      <c r="I83" s="185"/>
      <c r="J83" s="185"/>
      <c r="K83" s="185"/>
      <c r="L83" s="185"/>
      <c r="M83" s="185"/>
      <c r="N83" s="185"/>
      <c r="O83" s="185">
        <v>7911.25</v>
      </c>
      <c r="P83" s="185">
        <v>7880</v>
      </c>
      <c r="Q83" s="185"/>
      <c r="R83" s="185"/>
      <c r="S83" s="185"/>
      <c r="T83" s="185"/>
      <c r="U83" s="185"/>
      <c r="V83" s="185"/>
      <c r="W83" s="185"/>
      <c r="X83" s="185">
        <v>1783</v>
      </c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>
        <v>13962</v>
      </c>
      <c r="AJ83" s="185"/>
      <c r="AK83" s="185"/>
      <c r="AL83" s="185">
        <v>2182363.5</v>
      </c>
      <c r="AM83" s="185">
        <v>150</v>
      </c>
      <c r="AN83" s="185">
        <v>9953</v>
      </c>
      <c r="AO83" s="185"/>
      <c r="AP83" s="185">
        <v>54596</v>
      </c>
      <c r="AQ83" s="185">
        <v>54834</v>
      </c>
      <c r="AR83" s="185">
        <v>18632</v>
      </c>
      <c r="AS83" s="185"/>
      <c r="AT83" s="185"/>
      <c r="AU83" s="185"/>
      <c r="AV83" s="185"/>
      <c r="AW83" s="185"/>
      <c r="AX83" s="185">
        <v>14485</v>
      </c>
      <c r="AY83" s="185">
        <v>18000</v>
      </c>
      <c r="AZ83" s="185"/>
      <c r="BA83" s="185"/>
      <c r="BB83" s="185">
        <v>42579.75</v>
      </c>
      <c r="BC83" s="185">
        <v>37767.9</v>
      </c>
      <c r="BD83" s="185">
        <v>358421.75</v>
      </c>
      <c r="BE83" s="185"/>
      <c r="BF83" s="185"/>
      <c r="BG83" s="185">
        <v>37041</v>
      </c>
      <c r="BH83" s="185">
        <v>81907</v>
      </c>
      <c r="BI83" s="185"/>
      <c r="BJ83" s="185">
        <v>6443</v>
      </c>
      <c r="BK83" s="185"/>
      <c r="BL83" s="185"/>
      <c r="BM83" s="185">
        <v>515</v>
      </c>
      <c r="BN83" s="185"/>
      <c r="BO83" s="185"/>
      <c r="BP83" s="185"/>
      <c r="BQ83" s="185"/>
      <c r="BR83" s="185"/>
      <c r="BS83" s="185">
        <v>1926970.1</v>
      </c>
      <c r="BT83" s="185"/>
      <c r="BU83" s="185"/>
      <c r="BV83" s="185"/>
      <c r="BW83" s="185"/>
      <c r="BX83" s="185"/>
      <c r="BY83" s="185"/>
      <c r="BZ83" s="185"/>
      <c r="CA83" s="185"/>
      <c r="CB83" s="185">
        <v>31391</v>
      </c>
      <c r="CC83" s="185">
        <v>6555</v>
      </c>
      <c r="CD83" s="185"/>
      <c r="CE83" s="185"/>
      <c r="CF83" s="185"/>
      <c r="CG83" s="185"/>
      <c r="CH83" s="185"/>
      <c r="CI83" s="185"/>
      <c r="CJ83" s="185"/>
      <c r="CK83" s="185"/>
      <c r="CL83" s="185"/>
      <c r="CM83" s="185">
        <v>10002.700000000001</v>
      </c>
    </row>
    <row r="84" spans="1:91" ht="24.6">
      <c r="A84" s="120">
        <v>5</v>
      </c>
      <c r="B84" s="220" t="s">
        <v>801</v>
      </c>
      <c r="C84" s="140" t="s">
        <v>1225</v>
      </c>
      <c r="D84" s="184">
        <v>946639</v>
      </c>
      <c r="E84" s="184">
        <v>6160.5</v>
      </c>
      <c r="F84" s="184"/>
      <c r="G84" s="184"/>
      <c r="H84" s="184"/>
      <c r="I84" s="184"/>
      <c r="J84" s="184"/>
      <c r="K84" s="184"/>
      <c r="L84" s="184"/>
      <c r="M84" s="184"/>
      <c r="N84" s="184"/>
      <c r="O84" s="184">
        <v>19947</v>
      </c>
      <c r="P84" s="184">
        <v>191830.25</v>
      </c>
      <c r="Q84" s="184"/>
      <c r="R84" s="184"/>
      <c r="S84" s="184"/>
      <c r="T84" s="184"/>
      <c r="U84" s="184">
        <v>1496.5</v>
      </c>
      <c r="V84" s="184"/>
      <c r="W84" s="184"/>
      <c r="X84" s="184">
        <v>202966.25</v>
      </c>
      <c r="Y84" s="184"/>
      <c r="Z84" s="184"/>
      <c r="AA84" s="184"/>
      <c r="AB84" s="184"/>
      <c r="AC84" s="184">
        <v>33189.5</v>
      </c>
      <c r="AD84" s="184"/>
      <c r="AE84" s="184">
        <v>238123</v>
      </c>
      <c r="AF84" s="184"/>
      <c r="AG84" s="184"/>
      <c r="AH84" s="184"/>
      <c r="AI84" s="184">
        <v>29743</v>
      </c>
      <c r="AJ84" s="184">
        <v>17251</v>
      </c>
      <c r="AK84" s="184"/>
      <c r="AL84" s="184">
        <v>11087882.17</v>
      </c>
      <c r="AM84" s="184">
        <v>33520</v>
      </c>
      <c r="AN84" s="184">
        <v>28493.5</v>
      </c>
      <c r="AO84" s="184"/>
      <c r="AP84" s="184">
        <v>33853</v>
      </c>
      <c r="AQ84" s="184">
        <v>25125</v>
      </c>
      <c r="AR84" s="184">
        <v>33147.5</v>
      </c>
      <c r="AS84" s="184">
        <v>340525.76</v>
      </c>
      <c r="AT84" s="184"/>
      <c r="AU84" s="184"/>
      <c r="AV84" s="184">
        <v>11895.67</v>
      </c>
      <c r="AW84" s="184">
        <v>34000</v>
      </c>
      <c r="AX84" s="184"/>
      <c r="AY84" s="184">
        <v>49000</v>
      </c>
      <c r="AZ84" s="184"/>
      <c r="BA84" s="184"/>
      <c r="BB84" s="184">
        <v>204152.25</v>
      </c>
      <c r="BC84" s="184">
        <v>46971.05</v>
      </c>
      <c r="BD84" s="184">
        <v>2985362.75</v>
      </c>
      <c r="BE84" s="184">
        <v>30094</v>
      </c>
      <c r="BF84" s="184">
        <v>2062.5</v>
      </c>
      <c r="BG84" s="184"/>
      <c r="BH84" s="184">
        <v>549472.75</v>
      </c>
      <c r="BI84" s="184"/>
      <c r="BJ84" s="184"/>
      <c r="BK84" s="184"/>
      <c r="BL84" s="184"/>
      <c r="BM84" s="184">
        <v>442433.25</v>
      </c>
      <c r="BN84" s="184"/>
      <c r="BO84" s="184">
        <v>10473.75</v>
      </c>
      <c r="BP84" s="184"/>
      <c r="BQ84" s="184">
        <v>49840.98</v>
      </c>
      <c r="BR84" s="184"/>
      <c r="BS84" s="184">
        <v>18103656.699999999</v>
      </c>
      <c r="BT84" s="184">
        <v>71884</v>
      </c>
      <c r="BU84" s="184"/>
      <c r="BV84" s="184">
        <v>92941</v>
      </c>
      <c r="BW84" s="184"/>
      <c r="BX84" s="184"/>
      <c r="BY84" s="184">
        <v>168278.58</v>
      </c>
      <c r="BZ84" s="184">
        <v>65781.3</v>
      </c>
      <c r="CA84" s="184"/>
      <c r="CB84" s="184"/>
      <c r="CC84" s="184">
        <v>58583</v>
      </c>
      <c r="CD84" s="184">
        <v>66308.25</v>
      </c>
      <c r="CE84" s="184"/>
      <c r="CF84" s="184">
        <v>86849.5</v>
      </c>
      <c r="CG84" s="184">
        <v>10702</v>
      </c>
      <c r="CH84" s="184"/>
      <c r="CI84" s="184"/>
      <c r="CJ84" s="184"/>
      <c r="CK84" s="184">
        <v>115494</v>
      </c>
      <c r="CL84" s="184"/>
      <c r="CM84" s="184">
        <v>23677.1</v>
      </c>
    </row>
    <row r="85" spans="1:91" ht="49.2">
      <c r="A85" s="120">
        <v>5</v>
      </c>
      <c r="B85" s="220" t="s">
        <v>802</v>
      </c>
      <c r="C85" s="140" t="s">
        <v>1226</v>
      </c>
      <c r="D85" s="184">
        <v>1827</v>
      </c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>
        <v>5416</v>
      </c>
      <c r="AJ85" s="184"/>
      <c r="AK85" s="184"/>
      <c r="AL85" s="184">
        <v>5075</v>
      </c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>
        <v>100</v>
      </c>
      <c r="AZ85" s="184"/>
      <c r="BA85" s="184"/>
      <c r="BB85" s="184">
        <v>38661</v>
      </c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6">
        <v>403437</v>
      </c>
      <c r="BT85" s="186"/>
      <c r="BU85" s="184"/>
      <c r="BV85" s="186"/>
      <c r="BW85" s="184"/>
      <c r="BX85" s="184"/>
      <c r="BY85" s="186"/>
      <c r="BZ85" s="184"/>
      <c r="CA85" s="184"/>
      <c r="CB85" s="184"/>
      <c r="CC85" s="184"/>
      <c r="CD85" s="186"/>
      <c r="CE85" s="184"/>
      <c r="CF85" s="184"/>
      <c r="CG85" s="184"/>
      <c r="CH85" s="184"/>
      <c r="CI85" s="184"/>
      <c r="CJ85" s="184"/>
      <c r="CK85" s="186"/>
      <c r="CL85" s="184"/>
      <c r="CM85" s="186"/>
    </row>
    <row r="86" spans="1:91" ht="49.2">
      <c r="A86" s="120">
        <v>5</v>
      </c>
      <c r="B86" s="220" t="s">
        <v>803</v>
      </c>
      <c r="C86" s="140" t="s">
        <v>1227</v>
      </c>
      <c r="D86" s="184">
        <v>46197</v>
      </c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>
        <v>64145.75</v>
      </c>
      <c r="Y86" s="184">
        <v>27157.25</v>
      </c>
      <c r="Z86" s="184"/>
      <c r="AA86" s="184"/>
      <c r="AB86" s="184"/>
      <c r="AC86" s="184"/>
      <c r="AD86" s="184"/>
      <c r="AE86" s="184"/>
      <c r="AF86" s="184"/>
      <c r="AG86" s="184"/>
      <c r="AH86" s="184"/>
      <c r="AI86" s="184">
        <v>8507.9</v>
      </c>
      <c r="AJ86" s="184"/>
      <c r="AK86" s="184"/>
      <c r="AL86" s="184">
        <v>1714463.75</v>
      </c>
      <c r="AM86" s="184"/>
      <c r="AN86" s="184"/>
      <c r="AO86" s="184"/>
      <c r="AP86" s="184"/>
      <c r="AQ86" s="184"/>
      <c r="AR86" s="184"/>
      <c r="AS86" s="184"/>
      <c r="AT86" s="184"/>
      <c r="AU86" s="184"/>
      <c r="AV86" s="184">
        <v>6076.46</v>
      </c>
      <c r="AW86" s="184"/>
      <c r="AX86" s="184"/>
      <c r="AY86" s="184"/>
      <c r="AZ86" s="184"/>
      <c r="BA86" s="184"/>
      <c r="BB86" s="184">
        <v>48273.25</v>
      </c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>
        <v>3292724</v>
      </c>
      <c r="BT86" s="184"/>
      <c r="BU86" s="184"/>
      <c r="BV86" s="184">
        <v>212147</v>
      </c>
      <c r="BW86" s="184"/>
      <c r="BX86" s="184"/>
      <c r="BY86" s="184"/>
      <c r="BZ86" s="184"/>
      <c r="CA86" s="184"/>
      <c r="CB86" s="184">
        <v>4458</v>
      </c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</row>
    <row r="87" spans="1:91" ht="24.6">
      <c r="A87" s="120">
        <v>5</v>
      </c>
      <c r="B87" s="220" t="s">
        <v>804</v>
      </c>
      <c r="C87" s="140" t="s">
        <v>423</v>
      </c>
      <c r="D87" s="184">
        <v>1068378.74</v>
      </c>
      <c r="E87" s="184">
        <v>54497.5</v>
      </c>
      <c r="F87" s="184">
        <v>115286.5</v>
      </c>
      <c r="G87" s="184">
        <v>56394.239999999998</v>
      </c>
      <c r="H87" s="184">
        <v>39626</v>
      </c>
      <c r="I87" s="184">
        <v>192244.5</v>
      </c>
      <c r="J87" s="184">
        <v>58297.25</v>
      </c>
      <c r="K87" s="184">
        <v>154844.04999999999</v>
      </c>
      <c r="L87" s="184">
        <v>85194.31</v>
      </c>
      <c r="M87" s="184">
        <v>138063.25</v>
      </c>
      <c r="N87" s="184">
        <v>304683.90000000002</v>
      </c>
      <c r="O87" s="184">
        <v>30312.28</v>
      </c>
      <c r="P87" s="184">
        <v>1430765.25</v>
      </c>
      <c r="Q87" s="184">
        <v>36834</v>
      </c>
      <c r="R87" s="184">
        <v>196593.2</v>
      </c>
      <c r="S87" s="184">
        <v>85506</v>
      </c>
      <c r="T87" s="184">
        <v>47134.75</v>
      </c>
      <c r="U87" s="184">
        <v>74745.5</v>
      </c>
      <c r="V87" s="184">
        <v>129723.5</v>
      </c>
      <c r="W87" s="184">
        <v>31271.5</v>
      </c>
      <c r="X87" s="184">
        <v>1770859.11</v>
      </c>
      <c r="Y87" s="184">
        <v>129262.1</v>
      </c>
      <c r="Z87" s="184">
        <v>167841</v>
      </c>
      <c r="AA87" s="184">
        <v>129027</v>
      </c>
      <c r="AB87" s="184">
        <v>56332</v>
      </c>
      <c r="AC87" s="184">
        <v>103327</v>
      </c>
      <c r="AD87" s="184">
        <v>45260</v>
      </c>
      <c r="AE87" s="184">
        <v>473137</v>
      </c>
      <c r="AF87" s="184">
        <v>92341</v>
      </c>
      <c r="AG87" s="184">
        <v>393473.85</v>
      </c>
      <c r="AH87" s="184">
        <v>93920.23</v>
      </c>
      <c r="AI87" s="184">
        <v>188307</v>
      </c>
      <c r="AJ87" s="184">
        <v>73612</v>
      </c>
      <c r="AK87" s="184">
        <v>100743</v>
      </c>
      <c r="AL87" s="184">
        <v>4724175.91</v>
      </c>
      <c r="AM87" s="184">
        <v>90938</v>
      </c>
      <c r="AN87" s="184">
        <v>20244</v>
      </c>
      <c r="AO87" s="184">
        <v>242555.06</v>
      </c>
      <c r="AP87" s="184">
        <v>205109</v>
      </c>
      <c r="AQ87" s="184">
        <v>280637</v>
      </c>
      <c r="AR87" s="184">
        <v>25013</v>
      </c>
      <c r="AS87" s="184">
        <v>559294</v>
      </c>
      <c r="AT87" s="184">
        <v>82461.75</v>
      </c>
      <c r="AU87" s="184">
        <v>72904.710000000006</v>
      </c>
      <c r="AV87" s="184">
        <v>155583.44</v>
      </c>
      <c r="AW87" s="184">
        <v>88735.9</v>
      </c>
      <c r="AX87" s="184">
        <v>121483.25</v>
      </c>
      <c r="AY87" s="184">
        <v>103939.54</v>
      </c>
      <c r="AZ87" s="184">
        <v>45600</v>
      </c>
      <c r="BA87" s="184">
        <v>114890</v>
      </c>
      <c r="BB87" s="184">
        <v>758581.46</v>
      </c>
      <c r="BC87" s="184">
        <v>68208.5</v>
      </c>
      <c r="BD87" s="184">
        <v>1793335.45</v>
      </c>
      <c r="BE87" s="184">
        <v>117918.39999999999</v>
      </c>
      <c r="BF87" s="184">
        <v>226562</v>
      </c>
      <c r="BG87" s="184">
        <v>45060.5</v>
      </c>
      <c r="BH87" s="184">
        <v>402349</v>
      </c>
      <c r="BI87" s="184">
        <v>75019</v>
      </c>
      <c r="BJ87" s="184">
        <v>32196</v>
      </c>
      <c r="BK87" s="184">
        <v>69459</v>
      </c>
      <c r="BL87" s="184">
        <v>71620</v>
      </c>
      <c r="BM87" s="184">
        <v>1038573</v>
      </c>
      <c r="BN87" s="184">
        <v>231848.5</v>
      </c>
      <c r="BO87" s="184">
        <v>73194.75</v>
      </c>
      <c r="BP87" s="184">
        <v>232947.20000000001</v>
      </c>
      <c r="BQ87" s="184">
        <v>95792.5</v>
      </c>
      <c r="BR87" s="184">
        <v>98373</v>
      </c>
      <c r="BS87" s="184">
        <v>7914649.8300000001</v>
      </c>
      <c r="BT87" s="184">
        <v>241239.97</v>
      </c>
      <c r="BU87" s="184">
        <v>50552</v>
      </c>
      <c r="BV87" s="184">
        <v>1265332.6000000001</v>
      </c>
      <c r="BW87" s="184">
        <v>35853</v>
      </c>
      <c r="BX87" s="184">
        <v>52150.5</v>
      </c>
      <c r="BY87" s="184">
        <v>266748.93</v>
      </c>
      <c r="BZ87" s="184">
        <v>67644</v>
      </c>
      <c r="CA87" s="184">
        <v>68715</v>
      </c>
      <c r="CB87" s="184">
        <v>95559</v>
      </c>
      <c r="CC87" s="184">
        <v>47738</v>
      </c>
      <c r="CD87" s="184">
        <v>463116.5</v>
      </c>
      <c r="CE87" s="184">
        <v>126215.15</v>
      </c>
      <c r="CF87" s="184">
        <v>202687</v>
      </c>
      <c r="CG87" s="184">
        <v>43158</v>
      </c>
      <c r="CH87" s="184">
        <v>96538</v>
      </c>
      <c r="CI87" s="184">
        <v>82788</v>
      </c>
      <c r="CJ87" s="184">
        <v>65957</v>
      </c>
      <c r="CK87" s="184">
        <v>317022.2</v>
      </c>
      <c r="CL87" s="184">
        <v>22387.5</v>
      </c>
      <c r="CM87" s="184">
        <v>116026.51</v>
      </c>
    </row>
    <row r="88" spans="1:91" ht="24.6">
      <c r="A88" s="120">
        <v>5</v>
      </c>
      <c r="B88" s="220" t="s">
        <v>805</v>
      </c>
      <c r="C88" s="140" t="s">
        <v>424</v>
      </c>
      <c r="D88" s="184">
        <v>1877620.25</v>
      </c>
      <c r="E88" s="184">
        <v>21002</v>
      </c>
      <c r="F88" s="184">
        <v>3400</v>
      </c>
      <c r="G88" s="184">
        <v>53642.85</v>
      </c>
      <c r="H88" s="184">
        <v>37805</v>
      </c>
      <c r="I88" s="184">
        <v>58262</v>
      </c>
      <c r="J88" s="184">
        <v>79180.2</v>
      </c>
      <c r="K88" s="184">
        <v>123508.5</v>
      </c>
      <c r="L88" s="184">
        <v>52162</v>
      </c>
      <c r="M88" s="184">
        <v>50661.75</v>
      </c>
      <c r="N88" s="184">
        <v>337875</v>
      </c>
      <c r="O88" s="184"/>
      <c r="P88" s="184">
        <v>502635.5</v>
      </c>
      <c r="Q88" s="184">
        <v>79250.64</v>
      </c>
      <c r="R88" s="184">
        <v>162070.5</v>
      </c>
      <c r="S88" s="184">
        <v>331575</v>
      </c>
      <c r="T88" s="184">
        <v>87015.5</v>
      </c>
      <c r="U88" s="184">
        <v>70619</v>
      </c>
      <c r="V88" s="184">
        <v>41426.5</v>
      </c>
      <c r="W88" s="184">
        <v>6195</v>
      </c>
      <c r="X88" s="184">
        <v>1967767.64</v>
      </c>
      <c r="Y88" s="184">
        <v>59093.25</v>
      </c>
      <c r="Z88" s="184">
        <v>126563.25</v>
      </c>
      <c r="AA88" s="184">
        <v>24067.67</v>
      </c>
      <c r="AB88" s="184">
        <v>7846</v>
      </c>
      <c r="AC88" s="184"/>
      <c r="AD88" s="184">
        <v>7498</v>
      </c>
      <c r="AE88" s="184"/>
      <c r="AF88" s="184">
        <v>100487.05</v>
      </c>
      <c r="AG88" s="184">
        <v>49821.25</v>
      </c>
      <c r="AH88" s="184">
        <v>37990.9</v>
      </c>
      <c r="AI88" s="184">
        <v>26366.6</v>
      </c>
      <c r="AJ88" s="184">
        <v>23392</v>
      </c>
      <c r="AK88" s="184">
        <v>37166.449999999997</v>
      </c>
      <c r="AL88" s="184">
        <v>7753795.7999999998</v>
      </c>
      <c r="AM88" s="184">
        <v>89972</v>
      </c>
      <c r="AN88" s="184"/>
      <c r="AO88" s="184">
        <v>28633</v>
      </c>
      <c r="AP88" s="184">
        <v>236528</v>
      </c>
      <c r="AQ88" s="184">
        <v>18175</v>
      </c>
      <c r="AR88" s="184"/>
      <c r="AS88" s="184">
        <v>1261871.49</v>
      </c>
      <c r="AT88" s="184">
        <v>77340.25</v>
      </c>
      <c r="AU88" s="184">
        <v>169671.5</v>
      </c>
      <c r="AV88" s="184">
        <v>163603.81</v>
      </c>
      <c r="AW88" s="184">
        <v>22181.25</v>
      </c>
      <c r="AX88" s="184">
        <v>19733.25</v>
      </c>
      <c r="AY88" s="184"/>
      <c r="AZ88" s="184">
        <v>81908</v>
      </c>
      <c r="BA88" s="184">
        <v>22328</v>
      </c>
      <c r="BB88" s="184">
        <v>1364676.8</v>
      </c>
      <c r="BC88" s="184"/>
      <c r="BD88" s="184">
        <v>1680800.34</v>
      </c>
      <c r="BE88" s="184">
        <v>279934</v>
      </c>
      <c r="BF88" s="184">
        <v>79478.5</v>
      </c>
      <c r="BG88" s="184">
        <v>38966.5</v>
      </c>
      <c r="BH88" s="184">
        <v>833932.75</v>
      </c>
      <c r="BI88" s="184">
        <v>56704.5</v>
      </c>
      <c r="BJ88" s="184">
        <v>37031.9</v>
      </c>
      <c r="BK88" s="184">
        <v>29615</v>
      </c>
      <c r="BL88" s="184">
        <v>75903</v>
      </c>
      <c r="BM88" s="184">
        <v>1547306.5</v>
      </c>
      <c r="BN88" s="184">
        <v>119217.5</v>
      </c>
      <c r="BO88" s="184">
        <v>121275.5</v>
      </c>
      <c r="BP88" s="184">
        <v>223903</v>
      </c>
      <c r="BQ88" s="184">
        <v>83789.570000000007</v>
      </c>
      <c r="BR88" s="184">
        <v>36731</v>
      </c>
      <c r="BS88" s="184">
        <v>4108198.25</v>
      </c>
      <c r="BT88" s="184">
        <v>120238</v>
      </c>
      <c r="BU88" s="184">
        <v>87935.98</v>
      </c>
      <c r="BV88" s="184">
        <v>3018109</v>
      </c>
      <c r="BW88" s="184"/>
      <c r="BX88" s="184">
        <v>61112</v>
      </c>
      <c r="BY88" s="184">
        <v>259556.8</v>
      </c>
      <c r="BZ88" s="184"/>
      <c r="CA88" s="184">
        <v>8197</v>
      </c>
      <c r="CB88" s="184">
        <v>131736</v>
      </c>
      <c r="CC88" s="184">
        <v>137038</v>
      </c>
      <c r="CD88" s="184">
        <v>380453</v>
      </c>
      <c r="CE88" s="184">
        <v>73531.199999999997</v>
      </c>
      <c r="CF88" s="184">
        <v>181982.5</v>
      </c>
      <c r="CG88" s="184">
        <v>12247</v>
      </c>
      <c r="CH88" s="184">
        <v>24263.25</v>
      </c>
      <c r="CI88" s="184"/>
      <c r="CJ88" s="184">
        <v>28441</v>
      </c>
      <c r="CK88" s="184">
        <v>525029</v>
      </c>
      <c r="CL88" s="184">
        <v>27694</v>
      </c>
      <c r="CM88" s="186">
        <v>19317.900000000001</v>
      </c>
    </row>
    <row r="89" spans="1:91" ht="49.2">
      <c r="A89" s="120">
        <v>5</v>
      </c>
      <c r="B89" s="220" t="s">
        <v>806</v>
      </c>
      <c r="C89" s="140" t="s">
        <v>425</v>
      </c>
      <c r="D89" s="184"/>
      <c r="E89" s="184">
        <v>474062</v>
      </c>
      <c r="F89" s="184"/>
      <c r="G89" s="184"/>
      <c r="H89" s="184"/>
      <c r="I89" s="184">
        <v>420628</v>
      </c>
      <c r="J89" s="184"/>
      <c r="K89" s="184">
        <v>2030323.25</v>
      </c>
      <c r="L89" s="184">
        <v>4927.45</v>
      </c>
      <c r="M89" s="184">
        <v>29717</v>
      </c>
      <c r="N89" s="184">
        <v>830405</v>
      </c>
      <c r="O89" s="184"/>
      <c r="P89" s="184">
        <v>911346.25</v>
      </c>
      <c r="Q89" s="184">
        <v>18101</v>
      </c>
      <c r="R89" s="184">
        <v>957222</v>
      </c>
      <c r="S89" s="184"/>
      <c r="T89" s="184">
        <v>51294.5</v>
      </c>
      <c r="U89" s="184">
        <v>11681</v>
      </c>
      <c r="V89" s="184">
        <v>4539</v>
      </c>
      <c r="W89" s="184"/>
      <c r="X89" s="184">
        <v>713533.84</v>
      </c>
      <c r="Y89" s="184"/>
      <c r="Z89" s="184">
        <v>79392.75</v>
      </c>
      <c r="AA89" s="184">
        <v>17478</v>
      </c>
      <c r="AB89" s="184">
        <v>2982</v>
      </c>
      <c r="AC89" s="184">
        <v>19582</v>
      </c>
      <c r="AD89" s="184"/>
      <c r="AE89" s="184"/>
      <c r="AF89" s="184"/>
      <c r="AG89" s="184"/>
      <c r="AH89" s="184"/>
      <c r="AI89" s="184">
        <v>873210</v>
      </c>
      <c r="AJ89" s="184"/>
      <c r="AK89" s="184">
        <v>6504.9</v>
      </c>
      <c r="AL89" s="184">
        <v>8712371.7200000007</v>
      </c>
      <c r="AM89" s="184">
        <v>75714</v>
      </c>
      <c r="AN89" s="184"/>
      <c r="AO89" s="184"/>
      <c r="AP89" s="184">
        <v>112885</v>
      </c>
      <c r="AQ89" s="184"/>
      <c r="AR89" s="184"/>
      <c r="AS89" s="184">
        <v>2734614</v>
      </c>
      <c r="AT89" s="184">
        <v>8281</v>
      </c>
      <c r="AU89" s="184">
        <v>903946.76</v>
      </c>
      <c r="AV89" s="184">
        <v>43671.95</v>
      </c>
      <c r="AW89" s="184"/>
      <c r="AX89" s="184"/>
      <c r="AY89" s="184"/>
      <c r="AZ89" s="184">
        <v>0</v>
      </c>
      <c r="BA89" s="184">
        <v>4903</v>
      </c>
      <c r="BB89" s="184">
        <v>2687749</v>
      </c>
      <c r="BC89" s="184"/>
      <c r="BD89" s="184">
        <v>495674.5</v>
      </c>
      <c r="BE89" s="184">
        <v>6000</v>
      </c>
      <c r="BF89" s="184"/>
      <c r="BG89" s="184">
        <v>647023</v>
      </c>
      <c r="BH89" s="184">
        <v>1631123.5</v>
      </c>
      <c r="BI89" s="184">
        <v>31328</v>
      </c>
      <c r="BJ89" s="184"/>
      <c r="BK89" s="184"/>
      <c r="BL89" s="184">
        <v>99662</v>
      </c>
      <c r="BM89" s="184">
        <v>1059469</v>
      </c>
      <c r="BN89" s="184"/>
      <c r="BO89" s="184">
        <v>518040</v>
      </c>
      <c r="BP89" s="184">
        <v>32230.5</v>
      </c>
      <c r="BQ89" s="184"/>
      <c r="BR89" s="184">
        <v>3434</v>
      </c>
      <c r="BS89" s="186">
        <v>3690872.49</v>
      </c>
      <c r="BT89" s="184">
        <v>4657</v>
      </c>
      <c r="BU89" s="184"/>
      <c r="BV89" s="184">
        <v>474509</v>
      </c>
      <c r="BW89" s="184">
        <v>2166</v>
      </c>
      <c r="BX89" s="184">
        <v>37201</v>
      </c>
      <c r="BY89" s="184">
        <v>25003</v>
      </c>
      <c r="BZ89" s="184">
        <v>6049</v>
      </c>
      <c r="CA89" s="184">
        <v>14046</v>
      </c>
      <c r="CB89" s="184"/>
      <c r="CC89" s="184">
        <v>296716.44</v>
      </c>
      <c r="CD89" s="184">
        <v>1307736.25</v>
      </c>
      <c r="CE89" s="184">
        <v>38781</v>
      </c>
      <c r="CF89" s="184">
        <v>1524326</v>
      </c>
      <c r="CG89" s="184"/>
      <c r="CH89" s="184"/>
      <c r="CI89" s="184">
        <v>14753.5</v>
      </c>
      <c r="CJ89" s="184">
        <v>17962</v>
      </c>
      <c r="CK89" s="184">
        <v>339735</v>
      </c>
      <c r="CL89" s="184"/>
      <c r="CM89" s="184"/>
    </row>
    <row r="90" spans="1:91" ht="24.6">
      <c r="A90" s="120">
        <v>5</v>
      </c>
      <c r="B90" s="220" t="s">
        <v>807</v>
      </c>
      <c r="C90" s="140" t="s">
        <v>426</v>
      </c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>
        <v>59933.5</v>
      </c>
      <c r="O90" s="184"/>
      <c r="P90" s="184">
        <v>21841</v>
      </c>
      <c r="Q90" s="184"/>
      <c r="R90" s="184"/>
      <c r="S90" s="184"/>
      <c r="T90" s="184"/>
      <c r="U90" s="184"/>
      <c r="V90" s="184"/>
      <c r="W90" s="184"/>
      <c r="X90" s="184">
        <v>3791570.36</v>
      </c>
      <c r="Y90" s="184"/>
      <c r="Z90" s="184"/>
      <c r="AA90" s="184">
        <v>7315</v>
      </c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>
        <v>7711213.0999999996</v>
      </c>
      <c r="AM90" s="184"/>
      <c r="AN90" s="184"/>
      <c r="AO90" s="184"/>
      <c r="AP90" s="184">
        <v>7000</v>
      </c>
      <c r="AQ90" s="184"/>
      <c r="AR90" s="184"/>
      <c r="AS90" s="184">
        <v>889010</v>
      </c>
      <c r="AT90" s="184"/>
      <c r="AU90" s="184"/>
      <c r="AV90" s="184">
        <v>850</v>
      </c>
      <c r="AW90" s="184"/>
      <c r="AX90" s="184">
        <v>44214.75</v>
      </c>
      <c r="AY90" s="184"/>
      <c r="AZ90" s="184">
        <v>4647</v>
      </c>
      <c r="BA90" s="184"/>
      <c r="BB90" s="184">
        <v>41449.199999999997</v>
      </c>
      <c r="BC90" s="184"/>
      <c r="BD90" s="184">
        <v>8946787.1999999993</v>
      </c>
      <c r="BE90" s="184"/>
      <c r="BF90" s="184"/>
      <c r="BG90" s="184"/>
      <c r="BH90" s="184">
        <v>65371.5</v>
      </c>
      <c r="BI90" s="184"/>
      <c r="BJ90" s="184"/>
      <c r="BK90" s="184"/>
      <c r="BL90" s="184"/>
      <c r="BM90" s="184">
        <v>1298402</v>
      </c>
      <c r="BN90" s="184">
        <v>4320</v>
      </c>
      <c r="BO90" s="184"/>
      <c r="BP90" s="184"/>
      <c r="BQ90" s="184"/>
      <c r="BR90" s="184"/>
      <c r="BS90" s="184">
        <v>12775096.5</v>
      </c>
      <c r="BT90" s="184"/>
      <c r="BU90" s="184"/>
      <c r="BV90" s="184">
        <v>273575</v>
      </c>
      <c r="BW90" s="184"/>
      <c r="BX90" s="184"/>
      <c r="BY90" s="184">
        <v>299154</v>
      </c>
      <c r="BZ90" s="184"/>
      <c r="CA90" s="184"/>
      <c r="CB90" s="184"/>
      <c r="CC90" s="184"/>
      <c r="CD90" s="184">
        <v>12850</v>
      </c>
      <c r="CE90" s="184"/>
      <c r="CF90" s="184">
        <v>19500</v>
      </c>
      <c r="CG90" s="184"/>
      <c r="CH90" s="184"/>
      <c r="CI90" s="184">
        <v>31761</v>
      </c>
      <c r="CJ90" s="184">
        <v>28424</v>
      </c>
      <c r="CK90" s="184"/>
      <c r="CL90" s="184"/>
      <c r="CM90" s="184"/>
    </row>
    <row r="91" spans="1:91" ht="49.2">
      <c r="A91" s="120">
        <v>5</v>
      </c>
      <c r="B91" s="220" t="s">
        <v>808</v>
      </c>
      <c r="C91" s="140" t="s">
        <v>427</v>
      </c>
      <c r="D91" s="184">
        <v>-10258160.52</v>
      </c>
      <c r="E91" s="184">
        <v>-488906.25</v>
      </c>
      <c r="F91" s="184">
        <v>-646800.49</v>
      </c>
      <c r="G91" s="184">
        <v>-664467.07999999996</v>
      </c>
      <c r="H91" s="184">
        <v>-187573.77</v>
      </c>
      <c r="I91" s="184">
        <v>-371982.51</v>
      </c>
      <c r="J91" s="184">
        <v>-730811.87</v>
      </c>
      <c r="K91" s="184">
        <v>-1024695.46</v>
      </c>
      <c r="L91" s="184">
        <v>-310853.24</v>
      </c>
      <c r="M91" s="184">
        <v>-672997.09</v>
      </c>
      <c r="N91" s="184">
        <v>-1489520.21</v>
      </c>
      <c r="O91" s="184">
        <v>-131986.64000000001</v>
      </c>
      <c r="P91" s="184">
        <v>-4878399.8099999996</v>
      </c>
      <c r="Q91" s="184">
        <v>-608721.06999999995</v>
      </c>
      <c r="R91" s="184">
        <v>-562054.17000000004</v>
      </c>
      <c r="S91" s="184">
        <v>-912677.13</v>
      </c>
      <c r="T91" s="184">
        <v>-777202.36</v>
      </c>
      <c r="U91" s="184">
        <v>-730110.25</v>
      </c>
      <c r="V91" s="184">
        <v>-504416.23</v>
      </c>
      <c r="W91" s="184">
        <v>-408100.22</v>
      </c>
      <c r="X91" s="184">
        <v>-14785788.9</v>
      </c>
      <c r="Y91" s="184">
        <v>-204818.45</v>
      </c>
      <c r="Z91" s="184">
        <v>-543215.25</v>
      </c>
      <c r="AA91" s="184">
        <v>-589141.93999999994</v>
      </c>
      <c r="AB91" s="184">
        <v>-135602.5</v>
      </c>
      <c r="AC91" s="184">
        <v>-361807.45</v>
      </c>
      <c r="AD91" s="184">
        <v>-113886</v>
      </c>
      <c r="AE91" s="184">
        <v>-825519</v>
      </c>
      <c r="AF91" s="184">
        <v>-89703.94</v>
      </c>
      <c r="AG91" s="184">
        <v>-171172.74</v>
      </c>
      <c r="AH91" s="184">
        <v>-107441.55</v>
      </c>
      <c r="AI91" s="184">
        <v>-508787.97</v>
      </c>
      <c r="AJ91" s="184">
        <v>-521282.61</v>
      </c>
      <c r="AK91" s="184">
        <v>-202111.29</v>
      </c>
      <c r="AL91" s="184">
        <v>-19145582.539999999</v>
      </c>
      <c r="AM91" s="184">
        <v>-467363.85</v>
      </c>
      <c r="AN91" s="184">
        <v>-391252.12</v>
      </c>
      <c r="AO91" s="184">
        <v>-1154976.52</v>
      </c>
      <c r="AP91" s="184">
        <v>-1170971.6100000001</v>
      </c>
      <c r="AQ91" s="184">
        <v>-436183.54</v>
      </c>
      <c r="AR91" s="184">
        <v>-246294.93</v>
      </c>
      <c r="AS91" s="184">
        <v>-295846.59999999998</v>
      </c>
      <c r="AT91" s="184">
        <v>-670011.42000000004</v>
      </c>
      <c r="AU91" s="184">
        <v>-999770.7</v>
      </c>
      <c r="AV91" s="184">
        <v>-623242.49</v>
      </c>
      <c r="AW91" s="184">
        <v>-513757.76</v>
      </c>
      <c r="AX91" s="184">
        <v>-301449.74</v>
      </c>
      <c r="AY91" s="184">
        <v>-238203.57</v>
      </c>
      <c r="AZ91" s="184">
        <v>-608173.87</v>
      </c>
      <c r="BA91" s="184">
        <v>-704395.45</v>
      </c>
      <c r="BB91" s="184">
        <v>-4460169.75</v>
      </c>
      <c r="BC91" s="184">
        <v>-500338.85</v>
      </c>
      <c r="BD91" s="184">
        <v>-16763994.130000001</v>
      </c>
      <c r="BE91" s="184">
        <v>-1299968.69</v>
      </c>
      <c r="BF91" s="184">
        <v>-629441.18000000005</v>
      </c>
      <c r="BG91" s="184">
        <v>-358798.58</v>
      </c>
      <c r="BH91" s="184">
        <v>-3908614.39</v>
      </c>
      <c r="BI91" s="184">
        <v>-285404.15000000002</v>
      </c>
      <c r="BJ91" s="184">
        <v>-137007.37</v>
      </c>
      <c r="BK91" s="184">
        <v>-312691.56</v>
      </c>
      <c r="BL91" s="184">
        <v>-507778.96</v>
      </c>
      <c r="BM91" s="184">
        <v>-7734396.3499999996</v>
      </c>
      <c r="BN91" s="184">
        <v>-1196674.5</v>
      </c>
      <c r="BO91" s="184">
        <v>-572066</v>
      </c>
      <c r="BP91" s="184">
        <v>-1057095.32</v>
      </c>
      <c r="BQ91" s="184">
        <v>-501676.98</v>
      </c>
      <c r="BR91" s="184">
        <v>-409363</v>
      </c>
      <c r="BS91" s="184">
        <v>-36610513.579999998</v>
      </c>
      <c r="BT91" s="184">
        <v>-721309</v>
      </c>
      <c r="BU91" s="184">
        <v>-399027.87</v>
      </c>
      <c r="BV91" s="184">
        <v>-5668613.04</v>
      </c>
      <c r="BW91" s="184">
        <v>-137318</v>
      </c>
      <c r="BX91" s="184">
        <v>-173839</v>
      </c>
      <c r="BY91" s="184">
        <v>-1415134.62</v>
      </c>
      <c r="BZ91" s="184">
        <v>-165074.38</v>
      </c>
      <c r="CA91" s="184">
        <v>-234777</v>
      </c>
      <c r="CB91" s="184">
        <v>-577373.5</v>
      </c>
      <c r="CC91" s="184">
        <v>-744550.02</v>
      </c>
      <c r="CD91" s="186">
        <v>-861200</v>
      </c>
      <c r="CE91" s="184">
        <v>-380447.01</v>
      </c>
      <c r="CF91" s="184">
        <v>-575602.56999999995</v>
      </c>
      <c r="CG91" s="184">
        <v>-233882</v>
      </c>
      <c r="CH91" s="184">
        <v>-265569.14</v>
      </c>
      <c r="CI91" s="184">
        <v>-234547.25</v>
      </c>
      <c r="CJ91" s="184">
        <v>-271538.3</v>
      </c>
      <c r="CK91" s="184">
        <v>-2143321.69</v>
      </c>
      <c r="CL91" s="184">
        <v>-97890.45</v>
      </c>
      <c r="CM91" s="184">
        <v>-280277.88</v>
      </c>
    </row>
    <row r="92" spans="1:91" ht="49.2">
      <c r="A92" s="120">
        <v>5</v>
      </c>
      <c r="B92" s="220" t="s">
        <v>809</v>
      </c>
      <c r="C92" s="140" t="s">
        <v>428</v>
      </c>
      <c r="D92" s="184">
        <v>-11002839.810000001</v>
      </c>
      <c r="E92" s="184">
        <v>-60199.66</v>
      </c>
      <c r="F92" s="184">
        <v>-127434.21</v>
      </c>
      <c r="G92" s="184">
        <v>-134745.99</v>
      </c>
      <c r="H92" s="184">
        <v>-35251.4</v>
      </c>
      <c r="I92" s="184">
        <v>-69732.039999999994</v>
      </c>
      <c r="J92" s="184">
        <v>-206173.49</v>
      </c>
      <c r="K92" s="184">
        <v>-376818.51</v>
      </c>
      <c r="L92" s="184">
        <v>-69782.7</v>
      </c>
      <c r="M92" s="184">
        <v>-125428.79</v>
      </c>
      <c r="N92" s="184">
        <v>-789835.93</v>
      </c>
      <c r="O92" s="184">
        <v>-18891.36</v>
      </c>
      <c r="P92" s="184">
        <v>-3378609.59</v>
      </c>
      <c r="Q92" s="184">
        <v>-25154.89</v>
      </c>
      <c r="R92" s="184">
        <v>-147960.93</v>
      </c>
      <c r="S92" s="184">
        <v>-600781.4</v>
      </c>
      <c r="T92" s="184">
        <v>-54541.42</v>
      </c>
      <c r="U92" s="184">
        <v>-115629.42</v>
      </c>
      <c r="V92" s="184">
        <v>-60197.25</v>
      </c>
      <c r="W92" s="184">
        <v>-4951.33</v>
      </c>
      <c r="X92" s="184">
        <v>-11684599.199999999</v>
      </c>
      <c r="Y92" s="184">
        <v>-131177</v>
      </c>
      <c r="Z92" s="184">
        <v>-272303.75</v>
      </c>
      <c r="AA92" s="184">
        <v>-116684.76</v>
      </c>
      <c r="AB92" s="184">
        <v>-37082.75</v>
      </c>
      <c r="AC92" s="184">
        <v>-113712.5</v>
      </c>
      <c r="AD92" s="184">
        <v>-8712</v>
      </c>
      <c r="AE92" s="184">
        <v>-74921.399999999994</v>
      </c>
      <c r="AF92" s="184">
        <v>-80215.39</v>
      </c>
      <c r="AG92" s="184">
        <v>-64974.65</v>
      </c>
      <c r="AH92" s="184">
        <v>-119713.11</v>
      </c>
      <c r="AI92" s="184">
        <v>-320814.25</v>
      </c>
      <c r="AJ92" s="184">
        <v>-57233.56</v>
      </c>
      <c r="AK92" s="184">
        <v>-27013.34</v>
      </c>
      <c r="AL92" s="184">
        <v>-14394906.42</v>
      </c>
      <c r="AM92" s="184">
        <v>-20644.62</v>
      </c>
      <c r="AN92" s="184"/>
      <c r="AO92" s="184">
        <v>-245350.64</v>
      </c>
      <c r="AP92" s="184">
        <v>-905742.59</v>
      </c>
      <c r="AQ92" s="184">
        <v>-22709.05</v>
      </c>
      <c r="AR92" s="184">
        <v>-25938.41</v>
      </c>
      <c r="AS92" s="184">
        <v>-630589.29</v>
      </c>
      <c r="AT92" s="184">
        <v>-171362.14</v>
      </c>
      <c r="AU92" s="184">
        <v>-56535.12</v>
      </c>
      <c r="AV92" s="184">
        <v>-34461.97</v>
      </c>
      <c r="AW92" s="184">
        <v>-75232.12</v>
      </c>
      <c r="AX92" s="184">
        <v>-40140.879999999997</v>
      </c>
      <c r="AY92" s="184">
        <v>-29004.17</v>
      </c>
      <c r="AZ92" s="184">
        <v>-39101.629999999997</v>
      </c>
      <c r="BA92" s="184">
        <v>-9187.91</v>
      </c>
      <c r="BB92" s="184">
        <v>-3359785.04</v>
      </c>
      <c r="BC92" s="184">
        <v>-227066.82</v>
      </c>
      <c r="BD92" s="184">
        <v>-13786787.970000001</v>
      </c>
      <c r="BE92" s="184">
        <v>-1103828.1000000001</v>
      </c>
      <c r="BF92" s="184">
        <v>-229486.47</v>
      </c>
      <c r="BG92" s="184">
        <v>-141941.81</v>
      </c>
      <c r="BH92" s="184">
        <v>-4937243.87</v>
      </c>
      <c r="BI92" s="184">
        <v>-162010.49</v>
      </c>
      <c r="BJ92" s="184">
        <v>-20667.939999999999</v>
      </c>
      <c r="BK92" s="184">
        <v>-27687.599999999999</v>
      </c>
      <c r="BL92" s="184">
        <v>-94823.05</v>
      </c>
      <c r="BM92" s="184">
        <v>-5203711.25</v>
      </c>
      <c r="BN92" s="184">
        <v>-180888.75</v>
      </c>
      <c r="BO92" s="184">
        <v>-67850.899999999994</v>
      </c>
      <c r="BP92" s="184">
        <v>-141569.64000000001</v>
      </c>
      <c r="BQ92" s="184">
        <v>-78474.149999999994</v>
      </c>
      <c r="BR92" s="184">
        <v>-113882</v>
      </c>
      <c r="BS92" s="184">
        <v>-41960109.310000002</v>
      </c>
      <c r="BT92" s="184">
        <v>-220412.5</v>
      </c>
      <c r="BU92" s="184">
        <v>-195559.03</v>
      </c>
      <c r="BV92" s="184">
        <v>-7020968.04</v>
      </c>
      <c r="BW92" s="184">
        <v>-3979</v>
      </c>
      <c r="BX92" s="184">
        <v>-122689</v>
      </c>
      <c r="BY92" s="184">
        <v>-1030516.4</v>
      </c>
      <c r="BZ92" s="184">
        <v>-59161.4</v>
      </c>
      <c r="CA92" s="184">
        <v>-30663</v>
      </c>
      <c r="CB92" s="184">
        <v>-146089.85</v>
      </c>
      <c r="CC92" s="184">
        <v>-345153.35</v>
      </c>
      <c r="CD92" s="184">
        <v>-864777.75</v>
      </c>
      <c r="CE92" s="184">
        <v>-238549.3</v>
      </c>
      <c r="CF92" s="184">
        <v>-404888.5</v>
      </c>
      <c r="CG92" s="184">
        <v>-37040</v>
      </c>
      <c r="CH92" s="184">
        <v>-50314.25</v>
      </c>
      <c r="CI92" s="184">
        <v>-75156</v>
      </c>
      <c r="CJ92" s="184">
        <v>-79086.75</v>
      </c>
      <c r="CK92" s="184">
        <v>-1983437.23</v>
      </c>
      <c r="CL92" s="184">
        <v>-57354.7</v>
      </c>
      <c r="CM92" s="184">
        <v>-109495.49</v>
      </c>
    </row>
    <row r="93" spans="1:91" ht="49.2">
      <c r="A93" s="120">
        <v>5</v>
      </c>
      <c r="B93" s="220" t="s">
        <v>810</v>
      </c>
      <c r="C93" s="140" t="s">
        <v>429</v>
      </c>
      <c r="D93" s="184"/>
      <c r="E93" s="184"/>
      <c r="F93" s="184">
        <v>-7865</v>
      </c>
      <c r="G93" s="184"/>
      <c r="H93" s="184"/>
      <c r="I93" s="184">
        <v>-19571.86</v>
      </c>
      <c r="J93" s="184"/>
      <c r="K93" s="184"/>
      <c r="L93" s="184"/>
      <c r="M93" s="184"/>
      <c r="N93" s="184"/>
      <c r="O93" s="184"/>
      <c r="P93" s="184">
        <v>-10576.75</v>
      </c>
      <c r="Q93" s="184"/>
      <c r="R93" s="184"/>
      <c r="S93" s="184"/>
      <c r="T93" s="184">
        <v>-131468.57999999999</v>
      </c>
      <c r="U93" s="184"/>
      <c r="V93" s="184"/>
      <c r="W93" s="184">
        <v>-108840.84</v>
      </c>
      <c r="X93" s="184"/>
      <c r="Y93" s="184">
        <v>-10282.75</v>
      </c>
      <c r="Z93" s="184">
        <v>-106744</v>
      </c>
      <c r="AA93" s="184"/>
      <c r="AB93" s="184"/>
      <c r="AC93" s="184"/>
      <c r="AD93" s="184"/>
      <c r="AE93" s="184"/>
      <c r="AF93" s="184"/>
      <c r="AG93" s="184">
        <v>-12563.8</v>
      </c>
      <c r="AH93" s="184"/>
      <c r="AI93" s="184"/>
      <c r="AJ93" s="184">
        <v>-25012</v>
      </c>
      <c r="AK93" s="184">
        <v>-243529.81</v>
      </c>
      <c r="AL93" s="184">
        <v>-1226492.95</v>
      </c>
      <c r="AM93" s="184">
        <v>-18634</v>
      </c>
      <c r="AN93" s="184"/>
      <c r="AO93" s="184"/>
      <c r="AP93" s="184">
        <v>-8319.4</v>
      </c>
      <c r="AQ93" s="184"/>
      <c r="AR93" s="184"/>
      <c r="AS93" s="184">
        <v>-521513.62</v>
      </c>
      <c r="AT93" s="184">
        <v>-390</v>
      </c>
      <c r="AU93" s="184">
        <v>-62368</v>
      </c>
      <c r="AV93" s="184">
        <v>-5114.18</v>
      </c>
      <c r="AW93" s="184"/>
      <c r="AX93" s="184"/>
      <c r="AY93" s="184"/>
      <c r="AZ93" s="184"/>
      <c r="BA93" s="184"/>
      <c r="BB93" s="184"/>
      <c r="BC93" s="184"/>
      <c r="BD93" s="184">
        <v>-2536161.9500000002</v>
      </c>
      <c r="BE93" s="184"/>
      <c r="BF93" s="184">
        <v>-5399.75</v>
      </c>
      <c r="BG93" s="184"/>
      <c r="BH93" s="184">
        <v>-3885</v>
      </c>
      <c r="BI93" s="184">
        <v>-187046.28</v>
      </c>
      <c r="BJ93" s="184">
        <v>-100</v>
      </c>
      <c r="BK93" s="184"/>
      <c r="BL93" s="184"/>
      <c r="BM93" s="184"/>
      <c r="BN93" s="184"/>
      <c r="BO93" s="184"/>
      <c r="BP93" s="184"/>
      <c r="BQ93" s="184"/>
      <c r="BR93" s="184"/>
      <c r="BS93" s="184">
        <v>-1092683.3999999999</v>
      </c>
      <c r="BT93" s="184"/>
      <c r="BU93" s="184"/>
      <c r="BV93" s="184">
        <v>-15000</v>
      </c>
      <c r="BW93" s="184"/>
      <c r="BX93" s="184"/>
      <c r="BY93" s="184"/>
      <c r="BZ93" s="184"/>
      <c r="CA93" s="184"/>
      <c r="CB93" s="184">
        <v>-887</v>
      </c>
      <c r="CC93" s="184"/>
      <c r="CD93" s="184">
        <v>-12143.05</v>
      </c>
      <c r="CE93" s="184"/>
      <c r="CF93" s="184">
        <v>-1500</v>
      </c>
      <c r="CG93" s="184">
        <v>-11943</v>
      </c>
      <c r="CH93" s="184">
        <v>-13094.25</v>
      </c>
      <c r="CI93" s="184">
        <v>-65598.5</v>
      </c>
      <c r="CJ93" s="184"/>
      <c r="CK93" s="184"/>
      <c r="CL93" s="184">
        <v>-50</v>
      </c>
      <c r="CM93" s="184">
        <v>-2202</v>
      </c>
    </row>
    <row r="94" spans="1:91" ht="49.2">
      <c r="A94" s="120">
        <v>5</v>
      </c>
      <c r="B94" s="220" t="s">
        <v>811</v>
      </c>
      <c r="C94" s="140" t="s">
        <v>1347</v>
      </c>
      <c r="D94" s="184"/>
      <c r="E94" s="184"/>
      <c r="F94" s="184">
        <v>510</v>
      </c>
      <c r="G94" s="184"/>
      <c r="H94" s="184"/>
      <c r="I94" s="184">
        <v>2967.65</v>
      </c>
      <c r="J94" s="184"/>
      <c r="K94" s="184"/>
      <c r="L94" s="184"/>
      <c r="M94" s="184">
        <v>17880.48</v>
      </c>
      <c r="N94" s="184"/>
      <c r="O94" s="184"/>
      <c r="P94" s="184">
        <v>398065.1</v>
      </c>
      <c r="Q94" s="184"/>
      <c r="R94" s="184">
        <v>0</v>
      </c>
      <c r="S94" s="184"/>
      <c r="T94" s="184"/>
      <c r="U94" s="184"/>
      <c r="V94" s="184"/>
      <c r="W94" s="184"/>
      <c r="X94" s="184">
        <v>116206.44</v>
      </c>
      <c r="Y94" s="184"/>
      <c r="Z94" s="184">
        <v>89026.04</v>
      </c>
      <c r="AA94" s="184"/>
      <c r="AB94" s="184">
        <v>42507.6</v>
      </c>
      <c r="AC94" s="184"/>
      <c r="AD94" s="184">
        <v>5002</v>
      </c>
      <c r="AE94" s="184">
        <v>82947.600000000006</v>
      </c>
      <c r="AF94" s="184">
        <v>3265.2</v>
      </c>
      <c r="AG94" s="184"/>
      <c r="AH94" s="184">
        <v>27593.46</v>
      </c>
      <c r="AI94" s="184"/>
      <c r="AJ94" s="184">
        <v>42337.53</v>
      </c>
      <c r="AK94" s="184"/>
      <c r="AL94" s="184"/>
      <c r="AM94" s="184"/>
      <c r="AN94" s="184"/>
      <c r="AO94" s="184"/>
      <c r="AP94" s="184">
        <v>892.2</v>
      </c>
      <c r="AQ94" s="184"/>
      <c r="AR94" s="184"/>
      <c r="AS94" s="184"/>
      <c r="AT94" s="184">
        <v>16344.3</v>
      </c>
      <c r="AU94" s="184">
        <v>91608.16</v>
      </c>
      <c r="AV94" s="184">
        <v>2265.1799999999998</v>
      </c>
      <c r="AW94" s="184"/>
      <c r="AX94" s="184">
        <v>41024.480000000003</v>
      </c>
      <c r="AY94" s="184">
        <v>11894.56</v>
      </c>
      <c r="AZ94" s="184"/>
      <c r="BA94" s="184"/>
      <c r="BB94" s="184"/>
      <c r="BC94" s="184"/>
      <c r="BD94" s="184"/>
      <c r="BE94" s="184"/>
      <c r="BF94" s="184">
        <v>1057.0999999999999</v>
      </c>
      <c r="BG94" s="184"/>
      <c r="BH94" s="184"/>
      <c r="BI94" s="184">
        <v>162432.94</v>
      </c>
      <c r="BJ94" s="184"/>
      <c r="BK94" s="184">
        <v>5432.88</v>
      </c>
      <c r="BL94" s="184"/>
      <c r="BM94" s="184"/>
      <c r="BN94" s="184"/>
      <c r="BO94" s="184"/>
      <c r="BP94" s="184"/>
      <c r="BQ94" s="184"/>
      <c r="BR94" s="184"/>
      <c r="BS94" s="186">
        <v>168703.55</v>
      </c>
      <c r="BT94" s="184"/>
      <c r="BU94" s="184"/>
      <c r="BV94" s="186">
        <v>76453.66</v>
      </c>
      <c r="BW94" s="184"/>
      <c r="BX94" s="184"/>
      <c r="BY94" s="184"/>
      <c r="BZ94" s="184">
        <v>47036.5</v>
      </c>
      <c r="CA94" s="184"/>
      <c r="CB94" s="184"/>
      <c r="CC94" s="186">
        <v>140525.93</v>
      </c>
      <c r="CD94" s="186">
        <v>9946.25</v>
      </c>
      <c r="CE94" s="184"/>
      <c r="CF94" s="184"/>
      <c r="CG94" s="184">
        <v>66241.320000000007</v>
      </c>
      <c r="CH94" s="184"/>
      <c r="CI94" s="184">
        <v>75679.5</v>
      </c>
      <c r="CJ94" s="184"/>
      <c r="CK94" s="186"/>
      <c r="CL94" s="184"/>
      <c r="CM94" s="184"/>
    </row>
    <row r="95" spans="1:91" ht="24.6">
      <c r="A95" s="120">
        <v>5</v>
      </c>
      <c r="B95" s="220" t="s">
        <v>812</v>
      </c>
      <c r="C95" s="140" t="s">
        <v>430</v>
      </c>
      <c r="D95" s="184">
        <v>1155383.3</v>
      </c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>
        <v>244094.4</v>
      </c>
      <c r="Q95" s="184"/>
      <c r="R95" s="184"/>
      <c r="S95" s="184"/>
      <c r="T95" s="184"/>
      <c r="U95" s="184"/>
      <c r="V95" s="184"/>
      <c r="W95" s="184"/>
      <c r="X95" s="184">
        <v>1236943.21</v>
      </c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>
        <v>760769.5</v>
      </c>
      <c r="BN95" s="184"/>
      <c r="BO95" s="184"/>
      <c r="BP95" s="184"/>
      <c r="BQ95" s="184"/>
      <c r="BR95" s="184"/>
      <c r="BS95" s="186"/>
      <c r="BT95" s="184"/>
      <c r="BU95" s="184"/>
      <c r="BV95" s="186">
        <v>13792315</v>
      </c>
      <c r="BW95" s="184"/>
      <c r="BX95" s="184"/>
      <c r="BY95" s="184"/>
      <c r="BZ95" s="184">
        <v>49701</v>
      </c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</row>
    <row r="96" spans="1:91" ht="24.6">
      <c r="A96" s="120">
        <v>5</v>
      </c>
      <c r="B96" s="220" t="s">
        <v>813</v>
      </c>
      <c r="C96" s="140" t="s">
        <v>431</v>
      </c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>
        <v>1527075.24</v>
      </c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6"/>
      <c r="BT96" s="184"/>
      <c r="BU96" s="184"/>
      <c r="BV96" s="186"/>
      <c r="BW96" s="184"/>
      <c r="BX96" s="184"/>
      <c r="BY96" s="184"/>
      <c r="BZ96" s="184"/>
      <c r="CA96" s="184"/>
      <c r="CB96" s="184"/>
      <c r="CC96" s="186"/>
      <c r="CD96" s="184"/>
      <c r="CE96" s="184"/>
      <c r="CF96" s="184"/>
      <c r="CG96" s="184"/>
      <c r="CH96" s="184"/>
      <c r="CI96" s="184"/>
      <c r="CJ96" s="184"/>
      <c r="CK96" s="186">
        <v>400534.83</v>
      </c>
      <c r="CL96" s="184"/>
      <c r="CM96" s="184"/>
    </row>
    <row r="97" spans="1:91" ht="24.6">
      <c r="A97" s="120">
        <v>10</v>
      </c>
      <c r="B97" s="220" t="s">
        <v>814</v>
      </c>
      <c r="C97" s="140" t="s">
        <v>432</v>
      </c>
      <c r="D97" s="184"/>
      <c r="E97" s="184"/>
      <c r="F97" s="184"/>
      <c r="G97" s="184">
        <v>38854.6</v>
      </c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>
        <v>1485</v>
      </c>
      <c r="AA97" s="184"/>
      <c r="AB97" s="184"/>
      <c r="AC97" s="184"/>
      <c r="AD97" s="184">
        <v>68</v>
      </c>
      <c r="AE97" s="184"/>
      <c r="AF97" s="184"/>
      <c r="AG97" s="184">
        <v>3548.5</v>
      </c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>
        <v>1218.58</v>
      </c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>
        <v>5000</v>
      </c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</row>
    <row r="98" spans="1:91" ht="24.6">
      <c r="A98" s="120">
        <v>10</v>
      </c>
      <c r="B98" s="220" t="s">
        <v>815</v>
      </c>
      <c r="C98" s="140" t="s">
        <v>433</v>
      </c>
      <c r="D98" s="184">
        <v>141374</v>
      </c>
      <c r="E98" s="184">
        <v>23098</v>
      </c>
      <c r="F98" s="184">
        <v>140909</v>
      </c>
      <c r="G98" s="184">
        <v>46478</v>
      </c>
      <c r="H98" s="184">
        <v>21617.5</v>
      </c>
      <c r="I98" s="184">
        <v>58522</v>
      </c>
      <c r="J98" s="184">
        <v>42106.400000000001</v>
      </c>
      <c r="K98" s="184">
        <v>81022</v>
      </c>
      <c r="L98" s="184">
        <v>11904.05</v>
      </c>
      <c r="M98" s="184"/>
      <c r="N98" s="184">
        <v>63079</v>
      </c>
      <c r="O98" s="184">
        <v>28800.59</v>
      </c>
      <c r="P98" s="184">
        <v>110039.18</v>
      </c>
      <c r="Q98" s="184">
        <v>41120.199999999997</v>
      </c>
      <c r="R98" s="184">
        <v>20256.5</v>
      </c>
      <c r="S98" s="184">
        <v>81933</v>
      </c>
      <c r="T98" s="184">
        <v>21768</v>
      </c>
      <c r="U98" s="184">
        <v>45883</v>
      </c>
      <c r="V98" s="184">
        <v>16624.2</v>
      </c>
      <c r="W98" s="184">
        <v>118500</v>
      </c>
      <c r="X98" s="184">
        <v>247122.75</v>
      </c>
      <c r="Y98" s="184">
        <v>11269</v>
      </c>
      <c r="Z98" s="184">
        <v>97209</v>
      </c>
      <c r="AA98" s="184">
        <v>80887</v>
      </c>
      <c r="AB98" s="184">
        <v>2682</v>
      </c>
      <c r="AC98" s="184">
        <v>38325</v>
      </c>
      <c r="AD98" s="184">
        <v>2887</v>
      </c>
      <c r="AE98" s="184">
        <v>110502</v>
      </c>
      <c r="AF98" s="184">
        <v>8610</v>
      </c>
      <c r="AG98" s="184">
        <v>10788.25</v>
      </c>
      <c r="AH98" s="184">
        <v>19877</v>
      </c>
      <c r="AI98" s="184">
        <v>25744</v>
      </c>
      <c r="AJ98" s="184">
        <v>22600</v>
      </c>
      <c r="AK98" s="184">
        <v>14282</v>
      </c>
      <c r="AL98" s="184">
        <v>87619.25</v>
      </c>
      <c r="AM98" s="184">
        <v>5267</v>
      </c>
      <c r="AN98" s="184">
        <v>2197</v>
      </c>
      <c r="AO98" s="184">
        <v>38162</v>
      </c>
      <c r="AP98" s="184">
        <v>17663</v>
      </c>
      <c r="AQ98" s="184">
        <v>18745</v>
      </c>
      <c r="AR98" s="184">
        <v>939</v>
      </c>
      <c r="AS98" s="184">
        <v>50976.5</v>
      </c>
      <c r="AT98" s="184">
        <v>4531.5</v>
      </c>
      <c r="AU98" s="184">
        <v>52212</v>
      </c>
      <c r="AV98" s="184">
        <v>17544.669999999998</v>
      </c>
      <c r="AW98" s="184">
        <v>7738</v>
      </c>
      <c r="AX98" s="184">
        <v>50</v>
      </c>
      <c r="AY98" s="184">
        <v>17951</v>
      </c>
      <c r="AZ98" s="184">
        <v>90</v>
      </c>
      <c r="BA98" s="184">
        <v>1430</v>
      </c>
      <c r="BB98" s="184">
        <v>55005.25</v>
      </c>
      <c r="BC98" s="184">
        <v>4515</v>
      </c>
      <c r="BD98" s="184">
        <v>156450.25</v>
      </c>
      <c r="BE98" s="184">
        <v>86810.06</v>
      </c>
      <c r="BF98" s="184">
        <v>87361</v>
      </c>
      <c r="BG98" s="184">
        <v>53899</v>
      </c>
      <c r="BH98" s="184">
        <v>99468.5</v>
      </c>
      <c r="BI98" s="184"/>
      <c r="BJ98" s="184"/>
      <c r="BK98" s="184"/>
      <c r="BL98" s="184"/>
      <c r="BM98" s="184">
        <v>73079.25</v>
      </c>
      <c r="BN98" s="184">
        <v>45739.5</v>
      </c>
      <c r="BO98" s="184">
        <v>11400</v>
      </c>
      <c r="BP98" s="184">
        <v>26767</v>
      </c>
      <c r="BQ98" s="184">
        <v>49033.93</v>
      </c>
      <c r="BR98" s="184">
        <v>7300</v>
      </c>
      <c r="BS98" s="184">
        <v>236184.25</v>
      </c>
      <c r="BT98" s="184">
        <v>14886</v>
      </c>
      <c r="BU98" s="184">
        <v>17996</v>
      </c>
      <c r="BV98" s="184">
        <v>15361</v>
      </c>
      <c r="BW98" s="184">
        <v>1598</v>
      </c>
      <c r="BX98" s="184">
        <v>1571</v>
      </c>
      <c r="BY98" s="184">
        <v>20391</v>
      </c>
      <c r="BZ98" s="184">
        <v>522</v>
      </c>
      <c r="CA98" s="184">
        <v>14680</v>
      </c>
      <c r="CB98" s="184">
        <v>15881</v>
      </c>
      <c r="CC98" s="184">
        <v>36540</v>
      </c>
      <c r="CD98" s="184">
        <v>8727.25</v>
      </c>
      <c r="CE98" s="184">
        <v>18367</v>
      </c>
      <c r="CF98" s="184">
        <v>5593.5</v>
      </c>
      <c r="CG98" s="184">
        <v>2537</v>
      </c>
      <c r="CH98" s="184">
        <v>4275</v>
      </c>
      <c r="CI98" s="184">
        <v>15547.5</v>
      </c>
      <c r="CJ98" s="184">
        <v>80</v>
      </c>
      <c r="CK98" s="184">
        <v>33702.5</v>
      </c>
      <c r="CL98" s="184">
        <v>1142</v>
      </c>
      <c r="CM98" s="184">
        <v>0</v>
      </c>
    </row>
    <row r="99" spans="1:91" ht="24.6">
      <c r="A99" s="120">
        <v>10</v>
      </c>
      <c r="B99" s="220" t="s">
        <v>816</v>
      </c>
      <c r="C99" s="140" t="s">
        <v>434</v>
      </c>
      <c r="D99" s="184">
        <v>105831</v>
      </c>
      <c r="E99" s="184">
        <v>10246</v>
      </c>
      <c r="F99" s="184">
        <v>85934</v>
      </c>
      <c r="G99" s="184">
        <v>16921</v>
      </c>
      <c r="H99" s="184">
        <v>6798.5</v>
      </c>
      <c r="I99" s="184">
        <v>2219</v>
      </c>
      <c r="J99" s="184"/>
      <c r="K99" s="184">
        <v>47615</v>
      </c>
      <c r="L99" s="184">
        <v>7153.75</v>
      </c>
      <c r="M99" s="184"/>
      <c r="N99" s="184">
        <v>34311</v>
      </c>
      <c r="O99" s="184"/>
      <c r="P99" s="184">
        <v>30924.5</v>
      </c>
      <c r="Q99" s="184">
        <v>4693</v>
      </c>
      <c r="R99" s="184">
        <v>18247</v>
      </c>
      <c r="S99" s="184">
        <v>23827.5</v>
      </c>
      <c r="T99" s="184">
        <v>5361</v>
      </c>
      <c r="U99" s="184">
        <v>26521</v>
      </c>
      <c r="V99" s="184">
        <v>6278.5</v>
      </c>
      <c r="W99" s="184">
        <v>11453.5</v>
      </c>
      <c r="X99" s="184">
        <v>273080.44</v>
      </c>
      <c r="Y99" s="184"/>
      <c r="Z99" s="184">
        <v>87353</v>
      </c>
      <c r="AA99" s="184">
        <v>111109</v>
      </c>
      <c r="AB99" s="184">
        <v>1476</v>
      </c>
      <c r="AC99" s="184">
        <v>6005</v>
      </c>
      <c r="AD99" s="184"/>
      <c r="AE99" s="184">
        <v>316532</v>
      </c>
      <c r="AF99" s="184">
        <v>4420</v>
      </c>
      <c r="AG99" s="184">
        <v>7668.75</v>
      </c>
      <c r="AH99" s="184">
        <v>1430.4</v>
      </c>
      <c r="AI99" s="184"/>
      <c r="AJ99" s="184">
        <v>10137</v>
      </c>
      <c r="AK99" s="184">
        <v>2126</v>
      </c>
      <c r="AL99" s="184">
        <v>86818.75</v>
      </c>
      <c r="AM99" s="184"/>
      <c r="AN99" s="184">
        <v>3545</v>
      </c>
      <c r="AO99" s="184">
        <v>3519</v>
      </c>
      <c r="AP99" s="184">
        <v>36502</v>
      </c>
      <c r="AQ99" s="184">
        <v>21935</v>
      </c>
      <c r="AR99" s="184"/>
      <c r="AS99" s="184">
        <v>44556.5</v>
      </c>
      <c r="AT99" s="184">
        <v>6133</v>
      </c>
      <c r="AU99" s="184">
        <v>29689.5</v>
      </c>
      <c r="AV99" s="184">
        <v>24689.119999999999</v>
      </c>
      <c r="AW99" s="184"/>
      <c r="AX99" s="184"/>
      <c r="AY99" s="184"/>
      <c r="AZ99" s="184"/>
      <c r="BA99" s="184"/>
      <c r="BB99" s="184">
        <v>92107</v>
      </c>
      <c r="BC99" s="184"/>
      <c r="BD99" s="184">
        <v>53477.25</v>
      </c>
      <c r="BE99" s="184">
        <v>53946.29</v>
      </c>
      <c r="BF99" s="184">
        <v>5890.5</v>
      </c>
      <c r="BG99" s="184">
        <v>6485.75</v>
      </c>
      <c r="BH99" s="184">
        <v>123547.25</v>
      </c>
      <c r="BI99" s="184"/>
      <c r="BJ99" s="184"/>
      <c r="BK99" s="184"/>
      <c r="BL99" s="184"/>
      <c r="BM99" s="184">
        <v>11314.25</v>
      </c>
      <c r="BN99" s="184"/>
      <c r="BO99" s="184">
        <v>1021</v>
      </c>
      <c r="BP99" s="184">
        <v>5362</v>
      </c>
      <c r="BQ99" s="184">
        <v>25959.35</v>
      </c>
      <c r="BR99" s="184"/>
      <c r="BS99" s="184">
        <v>545348</v>
      </c>
      <c r="BT99" s="184"/>
      <c r="BU99" s="184"/>
      <c r="BV99" s="184">
        <v>10610</v>
      </c>
      <c r="BW99" s="184"/>
      <c r="BX99" s="184"/>
      <c r="BY99" s="184"/>
      <c r="BZ99" s="184"/>
      <c r="CA99" s="184">
        <v>5606</v>
      </c>
      <c r="CB99" s="184"/>
      <c r="CC99" s="184"/>
      <c r="CD99" s="184">
        <v>9983.75</v>
      </c>
      <c r="CE99" s="184">
        <v>15807</v>
      </c>
      <c r="CF99" s="184">
        <v>4835</v>
      </c>
      <c r="CG99" s="184"/>
      <c r="CH99" s="184">
        <v>1957</v>
      </c>
      <c r="CI99" s="184"/>
      <c r="CJ99" s="184">
        <v>1340</v>
      </c>
      <c r="CK99" s="184">
        <v>9982.5</v>
      </c>
      <c r="CL99" s="184"/>
      <c r="CM99" s="184"/>
    </row>
    <row r="100" spans="1:91" ht="49.2">
      <c r="A100" s="120">
        <v>10</v>
      </c>
      <c r="B100" s="220" t="s">
        <v>817</v>
      </c>
      <c r="C100" s="140" t="s">
        <v>435</v>
      </c>
      <c r="D100" s="184">
        <v>-138458.17000000001</v>
      </c>
      <c r="E100" s="184">
        <v>-23098</v>
      </c>
      <c r="F100" s="184">
        <v>-20027.72</v>
      </c>
      <c r="G100" s="184">
        <v>-12326</v>
      </c>
      <c r="H100" s="184">
        <v>-2347.9499999999998</v>
      </c>
      <c r="I100" s="184">
        <v>-12084</v>
      </c>
      <c r="J100" s="184"/>
      <c r="K100" s="184">
        <v>-81022</v>
      </c>
      <c r="L100" s="184">
        <v>-10961.95</v>
      </c>
      <c r="M100" s="184"/>
      <c r="N100" s="184">
        <v>-22469.49</v>
      </c>
      <c r="O100" s="184">
        <v>-28800.59</v>
      </c>
      <c r="P100" s="184">
        <v>-38667.040000000001</v>
      </c>
      <c r="Q100" s="184">
        <v>-17697.2</v>
      </c>
      <c r="R100" s="184">
        <v>-10137.5</v>
      </c>
      <c r="S100" s="184">
        <v>-9178</v>
      </c>
      <c r="T100" s="184"/>
      <c r="U100" s="184">
        <v>-27773</v>
      </c>
      <c r="V100" s="184"/>
      <c r="W100" s="184">
        <v>-118500</v>
      </c>
      <c r="X100" s="184">
        <v>-121740.75</v>
      </c>
      <c r="Y100" s="184"/>
      <c r="Z100" s="184"/>
      <c r="AA100" s="184"/>
      <c r="AB100" s="184"/>
      <c r="AC100" s="184">
        <v>-29350</v>
      </c>
      <c r="AD100" s="184"/>
      <c r="AE100" s="184">
        <v>-36863</v>
      </c>
      <c r="AF100" s="184">
        <v>-8200</v>
      </c>
      <c r="AG100" s="184">
        <v>-7512.25</v>
      </c>
      <c r="AH100" s="184">
        <v>-10872.57</v>
      </c>
      <c r="AI100" s="184"/>
      <c r="AJ100" s="184">
        <v>-4814</v>
      </c>
      <c r="AK100" s="184">
        <v>-9712</v>
      </c>
      <c r="AL100" s="184">
        <v>-71722.5</v>
      </c>
      <c r="AM100" s="184"/>
      <c r="AN100" s="184">
        <v>-79</v>
      </c>
      <c r="AO100" s="184">
        <v>-31190</v>
      </c>
      <c r="AP100" s="184"/>
      <c r="AQ100" s="184">
        <v>-7394</v>
      </c>
      <c r="AR100" s="184"/>
      <c r="AS100" s="184">
        <v>-34777.69</v>
      </c>
      <c r="AT100" s="184"/>
      <c r="AU100" s="184">
        <v>-64828.5</v>
      </c>
      <c r="AV100" s="184"/>
      <c r="AW100" s="184">
        <v>-1618.62</v>
      </c>
      <c r="AX100" s="184"/>
      <c r="AY100" s="184">
        <v>-6097</v>
      </c>
      <c r="AZ100" s="184"/>
      <c r="BA100" s="184"/>
      <c r="BB100" s="184">
        <v>-15377.25</v>
      </c>
      <c r="BC100" s="184">
        <v>-1988</v>
      </c>
      <c r="BD100" s="184">
        <v>-111330</v>
      </c>
      <c r="BE100" s="184">
        <v>-37794.06</v>
      </c>
      <c r="BF100" s="184">
        <v>-64076.3</v>
      </c>
      <c r="BG100" s="184">
        <v>-43091.97</v>
      </c>
      <c r="BH100" s="184">
        <v>-71061.5</v>
      </c>
      <c r="BI100" s="184"/>
      <c r="BJ100" s="184"/>
      <c r="BK100" s="184"/>
      <c r="BL100" s="184"/>
      <c r="BM100" s="184">
        <v>-48172.07</v>
      </c>
      <c r="BN100" s="184">
        <v>-37177.5</v>
      </c>
      <c r="BO100" s="184"/>
      <c r="BP100" s="184">
        <v>-14805</v>
      </c>
      <c r="BQ100" s="184">
        <v>-37577.93</v>
      </c>
      <c r="BR100" s="184"/>
      <c r="BS100" s="184">
        <v>-151749.5</v>
      </c>
      <c r="BT100" s="184"/>
      <c r="BU100" s="184">
        <v>-17996</v>
      </c>
      <c r="BV100" s="184"/>
      <c r="BW100" s="184"/>
      <c r="BX100" s="184">
        <v>-1571</v>
      </c>
      <c r="BY100" s="184"/>
      <c r="BZ100" s="184">
        <v>-105</v>
      </c>
      <c r="CA100" s="186">
        <v>-12852</v>
      </c>
      <c r="CB100" s="184">
        <v>-10397</v>
      </c>
      <c r="CC100" s="184">
        <v>-36540</v>
      </c>
      <c r="CD100" s="184">
        <v>-151.55000000000001</v>
      </c>
      <c r="CE100" s="184">
        <v>-14948</v>
      </c>
      <c r="CF100" s="184">
        <v>-1164</v>
      </c>
      <c r="CG100" s="184">
        <v>-2537</v>
      </c>
      <c r="CH100" s="184"/>
      <c r="CI100" s="184">
        <v>-9397.25</v>
      </c>
      <c r="CJ100" s="184">
        <v>-833</v>
      </c>
      <c r="CK100" s="184">
        <v>-25051.4</v>
      </c>
      <c r="CL100" s="184"/>
      <c r="CM100" s="184"/>
    </row>
    <row r="101" spans="1:91" ht="49.2">
      <c r="A101" s="120">
        <v>10</v>
      </c>
      <c r="B101" s="220" t="s">
        <v>818</v>
      </c>
      <c r="C101" s="140" t="s">
        <v>436</v>
      </c>
      <c r="D101" s="184">
        <v>-102915.16</v>
      </c>
      <c r="E101" s="184">
        <v>-10246</v>
      </c>
      <c r="F101" s="184">
        <v>-14180.48</v>
      </c>
      <c r="G101" s="184">
        <v>-16921</v>
      </c>
      <c r="H101" s="184"/>
      <c r="I101" s="184"/>
      <c r="J101" s="184"/>
      <c r="K101" s="184">
        <v>-72673</v>
      </c>
      <c r="L101" s="184">
        <v>-6581.85</v>
      </c>
      <c r="M101" s="184"/>
      <c r="N101" s="184">
        <v>-20614.55</v>
      </c>
      <c r="O101" s="184"/>
      <c r="P101" s="184">
        <v>-30924.5</v>
      </c>
      <c r="Q101" s="184"/>
      <c r="R101" s="184">
        <v>-9172</v>
      </c>
      <c r="S101" s="184">
        <v>-5178</v>
      </c>
      <c r="T101" s="184"/>
      <c r="U101" s="184">
        <v>-19048</v>
      </c>
      <c r="V101" s="184"/>
      <c r="W101" s="184">
        <v>-11453.5</v>
      </c>
      <c r="X101" s="184">
        <v>-234156.44</v>
      </c>
      <c r="Y101" s="184"/>
      <c r="Z101" s="184"/>
      <c r="AA101" s="184"/>
      <c r="AB101" s="184"/>
      <c r="AC101" s="184">
        <v>-6005</v>
      </c>
      <c r="AD101" s="184"/>
      <c r="AE101" s="184">
        <v>-264921</v>
      </c>
      <c r="AF101" s="184">
        <v>-4420</v>
      </c>
      <c r="AG101" s="184">
        <v>-10837.25</v>
      </c>
      <c r="AH101" s="184"/>
      <c r="AI101" s="184"/>
      <c r="AJ101" s="184"/>
      <c r="AK101" s="184">
        <v>-2126</v>
      </c>
      <c r="AL101" s="184">
        <v>-101793</v>
      </c>
      <c r="AM101" s="184"/>
      <c r="AN101" s="184">
        <v>-2766</v>
      </c>
      <c r="AO101" s="184"/>
      <c r="AP101" s="184"/>
      <c r="AQ101" s="184">
        <v>-19918</v>
      </c>
      <c r="AR101" s="184"/>
      <c r="AS101" s="184">
        <v>-32220.3</v>
      </c>
      <c r="AT101" s="184"/>
      <c r="AU101" s="184">
        <v>-7812</v>
      </c>
      <c r="AV101" s="184"/>
      <c r="AW101" s="184"/>
      <c r="AX101" s="184"/>
      <c r="AY101" s="184"/>
      <c r="AZ101" s="184"/>
      <c r="BA101" s="184"/>
      <c r="BB101" s="184">
        <v>-69114</v>
      </c>
      <c r="BC101" s="184"/>
      <c r="BD101" s="184">
        <v>-28478.75</v>
      </c>
      <c r="BE101" s="184">
        <v>-49394.29</v>
      </c>
      <c r="BF101" s="184">
        <v>-4666.2</v>
      </c>
      <c r="BG101" s="184">
        <v>-4858.7299999999996</v>
      </c>
      <c r="BH101" s="184">
        <v>-109994.25</v>
      </c>
      <c r="BI101" s="184"/>
      <c r="BJ101" s="184"/>
      <c r="BK101" s="184"/>
      <c r="BL101" s="184"/>
      <c r="BM101" s="184"/>
      <c r="BN101" s="184"/>
      <c r="BO101" s="184"/>
      <c r="BP101" s="184">
        <v>-5362</v>
      </c>
      <c r="BQ101" s="184">
        <v>-25959.35</v>
      </c>
      <c r="BR101" s="184"/>
      <c r="BS101" s="186">
        <v>-491305.75</v>
      </c>
      <c r="BT101" s="186"/>
      <c r="BU101" s="184"/>
      <c r="BV101" s="186"/>
      <c r="BW101" s="184"/>
      <c r="BX101" s="184"/>
      <c r="BY101" s="184"/>
      <c r="BZ101" s="184"/>
      <c r="CA101" s="184"/>
      <c r="CB101" s="184"/>
      <c r="CC101" s="184"/>
      <c r="CD101" s="184">
        <v>-874.58</v>
      </c>
      <c r="CE101" s="184">
        <v>-15570</v>
      </c>
      <c r="CF101" s="184"/>
      <c r="CG101" s="184"/>
      <c r="CH101" s="184"/>
      <c r="CI101" s="184"/>
      <c r="CJ101" s="184"/>
      <c r="CK101" s="186"/>
      <c r="CL101" s="184"/>
      <c r="CM101" s="184"/>
    </row>
    <row r="102" spans="1:91" ht="24.6">
      <c r="A102" s="120">
        <v>10</v>
      </c>
      <c r="B102" s="220" t="s">
        <v>819</v>
      </c>
      <c r="C102" s="140" t="s">
        <v>437</v>
      </c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>
        <v>117438.5</v>
      </c>
      <c r="AM102" s="184"/>
      <c r="AN102" s="184"/>
      <c r="AO102" s="184"/>
      <c r="AP102" s="184">
        <v>14994</v>
      </c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>
        <v>2135.5700000000002</v>
      </c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</row>
    <row r="103" spans="1:91" ht="49.2">
      <c r="A103" s="120">
        <v>10</v>
      </c>
      <c r="B103" s="220" t="s">
        <v>820</v>
      </c>
      <c r="C103" s="140" t="s">
        <v>1228</v>
      </c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>
        <v>-5251.01</v>
      </c>
      <c r="Q103" s="184"/>
      <c r="R103" s="184"/>
      <c r="S103" s="184">
        <v>-60914</v>
      </c>
      <c r="T103" s="184"/>
      <c r="U103" s="184"/>
      <c r="V103" s="184"/>
      <c r="W103" s="184"/>
      <c r="X103" s="184">
        <v>-10637.26</v>
      </c>
      <c r="Y103" s="184"/>
      <c r="Z103" s="184">
        <v>-59628</v>
      </c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>
        <v>-2048.58</v>
      </c>
      <c r="AK103" s="184"/>
      <c r="AL103" s="184">
        <v>-29136.53</v>
      </c>
      <c r="AM103" s="184"/>
      <c r="AN103" s="184"/>
      <c r="AO103" s="184"/>
      <c r="AP103" s="184">
        <v>-45049.27</v>
      </c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>
        <v>-31385.57</v>
      </c>
      <c r="BE103" s="184"/>
      <c r="BF103" s="184"/>
      <c r="BG103" s="184"/>
      <c r="BH103" s="184">
        <v>-2563.13</v>
      </c>
      <c r="BI103" s="184"/>
      <c r="BJ103" s="184"/>
      <c r="BK103" s="184"/>
      <c r="BL103" s="184"/>
      <c r="BM103" s="184">
        <v>-7996.43</v>
      </c>
      <c r="BN103" s="184"/>
      <c r="BO103" s="184"/>
      <c r="BP103" s="184"/>
      <c r="BQ103" s="184"/>
      <c r="BR103" s="184"/>
      <c r="BS103" s="184">
        <v>-6207.85</v>
      </c>
      <c r="BT103" s="184"/>
      <c r="BU103" s="184"/>
      <c r="BV103" s="184"/>
      <c r="BW103" s="184"/>
      <c r="BX103" s="184"/>
      <c r="BY103" s="184"/>
      <c r="BZ103" s="184"/>
      <c r="CA103" s="184">
        <v>-5606</v>
      </c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>
        <v>-8041.55</v>
      </c>
      <c r="CL103" s="184"/>
      <c r="CM103" s="184"/>
    </row>
    <row r="104" spans="1:91" ht="49.2">
      <c r="A104" s="120">
        <v>10</v>
      </c>
      <c r="B104" s="220" t="s">
        <v>821</v>
      </c>
      <c r="C104" s="140" t="s">
        <v>438</v>
      </c>
      <c r="D104" s="184">
        <v>27573.75</v>
      </c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>
        <v>14166.17</v>
      </c>
      <c r="Q104" s="184"/>
      <c r="R104" s="184"/>
      <c r="S104" s="184"/>
      <c r="T104" s="184"/>
      <c r="U104" s="184"/>
      <c r="V104" s="184"/>
      <c r="W104" s="184"/>
      <c r="X104" s="184">
        <v>32608.3</v>
      </c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>
        <v>700.15</v>
      </c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>
        <v>720.15</v>
      </c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>
        <v>111186.34</v>
      </c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</row>
    <row r="105" spans="1:91" ht="24.6">
      <c r="A105" s="120">
        <v>10</v>
      </c>
      <c r="B105" s="220" t="s">
        <v>822</v>
      </c>
      <c r="C105" s="140" t="s">
        <v>1348</v>
      </c>
      <c r="D105" s="184">
        <v>103914</v>
      </c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>
        <v>42394.41</v>
      </c>
      <c r="Q105" s="184"/>
      <c r="R105" s="184"/>
      <c r="S105" s="184">
        <v>1040</v>
      </c>
      <c r="T105" s="184"/>
      <c r="U105" s="184"/>
      <c r="V105" s="184"/>
      <c r="W105" s="184"/>
      <c r="X105" s="184">
        <v>109550.39999999999</v>
      </c>
      <c r="Y105" s="184"/>
      <c r="Z105" s="184"/>
      <c r="AA105" s="184"/>
      <c r="AB105" s="184"/>
      <c r="AC105" s="184">
        <v>6885</v>
      </c>
      <c r="AD105" s="184"/>
      <c r="AE105" s="184"/>
      <c r="AF105" s="184"/>
      <c r="AG105" s="184">
        <v>4762.2299999999996</v>
      </c>
      <c r="AH105" s="184"/>
      <c r="AI105" s="184"/>
      <c r="AJ105" s="184">
        <v>3236</v>
      </c>
      <c r="AK105" s="184">
        <v>70</v>
      </c>
      <c r="AL105" s="184">
        <v>27555.5</v>
      </c>
      <c r="AM105" s="184"/>
      <c r="AN105" s="184"/>
      <c r="AO105" s="184"/>
      <c r="AP105" s="184"/>
      <c r="AQ105" s="184"/>
      <c r="AR105" s="184"/>
      <c r="AS105" s="184">
        <v>1959</v>
      </c>
      <c r="AT105" s="184"/>
      <c r="AU105" s="184"/>
      <c r="AV105" s="184"/>
      <c r="AW105" s="184"/>
      <c r="AX105" s="184"/>
      <c r="AY105" s="184"/>
      <c r="AZ105" s="184"/>
      <c r="BA105" s="184"/>
      <c r="BB105" s="184">
        <v>4027.5</v>
      </c>
      <c r="BC105" s="184"/>
      <c r="BD105" s="184">
        <v>50142.5</v>
      </c>
      <c r="BE105" s="184"/>
      <c r="BF105" s="184"/>
      <c r="BG105" s="184"/>
      <c r="BH105" s="184">
        <v>5835</v>
      </c>
      <c r="BI105" s="184"/>
      <c r="BJ105" s="184"/>
      <c r="BK105" s="184"/>
      <c r="BL105" s="184">
        <v>14355</v>
      </c>
      <c r="BM105" s="184">
        <v>2720</v>
      </c>
      <c r="BN105" s="184"/>
      <c r="BO105" s="184"/>
      <c r="BP105" s="184"/>
      <c r="BQ105" s="184"/>
      <c r="BR105" s="184"/>
      <c r="BS105" s="186">
        <v>55909.5</v>
      </c>
      <c r="BT105" s="184"/>
      <c r="BU105" s="184"/>
      <c r="BV105" s="186">
        <v>5978</v>
      </c>
      <c r="BW105" s="186"/>
      <c r="BX105" s="184"/>
      <c r="BY105" s="186"/>
      <c r="BZ105" s="184"/>
      <c r="CA105" s="186"/>
      <c r="CB105" s="186"/>
      <c r="CC105" s="186"/>
      <c r="CD105" s="184">
        <v>700</v>
      </c>
      <c r="CE105" s="186"/>
      <c r="CF105" s="186"/>
      <c r="CG105" s="184"/>
      <c r="CH105" s="184"/>
      <c r="CI105" s="186"/>
      <c r="CJ105" s="186"/>
      <c r="CK105" s="186"/>
      <c r="CL105" s="186"/>
      <c r="CM105" s="184"/>
    </row>
    <row r="106" spans="1:91" ht="24.6">
      <c r="A106" s="120">
        <v>10</v>
      </c>
      <c r="B106" s="220" t="s">
        <v>823</v>
      </c>
      <c r="C106" s="140" t="s">
        <v>439</v>
      </c>
      <c r="D106" s="184">
        <v>256669</v>
      </c>
      <c r="E106" s="184"/>
      <c r="F106" s="184"/>
      <c r="G106" s="184"/>
      <c r="H106" s="184"/>
      <c r="I106" s="184"/>
      <c r="J106" s="184"/>
      <c r="K106" s="184">
        <v>26808.799999999999</v>
      </c>
      <c r="L106" s="184"/>
      <c r="M106" s="184"/>
      <c r="N106" s="184"/>
      <c r="O106" s="184"/>
      <c r="P106" s="184">
        <v>46521.5</v>
      </c>
      <c r="Q106" s="184"/>
      <c r="R106" s="184"/>
      <c r="S106" s="184">
        <v>15310</v>
      </c>
      <c r="T106" s="184"/>
      <c r="U106" s="184"/>
      <c r="V106" s="184"/>
      <c r="W106" s="184"/>
      <c r="X106" s="184">
        <v>453577.37</v>
      </c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>
        <v>2206</v>
      </c>
      <c r="AK106" s="184">
        <v>5915</v>
      </c>
      <c r="AL106" s="184">
        <v>136142.13</v>
      </c>
      <c r="AM106" s="184"/>
      <c r="AN106" s="184"/>
      <c r="AO106" s="184"/>
      <c r="AP106" s="184"/>
      <c r="AQ106" s="184"/>
      <c r="AR106" s="184"/>
      <c r="AS106" s="184">
        <v>849</v>
      </c>
      <c r="AT106" s="184"/>
      <c r="AU106" s="184"/>
      <c r="AV106" s="184"/>
      <c r="AW106" s="184"/>
      <c r="AX106" s="184"/>
      <c r="AY106" s="184"/>
      <c r="AZ106" s="184"/>
      <c r="BA106" s="184"/>
      <c r="BB106" s="184">
        <v>35825.25</v>
      </c>
      <c r="BC106" s="184"/>
      <c r="BD106" s="184">
        <v>122004.75</v>
      </c>
      <c r="BE106" s="184"/>
      <c r="BF106" s="184"/>
      <c r="BG106" s="184"/>
      <c r="BH106" s="184">
        <v>67754.5</v>
      </c>
      <c r="BI106" s="184"/>
      <c r="BJ106" s="184"/>
      <c r="BK106" s="184"/>
      <c r="BL106" s="184">
        <v>4124.12</v>
      </c>
      <c r="BM106" s="184">
        <v>11673</v>
      </c>
      <c r="BN106" s="184"/>
      <c r="BO106" s="184"/>
      <c r="BP106" s="184"/>
      <c r="BQ106" s="184"/>
      <c r="BR106" s="184"/>
      <c r="BS106" s="186">
        <v>344764.46</v>
      </c>
      <c r="BT106" s="186"/>
      <c r="BU106" s="184"/>
      <c r="BV106" s="186">
        <v>9390</v>
      </c>
      <c r="BW106" s="184"/>
      <c r="BX106" s="184"/>
      <c r="BY106" s="186"/>
      <c r="BZ106" s="186"/>
      <c r="CA106" s="184"/>
      <c r="CB106" s="186"/>
      <c r="CC106" s="186"/>
      <c r="CD106" s="184">
        <v>5863.25</v>
      </c>
      <c r="CE106" s="184"/>
      <c r="CF106" s="186"/>
      <c r="CG106" s="184"/>
      <c r="CH106" s="184"/>
      <c r="CI106" s="186"/>
      <c r="CJ106" s="184"/>
      <c r="CK106" s="186"/>
      <c r="CL106" s="186"/>
      <c r="CM106" s="186"/>
    </row>
    <row r="107" spans="1:91" ht="24.6">
      <c r="A107" s="120">
        <v>10</v>
      </c>
      <c r="B107" s="220" t="s">
        <v>824</v>
      </c>
      <c r="C107" s="140" t="s">
        <v>440</v>
      </c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>
        <v>3800</v>
      </c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</row>
    <row r="108" spans="1:91" ht="73.8">
      <c r="A108" s="120">
        <v>10</v>
      </c>
      <c r="B108" s="220" t="s">
        <v>825</v>
      </c>
      <c r="C108" s="140" t="s">
        <v>441</v>
      </c>
      <c r="D108" s="184"/>
      <c r="E108" s="184"/>
      <c r="F108" s="184"/>
      <c r="G108" s="184"/>
      <c r="H108" s="184"/>
      <c r="I108" s="184"/>
      <c r="J108" s="184">
        <v>-17521.07</v>
      </c>
      <c r="K108" s="184"/>
      <c r="L108" s="184"/>
      <c r="M108" s="184"/>
      <c r="N108" s="184"/>
      <c r="O108" s="184"/>
      <c r="P108" s="184">
        <v>-25821.16</v>
      </c>
      <c r="Q108" s="184"/>
      <c r="R108" s="184"/>
      <c r="S108" s="184"/>
      <c r="T108" s="184"/>
      <c r="U108" s="184"/>
      <c r="V108" s="184"/>
      <c r="W108" s="184"/>
      <c r="X108" s="184"/>
      <c r="Y108" s="184">
        <v>-3906.5</v>
      </c>
      <c r="Z108" s="184"/>
      <c r="AA108" s="184">
        <v>-60904.2</v>
      </c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>
        <v>-13773</v>
      </c>
      <c r="AM108" s="184"/>
      <c r="AN108" s="184"/>
      <c r="AO108" s="184">
        <v>-3950</v>
      </c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>
        <v>-2096.4</v>
      </c>
      <c r="BC108" s="184"/>
      <c r="BD108" s="184">
        <v>-27254.25</v>
      </c>
      <c r="BE108" s="184"/>
      <c r="BF108" s="184"/>
      <c r="BG108" s="184"/>
      <c r="BH108" s="184">
        <v>-305</v>
      </c>
      <c r="BI108" s="184"/>
      <c r="BJ108" s="184"/>
      <c r="BK108" s="184"/>
      <c r="BL108" s="184"/>
      <c r="BM108" s="184">
        <v>-180</v>
      </c>
      <c r="BN108" s="184"/>
      <c r="BO108" s="184"/>
      <c r="BP108" s="184"/>
      <c r="BQ108" s="184"/>
      <c r="BR108" s="184"/>
      <c r="BS108" s="186">
        <v>-7674.5</v>
      </c>
      <c r="BT108" s="184"/>
      <c r="BU108" s="184"/>
      <c r="BV108" s="184"/>
      <c r="BW108" s="186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</row>
    <row r="109" spans="1:91" ht="24.6">
      <c r="A109" s="120">
        <v>10</v>
      </c>
      <c r="B109" s="220" t="s">
        <v>826</v>
      </c>
      <c r="C109" s="140" t="s">
        <v>442</v>
      </c>
      <c r="D109" s="184">
        <v>45000</v>
      </c>
      <c r="E109" s="184">
        <v>70380</v>
      </c>
      <c r="F109" s="184">
        <v>53000</v>
      </c>
      <c r="G109" s="184">
        <v>24280</v>
      </c>
      <c r="H109" s="184"/>
      <c r="I109" s="184">
        <v>20770</v>
      </c>
      <c r="J109" s="184">
        <v>17500</v>
      </c>
      <c r="K109" s="184">
        <v>42865</v>
      </c>
      <c r="L109" s="184">
        <v>500</v>
      </c>
      <c r="M109" s="184">
        <v>5000</v>
      </c>
      <c r="N109" s="184">
        <v>28500</v>
      </c>
      <c r="O109" s="184">
        <v>1000</v>
      </c>
      <c r="P109" s="184"/>
      <c r="Q109" s="184">
        <v>19000</v>
      </c>
      <c r="R109" s="184">
        <v>11000</v>
      </c>
      <c r="S109" s="184"/>
      <c r="T109" s="184"/>
      <c r="U109" s="184">
        <v>12300</v>
      </c>
      <c r="V109" s="184">
        <v>6500</v>
      </c>
      <c r="W109" s="184">
        <v>12500</v>
      </c>
      <c r="X109" s="184">
        <v>112600</v>
      </c>
      <c r="Y109" s="184">
        <v>6000</v>
      </c>
      <c r="Z109" s="184">
        <v>61320</v>
      </c>
      <c r="AA109" s="184">
        <v>104500</v>
      </c>
      <c r="AB109" s="184">
        <v>1500</v>
      </c>
      <c r="AC109" s="184">
        <v>8500</v>
      </c>
      <c r="AD109" s="184">
        <v>10680</v>
      </c>
      <c r="AE109" s="184">
        <v>65000</v>
      </c>
      <c r="AF109" s="184">
        <v>1000</v>
      </c>
      <c r="AG109" s="184">
        <v>1000</v>
      </c>
      <c r="AH109" s="184">
        <v>11000</v>
      </c>
      <c r="AI109" s="184">
        <v>76500</v>
      </c>
      <c r="AJ109" s="184">
        <v>16968</v>
      </c>
      <c r="AK109" s="184">
        <v>2000</v>
      </c>
      <c r="AL109" s="184">
        <v>32800</v>
      </c>
      <c r="AM109" s="184">
        <v>5500</v>
      </c>
      <c r="AN109" s="184">
        <v>5413</v>
      </c>
      <c r="AO109" s="184">
        <v>5500</v>
      </c>
      <c r="AP109" s="184">
        <v>11500</v>
      </c>
      <c r="AQ109" s="184">
        <v>6500</v>
      </c>
      <c r="AR109" s="184">
        <v>1500</v>
      </c>
      <c r="AS109" s="184">
        <v>22016</v>
      </c>
      <c r="AT109" s="184">
        <v>2500</v>
      </c>
      <c r="AU109" s="184">
        <v>17000</v>
      </c>
      <c r="AV109" s="184">
        <v>9590</v>
      </c>
      <c r="AW109" s="184">
        <v>11500</v>
      </c>
      <c r="AX109" s="184"/>
      <c r="AY109" s="184">
        <v>6500</v>
      </c>
      <c r="AZ109" s="184">
        <v>4500</v>
      </c>
      <c r="BA109" s="184">
        <v>7700</v>
      </c>
      <c r="BB109" s="184">
        <v>35500</v>
      </c>
      <c r="BC109" s="184">
        <v>2500</v>
      </c>
      <c r="BD109" s="184">
        <v>42000</v>
      </c>
      <c r="BE109" s="184"/>
      <c r="BF109" s="184">
        <v>12000</v>
      </c>
      <c r="BG109" s="184">
        <v>4500</v>
      </c>
      <c r="BH109" s="184">
        <v>7000</v>
      </c>
      <c r="BI109" s="184"/>
      <c r="BJ109" s="184"/>
      <c r="BK109" s="184"/>
      <c r="BL109" s="184"/>
      <c r="BM109" s="184">
        <v>15500</v>
      </c>
      <c r="BN109" s="184">
        <v>26000</v>
      </c>
      <c r="BO109" s="184">
        <v>6000</v>
      </c>
      <c r="BP109" s="184">
        <v>9000</v>
      </c>
      <c r="BQ109" s="184">
        <v>4500</v>
      </c>
      <c r="BR109" s="184">
        <v>5500</v>
      </c>
      <c r="BS109" s="184">
        <v>245000</v>
      </c>
      <c r="BT109" s="184">
        <v>6000</v>
      </c>
      <c r="BU109" s="184"/>
      <c r="BV109" s="184">
        <v>10374</v>
      </c>
      <c r="BW109" s="184"/>
      <c r="BX109" s="184">
        <v>15744</v>
      </c>
      <c r="BY109" s="184">
        <v>5000</v>
      </c>
      <c r="BZ109" s="184">
        <v>2650</v>
      </c>
      <c r="CA109" s="184">
        <v>1000</v>
      </c>
      <c r="CB109" s="184">
        <v>3000</v>
      </c>
      <c r="CC109" s="184">
        <v>5100</v>
      </c>
      <c r="CD109" s="184">
        <v>17500</v>
      </c>
      <c r="CE109" s="184">
        <v>2000</v>
      </c>
      <c r="CF109" s="184">
        <v>23500</v>
      </c>
      <c r="CG109" s="184"/>
      <c r="CH109" s="184"/>
      <c r="CI109" s="184">
        <v>5100</v>
      </c>
      <c r="CJ109" s="184"/>
      <c r="CK109" s="184">
        <v>11000</v>
      </c>
      <c r="CL109" s="184"/>
      <c r="CM109" s="184"/>
    </row>
    <row r="110" spans="1:91" ht="24.6">
      <c r="A110" s="120">
        <v>10</v>
      </c>
      <c r="B110" s="220" t="s">
        <v>827</v>
      </c>
      <c r="C110" s="140" t="s">
        <v>443</v>
      </c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>
        <v>1217</v>
      </c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</row>
    <row r="111" spans="1:91" ht="24.6">
      <c r="A111" s="120">
        <v>10</v>
      </c>
      <c r="B111" s="220" t="s">
        <v>828</v>
      </c>
      <c r="C111" s="140" t="s">
        <v>444</v>
      </c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</row>
    <row r="112" spans="1:91" ht="73.8">
      <c r="A112" s="120">
        <v>10</v>
      </c>
      <c r="B112" s="220" t="s">
        <v>829</v>
      </c>
      <c r="C112" s="140" t="s">
        <v>445</v>
      </c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>
        <v>45746.5</v>
      </c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>
        <v>30</v>
      </c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6">
        <v>12470</v>
      </c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>
        <v>5892.75</v>
      </c>
      <c r="CJ112" s="186"/>
      <c r="CK112" s="186"/>
      <c r="CL112" s="186"/>
      <c r="CM112" s="186">
        <v>2282.62</v>
      </c>
    </row>
    <row r="113" spans="1:91" ht="49.2">
      <c r="A113" s="120">
        <v>12</v>
      </c>
      <c r="B113" s="220" t="s">
        <v>830</v>
      </c>
      <c r="C113" s="140" t="s">
        <v>446</v>
      </c>
      <c r="D113" s="184">
        <v>91302</v>
      </c>
      <c r="E113" s="184"/>
      <c r="F113" s="184"/>
      <c r="G113" s="184"/>
      <c r="H113" s="184">
        <v>5769</v>
      </c>
      <c r="I113" s="184"/>
      <c r="J113" s="184"/>
      <c r="K113" s="184">
        <v>2177</v>
      </c>
      <c r="L113" s="184">
        <v>5654.35</v>
      </c>
      <c r="M113" s="184"/>
      <c r="N113" s="184"/>
      <c r="O113" s="184"/>
      <c r="P113" s="184">
        <v>59968.5</v>
      </c>
      <c r="Q113" s="184"/>
      <c r="R113" s="184"/>
      <c r="S113" s="184"/>
      <c r="T113" s="184"/>
      <c r="U113" s="184"/>
      <c r="V113" s="184"/>
      <c r="W113" s="184"/>
      <c r="X113" s="184">
        <v>1221317.3400000001</v>
      </c>
      <c r="Y113" s="184"/>
      <c r="Z113" s="184"/>
      <c r="AA113" s="184"/>
      <c r="AB113" s="184">
        <v>471</v>
      </c>
      <c r="AC113" s="184"/>
      <c r="AD113" s="184"/>
      <c r="AE113" s="184"/>
      <c r="AF113" s="184">
        <v>630</v>
      </c>
      <c r="AG113" s="184"/>
      <c r="AH113" s="184"/>
      <c r="AI113" s="184"/>
      <c r="AJ113" s="184"/>
      <c r="AK113" s="184"/>
      <c r="AL113" s="184">
        <v>28806.25</v>
      </c>
      <c r="AM113" s="184"/>
      <c r="AN113" s="184"/>
      <c r="AO113" s="184">
        <v>0</v>
      </c>
      <c r="AP113" s="184"/>
      <c r="AQ113" s="184"/>
      <c r="AR113" s="184"/>
      <c r="AS113" s="184">
        <v>1450</v>
      </c>
      <c r="AT113" s="184"/>
      <c r="AU113" s="184"/>
      <c r="AV113" s="184"/>
      <c r="AW113" s="184"/>
      <c r="AX113" s="184"/>
      <c r="AY113" s="184"/>
      <c r="AZ113" s="184"/>
      <c r="BA113" s="184"/>
      <c r="BB113" s="184">
        <v>390.75</v>
      </c>
      <c r="BC113" s="184"/>
      <c r="BD113" s="184">
        <v>235205.5</v>
      </c>
      <c r="BE113" s="184"/>
      <c r="BF113" s="184">
        <v>1790.25</v>
      </c>
      <c r="BG113" s="184"/>
      <c r="BH113" s="184">
        <v>75443.5</v>
      </c>
      <c r="BI113" s="184"/>
      <c r="BJ113" s="184">
        <v>1427</v>
      </c>
      <c r="BK113" s="184"/>
      <c r="BL113" s="184">
        <v>1880</v>
      </c>
      <c r="BM113" s="184">
        <v>0</v>
      </c>
      <c r="BN113" s="184"/>
      <c r="BO113" s="184"/>
      <c r="BP113" s="184">
        <v>450</v>
      </c>
      <c r="BQ113" s="184"/>
      <c r="BR113" s="184"/>
      <c r="BS113" s="184">
        <v>76355.399999999994</v>
      </c>
      <c r="BT113" s="184"/>
      <c r="BU113" s="184"/>
      <c r="BV113" s="184"/>
      <c r="BW113" s="184"/>
      <c r="BX113" s="184"/>
      <c r="BY113" s="184">
        <v>20820.5</v>
      </c>
      <c r="BZ113" s="184"/>
      <c r="CA113" s="184"/>
      <c r="CB113" s="184"/>
      <c r="CC113" s="184"/>
      <c r="CD113" s="186"/>
      <c r="CE113" s="184"/>
      <c r="CF113" s="184"/>
      <c r="CG113" s="184"/>
      <c r="CH113" s="184"/>
      <c r="CI113" s="184"/>
      <c r="CJ113" s="184"/>
      <c r="CK113" s="184"/>
      <c r="CL113" s="184"/>
      <c r="CM113" s="184"/>
    </row>
    <row r="114" spans="1:91" ht="49.2">
      <c r="A114" s="120">
        <v>12</v>
      </c>
      <c r="B114" s="220" t="s">
        <v>831</v>
      </c>
      <c r="C114" s="140" t="s">
        <v>447</v>
      </c>
      <c r="D114" s="184">
        <v>363231</v>
      </c>
      <c r="E114" s="184"/>
      <c r="F114" s="184"/>
      <c r="G114" s="184">
        <v>63894.5</v>
      </c>
      <c r="H114" s="184"/>
      <c r="I114" s="184"/>
      <c r="J114" s="184">
        <v>3334.5</v>
      </c>
      <c r="K114" s="184"/>
      <c r="L114" s="184"/>
      <c r="M114" s="184"/>
      <c r="N114" s="184">
        <v>14107</v>
      </c>
      <c r="O114" s="184"/>
      <c r="P114" s="184">
        <v>22720</v>
      </c>
      <c r="Q114" s="184"/>
      <c r="R114" s="184"/>
      <c r="S114" s="184"/>
      <c r="T114" s="184"/>
      <c r="U114" s="184"/>
      <c r="V114" s="184"/>
      <c r="W114" s="184"/>
      <c r="X114" s="184"/>
      <c r="Y114" s="184">
        <v>10112.049999999999</v>
      </c>
      <c r="Z114" s="184"/>
      <c r="AA114" s="184"/>
      <c r="AB114" s="184"/>
      <c r="AC114" s="184"/>
      <c r="AD114" s="184">
        <v>664.5</v>
      </c>
      <c r="AE114" s="184"/>
      <c r="AF114" s="184"/>
      <c r="AG114" s="184"/>
      <c r="AH114" s="184"/>
      <c r="AI114" s="184"/>
      <c r="AJ114" s="184"/>
      <c r="AK114" s="184"/>
      <c r="AL114" s="184">
        <v>294394.25</v>
      </c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>
        <v>146</v>
      </c>
      <c r="BA114" s="184"/>
      <c r="BB114" s="184"/>
      <c r="BC114" s="184"/>
      <c r="BD114" s="184"/>
      <c r="BE114" s="184"/>
      <c r="BF114" s="184"/>
      <c r="BG114" s="184"/>
      <c r="BH114" s="184">
        <v>118132</v>
      </c>
      <c r="BI114" s="184"/>
      <c r="BJ114" s="184"/>
      <c r="BK114" s="184"/>
      <c r="BL114" s="184"/>
      <c r="BM114" s="184"/>
      <c r="BN114" s="184">
        <v>647.5</v>
      </c>
      <c r="BO114" s="184"/>
      <c r="BP114" s="184">
        <v>3493</v>
      </c>
      <c r="BQ114" s="184">
        <v>7207.18</v>
      </c>
      <c r="BR114" s="184">
        <v>14164.79</v>
      </c>
      <c r="BS114" s="186"/>
      <c r="BT114" s="184"/>
      <c r="BU114" s="186"/>
      <c r="BV114" s="186">
        <v>185</v>
      </c>
      <c r="BW114" s="186"/>
      <c r="BX114" s="184"/>
      <c r="BY114" s="186">
        <v>8915.5</v>
      </c>
      <c r="BZ114" s="186"/>
      <c r="CA114" s="186"/>
      <c r="CB114" s="186"/>
      <c r="CC114" s="186"/>
      <c r="CD114" s="186"/>
      <c r="CE114" s="184"/>
      <c r="CF114" s="184"/>
      <c r="CG114" s="186">
        <v>850</v>
      </c>
      <c r="CH114" s="184"/>
      <c r="CI114" s="186"/>
      <c r="CJ114" s="184"/>
      <c r="CK114" s="184"/>
      <c r="CL114" s="184"/>
      <c r="CM114" s="184"/>
    </row>
    <row r="115" spans="1:91" ht="49.2">
      <c r="A115" s="120">
        <v>12</v>
      </c>
      <c r="B115" s="220" t="s">
        <v>832</v>
      </c>
      <c r="C115" s="140" t="s">
        <v>1349</v>
      </c>
      <c r="D115" s="184"/>
      <c r="E115" s="184">
        <v>-6548</v>
      </c>
      <c r="F115" s="184">
        <v>-148294</v>
      </c>
      <c r="G115" s="184"/>
      <c r="H115" s="184">
        <v>-5769</v>
      </c>
      <c r="I115" s="184"/>
      <c r="J115" s="184"/>
      <c r="K115" s="184"/>
      <c r="L115" s="184"/>
      <c r="M115" s="184"/>
      <c r="N115" s="184"/>
      <c r="O115" s="184"/>
      <c r="P115" s="184">
        <v>-45291.5</v>
      </c>
      <c r="Q115" s="184"/>
      <c r="R115" s="184"/>
      <c r="S115" s="184"/>
      <c r="T115" s="184"/>
      <c r="U115" s="184"/>
      <c r="V115" s="184"/>
      <c r="W115" s="184"/>
      <c r="X115" s="184">
        <v>-915704.65</v>
      </c>
      <c r="Y115" s="184"/>
      <c r="Z115" s="184"/>
      <c r="AA115" s="184"/>
      <c r="AB115" s="184">
        <v>-471</v>
      </c>
      <c r="AC115" s="184"/>
      <c r="AD115" s="184">
        <v>-1271527.3999999999</v>
      </c>
      <c r="AE115" s="184"/>
      <c r="AF115" s="184">
        <v>-4118</v>
      </c>
      <c r="AG115" s="184">
        <v>-3118.5</v>
      </c>
      <c r="AH115" s="184">
        <v>-1723.31</v>
      </c>
      <c r="AI115" s="184"/>
      <c r="AJ115" s="184">
        <v>-8248</v>
      </c>
      <c r="AK115" s="184">
        <v>-1043</v>
      </c>
      <c r="AL115" s="184">
        <v>-28736.5</v>
      </c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>
        <v>-5</v>
      </c>
      <c r="BA115" s="184"/>
      <c r="BB115" s="184"/>
      <c r="BC115" s="184"/>
      <c r="BD115" s="184">
        <v>-81320</v>
      </c>
      <c r="BE115" s="184"/>
      <c r="BF115" s="184"/>
      <c r="BG115" s="184"/>
      <c r="BH115" s="184">
        <v>-19121.5</v>
      </c>
      <c r="BI115" s="184"/>
      <c r="BJ115" s="184"/>
      <c r="BK115" s="184"/>
      <c r="BL115" s="184"/>
      <c r="BM115" s="184">
        <v>-9080</v>
      </c>
      <c r="BN115" s="184"/>
      <c r="BO115" s="184"/>
      <c r="BP115" s="184"/>
      <c r="BQ115" s="184"/>
      <c r="BR115" s="184">
        <v>-364.15</v>
      </c>
      <c r="BS115" s="184">
        <v>-2220</v>
      </c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</row>
    <row r="116" spans="1:91" ht="49.2">
      <c r="A116" s="120">
        <v>12</v>
      </c>
      <c r="B116" s="220" t="s">
        <v>833</v>
      </c>
      <c r="C116" s="140" t="s">
        <v>448</v>
      </c>
      <c r="D116" s="184"/>
      <c r="E116" s="184"/>
      <c r="F116" s="184">
        <v>-23296.21</v>
      </c>
      <c r="G116" s="184">
        <v>0</v>
      </c>
      <c r="H116" s="184"/>
      <c r="I116" s="184"/>
      <c r="J116" s="184"/>
      <c r="K116" s="184"/>
      <c r="L116" s="184"/>
      <c r="M116" s="184"/>
      <c r="N116" s="184">
        <v>-48695.18</v>
      </c>
      <c r="O116" s="184"/>
      <c r="P116" s="184">
        <v>-15918.02</v>
      </c>
      <c r="Q116" s="184"/>
      <c r="R116" s="184"/>
      <c r="S116" s="184"/>
      <c r="T116" s="184"/>
      <c r="U116" s="184"/>
      <c r="V116" s="184"/>
      <c r="W116" s="184"/>
      <c r="X116" s="184">
        <v>-1778816.18</v>
      </c>
      <c r="Y116" s="184">
        <v>-6087.64</v>
      </c>
      <c r="Z116" s="184">
        <v>-4842.05</v>
      </c>
      <c r="AA116" s="184">
        <v>-14067.81</v>
      </c>
      <c r="AB116" s="184"/>
      <c r="AC116" s="184"/>
      <c r="AD116" s="184"/>
      <c r="AE116" s="184"/>
      <c r="AF116" s="184"/>
      <c r="AG116" s="184"/>
      <c r="AH116" s="184">
        <v>-8715.5</v>
      </c>
      <c r="AI116" s="184"/>
      <c r="AJ116" s="184"/>
      <c r="AK116" s="184"/>
      <c r="AL116" s="184">
        <v>-122227.26</v>
      </c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>
        <v>-2400.14</v>
      </c>
      <c r="BA116" s="184"/>
      <c r="BB116" s="184">
        <v>-8983.0400000000009</v>
      </c>
      <c r="BC116" s="184"/>
      <c r="BD116" s="184">
        <v>-1011086.73</v>
      </c>
      <c r="BE116" s="184">
        <v>-193032.4</v>
      </c>
      <c r="BF116" s="184"/>
      <c r="BG116" s="184"/>
      <c r="BH116" s="184">
        <v>-327903.24</v>
      </c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>
        <v>-1409794.39</v>
      </c>
      <c r="BT116" s="184"/>
      <c r="BU116" s="184">
        <v>-1575</v>
      </c>
      <c r="BV116" s="184"/>
      <c r="BW116" s="184"/>
      <c r="BX116" s="184"/>
      <c r="BY116" s="184"/>
      <c r="BZ116" s="184">
        <v>-681.51</v>
      </c>
      <c r="CA116" s="184"/>
      <c r="CB116" s="184"/>
      <c r="CC116" s="184"/>
      <c r="CD116" s="184">
        <v>-1163.51</v>
      </c>
      <c r="CE116" s="184"/>
      <c r="CF116" s="184"/>
      <c r="CG116" s="184"/>
      <c r="CH116" s="184"/>
      <c r="CI116" s="184"/>
      <c r="CJ116" s="184"/>
      <c r="CK116" s="184"/>
      <c r="CL116" s="184"/>
      <c r="CM116" s="184"/>
    </row>
    <row r="117" spans="1:91" ht="49.2">
      <c r="A117" s="120">
        <v>12</v>
      </c>
      <c r="B117" s="220" t="s">
        <v>834</v>
      </c>
      <c r="C117" s="141" t="s">
        <v>449</v>
      </c>
      <c r="D117" s="184"/>
      <c r="E117" s="184"/>
      <c r="F117" s="184">
        <v>10986.9</v>
      </c>
      <c r="G117" s="184"/>
      <c r="H117" s="184"/>
      <c r="I117" s="184"/>
      <c r="J117" s="184"/>
      <c r="K117" s="184"/>
      <c r="L117" s="184"/>
      <c r="M117" s="184"/>
      <c r="N117" s="184">
        <v>1527.79</v>
      </c>
      <c r="O117" s="184"/>
      <c r="P117" s="184">
        <v>24121.86</v>
      </c>
      <c r="Q117" s="184"/>
      <c r="R117" s="184"/>
      <c r="S117" s="184"/>
      <c r="T117" s="184"/>
      <c r="U117" s="184"/>
      <c r="V117" s="184"/>
      <c r="W117" s="184"/>
      <c r="X117" s="184">
        <v>570379.42000000004</v>
      </c>
      <c r="Y117" s="184">
        <v>7470.91</v>
      </c>
      <c r="Z117" s="184">
        <v>2677.32</v>
      </c>
      <c r="AA117" s="184">
        <v>58713.42</v>
      </c>
      <c r="AB117" s="184">
        <v>2611.33</v>
      </c>
      <c r="AC117" s="184"/>
      <c r="AD117" s="184">
        <v>135352.38</v>
      </c>
      <c r="AE117" s="184"/>
      <c r="AF117" s="184"/>
      <c r="AG117" s="184"/>
      <c r="AH117" s="184">
        <v>50431.12</v>
      </c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>
        <v>35.15</v>
      </c>
      <c r="BA117" s="184"/>
      <c r="BB117" s="184"/>
      <c r="BC117" s="184"/>
      <c r="BD117" s="184">
        <v>255743.94</v>
      </c>
      <c r="BE117" s="184">
        <v>18760.669999999998</v>
      </c>
      <c r="BF117" s="184"/>
      <c r="BG117" s="184"/>
      <c r="BH117" s="184">
        <v>36866.67</v>
      </c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6">
        <v>100521.52</v>
      </c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>
        <v>360.82</v>
      </c>
      <c r="CE117" s="186"/>
      <c r="CF117" s="186"/>
      <c r="CG117" s="186"/>
      <c r="CH117" s="186"/>
      <c r="CI117" s="186"/>
      <c r="CJ117" s="186"/>
      <c r="CK117" s="186"/>
      <c r="CL117" s="186"/>
      <c r="CM117" s="186"/>
    </row>
    <row r="118" spans="1:91" ht="24.6">
      <c r="A118" s="120">
        <v>12</v>
      </c>
      <c r="B118" s="220" t="s">
        <v>835</v>
      </c>
      <c r="C118" s="141" t="s">
        <v>450</v>
      </c>
      <c r="D118" s="184"/>
      <c r="E118" s="184">
        <v>6548</v>
      </c>
      <c r="F118" s="184">
        <v>148294</v>
      </c>
      <c r="G118" s="184"/>
      <c r="H118" s="184"/>
      <c r="I118" s="184">
        <v>2500</v>
      </c>
      <c r="J118" s="184">
        <v>2623.5</v>
      </c>
      <c r="K118" s="184">
        <v>8224</v>
      </c>
      <c r="L118" s="184"/>
      <c r="M118" s="184">
        <v>9711.75</v>
      </c>
      <c r="N118" s="184">
        <v>121432</v>
      </c>
      <c r="O118" s="184"/>
      <c r="P118" s="184">
        <v>51462.84</v>
      </c>
      <c r="Q118" s="184"/>
      <c r="R118" s="184">
        <v>2833</v>
      </c>
      <c r="S118" s="184"/>
      <c r="T118" s="184">
        <v>26645.5</v>
      </c>
      <c r="U118" s="184">
        <v>24436.5</v>
      </c>
      <c r="V118" s="184"/>
      <c r="W118" s="184">
        <v>95839</v>
      </c>
      <c r="X118" s="184">
        <v>179600.75</v>
      </c>
      <c r="Y118" s="184">
        <v>93061.45</v>
      </c>
      <c r="Z118" s="184">
        <v>607185</v>
      </c>
      <c r="AA118" s="184">
        <v>444481</v>
      </c>
      <c r="AB118" s="184">
        <v>144950</v>
      </c>
      <c r="AC118" s="184">
        <v>143657</v>
      </c>
      <c r="AD118" s="184">
        <v>1274487.3999999999</v>
      </c>
      <c r="AE118" s="184">
        <v>53316</v>
      </c>
      <c r="AF118" s="184">
        <v>3488</v>
      </c>
      <c r="AG118" s="184">
        <v>3118.5</v>
      </c>
      <c r="AH118" s="184">
        <v>7606</v>
      </c>
      <c r="AI118" s="184">
        <v>110517</v>
      </c>
      <c r="AJ118" s="184">
        <v>8248</v>
      </c>
      <c r="AK118" s="184">
        <v>1043</v>
      </c>
      <c r="AL118" s="184">
        <v>380022</v>
      </c>
      <c r="AM118" s="184"/>
      <c r="AN118" s="184">
        <v>380</v>
      </c>
      <c r="AO118" s="184">
        <v>4952</v>
      </c>
      <c r="AP118" s="184">
        <v>35439</v>
      </c>
      <c r="AQ118" s="184">
        <v>12919</v>
      </c>
      <c r="AR118" s="184"/>
      <c r="AS118" s="184">
        <v>14097</v>
      </c>
      <c r="AT118" s="184"/>
      <c r="AU118" s="184"/>
      <c r="AV118" s="184"/>
      <c r="AW118" s="184">
        <v>152</v>
      </c>
      <c r="AX118" s="184">
        <v>1320</v>
      </c>
      <c r="AY118" s="184"/>
      <c r="AZ118" s="184"/>
      <c r="BA118" s="184"/>
      <c r="BB118" s="184">
        <v>25669</v>
      </c>
      <c r="BC118" s="184">
        <v>150</v>
      </c>
      <c r="BD118" s="184">
        <v>601037</v>
      </c>
      <c r="BE118" s="184">
        <v>308426.05</v>
      </c>
      <c r="BF118" s="184">
        <v>172797</v>
      </c>
      <c r="BG118" s="184">
        <v>66605</v>
      </c>
      <c r="BH118" s="184">
        <v>313346</v>
      </c>
      <c r="BI118" s="184"/>
      <c r="BJ118" s="184">
        <v>7479.7</v>
      </c>
      <c r="BK118" s="184">
        <v>375</v>
      </c>
      <c r="BL118" s="184"/>
      <c r="BM118" s="184">
        <v>9080</v>
      </c>
      <c r="BN118" s="184"/>
      <c r="BO118" s="184"/>
      <c r="BP118" s="184"/>
      <c r="BQ118" s="184"/>
      <c r="BR118" s="184"/>
      <c r="BS118" s="184">
        <v>694407.75</v>
      </c>
      <c r="BT118" s="184"/>
      <c r="BU118" s="184">
        <v>2912.37</v>
      </c>
      <c r="BV118" s="184">
        <v>67666</v>
      </c>
      <c r="BW118" s="184"/>
      <c r="BX118" s="184"/>
      <c r="BY118" s="184"/>
      <c r="BZ118" s="184"/>
      <c r="CA118" s="184"/>
      <c r="CB118" s="184"/>
      <c r="CC118" s="184">
        <v>15281</v>
      </c>
      <c r="CD118" s="184">
        <v>10696.75</v>
      </c>
      <c r="CE118" s="184">
        <v>945</v>
      </c>
      <c r="CF118" s="184"/>
      <c r="CG118" s="184"/>
      <c r="CH118" s="184"/>
      <c r="CI118" s="184"/>
      <c r="CJ118" s="184"/>
      <c r="CK118" s="184">
        <v>5615</v>
      </c>
      <c r="CL118" s="184"/>
      <c r="CM118" s="184"/>
    </row>
    <row r="119" spans="1:91" ht="49.2">
      <c r="A119" s="120">
        <v>12</v>
      </c>
      <c r="B119" s="220" t="s">
        <v>836</v>
      </c>
      <c r="C119" s="141" t="s">
        <v>1229</v>
      </c>
      <c r="D119" s="184">
        <v>670009</v>
      </c>
      <c r="E119" s="184"/>
      <c r="F119" s="184">
        <v>65895</v>
      </c>
      <c r="G119" s="184">
        <v>35181.43</v>
      </c>
      <c r="H119" s="184"/>
      <c r="I119" s="184">
        <v>935</v>
      </c>
      <c r="J119" s="184">
        <v>1687</v>
      </c>
      <c r="K119" s="184">
        <v>3874</v>
      </c>
      <c r="L119" s="184"/>
      <c r="M119" s="184"/>
      <c r="N119" s="184">
        <v>246305</v>
      </c>
      <c r="O119" s="184"/>
      <c r="P119" s="184">
        <v>102162.87</v>
      </c>
      <c r="Q119" s="184"/>
      <c r="R119" s="184">
        <v>4163</v>
      </c>
      <c r="S119" s="184"/>
      <c r="T119" s="184">
        <v>43391</v>
      </c>
      <c r="U119" s="184"/>
      <c r="V119" s="184"/>
      <c r="W119" s="184">
        <v>12968</v>
      </c>
      <c r="X119" s="184">
        <v>3285637.27</v>
      </c>
      <c r="Y119" s="184">
        <v>49342.25</v>
      </c>
      <c r="Z119" s="184">
        <v>350678</v>
      </c>
      <c r="AA119" s="184">
        <v>124623</v>
      </c>
      <c r="AB119" s="184">
        <v>60361.75</v>
      </c>
      <c r="AC119" s="184">
        <v>41662</v>
      </c>
      <c r="AD119" s="184">
        <v>308043.36</v>
      </c>
      <c r="AE119" s="184">
        <v>58419</v>
      </c>
      <c r="AF119" s="184"/>
      <c r="AG119" s="184"/>
      <c r="AH119" s="184">
        <v>41525.769999999997</v>
      </c>
      <c r="AI119" s="184">
        <v>42616</v>
      </c>
      <c r="AJ119" s="184"/>
      <c r="AK119" s="184"/>
      <c r="AL119" s="184">
        <v>488400.25</v>
      </c>
      <c r="AM119" s="184"/>
      <c r="AN119" s="184"/>
      <c r="AO119" s="184"/>
      <c r="AP119" s="184">
        <v>42782</v>
      </c>
      <c r="AQ119" s="184"/>
      <c r="AR119" s="184"/>
      <c r="AS119" s="184">
        <v>18428</v>
      </c>
      <c r="AT119" s="184"/>
      <c r="AU119" s="184"/>
      <c r="AV119" s="184"/>
      <c r="AW119" s="184"/>
      <c r="AX119" s="184"/>
      <c r="AY119" s="184"/>
      <c r="AZ119" s="184">
        <v>5751</v>
      </c>
      <c r="BA119" s="184"/>
      <c r="BB119" s="184">
        <v>42127.25</v>
      </c>
      <c r="BC119" s="184">
        <v>6913.25</v>
      </c>
      <c r="BD119" s="184">
        <v>751125</v>
      </c>
      <c r="BE119" s="184">
        <v>302724.21999999997</v>
      </c>
      <c r="BF119" s="184">
        <v>157098.75</v>
      </c>
      <c r="BG119" s="184">
        <v>7671.5</v>
      </c>
      <c r="BH119" s="184">
        <v>1497275.5</v>
      </c>
      <c r="BI119" s="184">
        <v>5809.85</v>
      </c>
      <c r="BJ119" s="184">
        <v>2609.1999999999998</v>
      </c>
      <c r="BK119" s="184"/>
      <c r="BL119" s="184"/>
      <c r="BM119" s="184">
        <v>84618.5</v>
      </c>
      <c r="BN119" s="184"/>
      <c r="BO119" s="184"/>
      <c r="BP119" s="184"/>
      <c r="BQ119" s="184"/>
      <c r="BR119" s="184"/>
      <c r="BS119" s="184">
        <v>3124159.25</v>
      </c>
      <c r="BT119" s="184"/>
      <c r="BU119" s="184"/>
      <c r="BV119" s="184">
        <v>100726</v>
      </c>
      <c r="BW119" s="184"/>
      <c r="BX119" s="184"/>
      <c r="BY119" s="184">
        <v>23651</v>
      </c>
      <c r="BZ119" s="184">
        <v>2845</v>
      </c>
      <c r="CA119" s="184"/>
      <c r="CB119" s="184"/>
      <c r="CC119" s="184"/>
      <c r="CD119" s="184">
        <v>100076.25</v>
      </c>
      <c r="CE119" s="184">
        <v>8323</v>
      </c>
      <c r="CF119" s="184"/>
      <c r="CG119" s="184"/>
      <c r="CH119" s="184"/>
      <c r="CI119" s="184">
        <v>3943.75</v>
      </c>
      <c r="CJ119" s="184"/>
      <c r="CK119" s="184">
        <v>32276</v>
      </c>
      <c r="CL119" s="184"/>
      <c r="CM119" s="184"/>
    </row>
    <row r="120" spans="1:91" ht="49.2">
      <c r="A120" s="120">
        <v>12</v>
      </c>
      <c r="B120" s="220" t="s">
        <v>837</v>
      </c>
      <c r="C120" s="141" t="s">
        <v>451</v>
      </c>
      <c r="D120" s="184"/>
      <c r="E120" s="184"/>
      <c r="F120" s="184"/>
      <c r="G120" s="184"/>
      <c r="H120" s="184"/>
      <c r="I120" s="184"/>
      <c r="J120" s="184">
        <v>-2623.5</v>
      </c>
      <c r="K120" s="184">
        <v>0</v>
      </c>
      <c r="L120" s="184"/>
      <c r="M120" s="184">
        <v>-1264.71</v>
      </c>
      <c r="N120" s="184">
        <v>0</v>
      </c>
      <c r="O120" s="184"/>
      <c r="P120" s="184"/>
      <c r="Q120" s="184"/>
      <c r="R120" s="184">
        <v>-2433.69</v>
      </c>
      <c r="S120" s="184"/>
      <c r="T120" s="184">
        <v>-26645.5</v>
      </c>
      <c r="U120" s="184">
        <v>-22976.5</v>
      </c>
      <c r="V120" s="184"/>
      <c r="W120" s="184">
        <v>-95839</v>
      </c>
      <c r="X120" s="184"/>
      <c r="Y120" s="184">
        <v>-93061.45</v>
      </c>
      <c r="Z120" s="184">
        <v>-607185</v>
      </c>
      <c r="AA120" s="184">
        <v>-444481</v>
      </c>
      <c r="AB120" s="184">
        <v>-91913.16</v>
      </c>
      <c r="AC120" s="184">
        <v>-21615.23</v>
      </c>
      <c r="AD120" s="184"/>
      <c r="AE120" s="184">
        <v>-22968.7</v>
      </c>
      <c r="AF120" s="184"/>
      <c r="AG120" s="184"/>
      <c r="AH120" s="184">
        <v>-762.54</v>
      </c>
      <c r="AI120" s="184">
        <v>-110517</v>
      </c>
      <c r="AJ120" s="184"/>
      <c r="AK120" s="184"/>
      <c r="AL120" s="184">
        <v>-380022</v>
      </c>
      <c r="AM120" s="184"/>
      <c r="AN120" s="184">
        <v>0</v>
      </c>
      <c r="AO120" s="184">
        <v>0</v>
      </c>
      <c r="AP120" s="184">
        <v>-35439</v>
      </c>
      <c r="AQ120" s="184">
        <v>-2467.8200000000002</v>
      </c>
      <c r="AR120" s="184"/>
      <c r="AS120" s="184">
        <v>-8632.33</v>
      </c>
      <c r="AT120" s="184"/>
      <c r="AU120" s="184"/>
      <c r="AV120" s="184"/>
      <c r="AW120" s="184">
        <v>-152</v>
      </c>
      <c r="AX120" s="184">
        <v>-369.71</v>
      </c>
      <c r="AY120" s="184"/>
      <c r="AZ120" s="184"/>
      <c r="BA120" s="184"/>
      <c r="BB120" s="184">
        <v>0</v>
      </c>
      <c r="BC120" s="184">
        <v>-100</v>
      </c>
      <c r="BD120" s="184">
        <v>-601037</v>
      </c>
      <c r="BE120" s="184">
        <v>-30695.47</v>
      </c>
      <c r="BF120" s="184"/>
      <c r="BG120" s="184">
        <v>-66605</v>
      </c>
      <c r="BH120" s="184">
        <v>-304761.86</v>
      </c>
      <c r="BI120" s="184"/>
      <c r="BJ120" s="184">
        <v>-7479.7</v>
      </c>
      <c r="BK120" s="184">
        <v>-375</v>
      </c>
      <c r="BL120" s="184"/>
      <c r="BM120" s="184"/>
      <c r="BN120" s="184"/>
      <c r="BO120" s="184"/>
      <c r="BP120" s="184"/>
      <c r="BQ120" s="184"/>
      <c r="BR120" s="184"/>
      <c r="BS120" s="184">
        <v>-694407.75</v>
      </c>
      <c r="BT120" s="184"/>
      <c r="BU120" s="184">
        <v>0</v>
      </c>
      <c r="BV120" s="184">
        <v>-67666</v>
      </c>
      <c r="BW120" s="184"/>
      <c r="BX120" s="184"/>
      <c r="BY120" s="184">
        <v>-20820.5</v>
      </c>
      <c r="BZ120" s="184"/>
      <c r="CA120" s="184"/>
      <c r="CB120" s="184"/>
      <c r="CC120" s="184">
        <v>-15281</v>
      </c>
      <c r="CD120" s="184">
        <v>-10696.75</v>
      </c>
      <c r="CE120" s="184">
        <v>-570</v>
      </c>
      <c r="CF120" s="184"/>
      <c r="CG120" s="184"/>
      <c r="CH120" s="184"/>
      <c r="CI120" s="184"/>
      <c r="CJ120" s="184"/>
      <c r="CK120" s="184"/>
      <c r="CL120" s="184"/>
      <c r="CM120" s="184"/>
    </row>
    <row r="121" spans="1:91" ht="49.2">
      <c r="A121" s="120">
        <v>12</v>
      </c>
      <c r="B121" s="220" t="s">
        <v>838</v>
      </c>
      <c r="C121" s="141" t="s">
        <v>452</v>
      </c>
      <c r="D121" s="184"/>
      <c r="E121" s="184">
        <v>11976.06</v>
      </c>
      <c r="F121" s="184">
        <v>182736.02</v>
      </c>
      <c r="G121" s="184"/>
      <c r="H121" s="184">
        <v>5702.89</v>
      </c>
      <c r="I121" s="184"/>
      <c r="J121" s="184"/>
      <c r="K121" s="184">
        <v>40250.54</v>
      </c>
      <c r="L121" s="184"/>
      <c r="M121" s="184"/>
      <c r="N121" s="184">
        <v>114097.21</v>
      </c>
      <c r="O121" s="184"/>
      <c r="P121" s="184">
        <v>28537.16</v>
      </c>
      <c r="Q121" s="184"/>
      <c r="R121" s="184"/>
      <c r="S121" s="184">
        <v>10404.51</v>
      </c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>
        <v>0</v>
      </c>
      <c r="AD121" s="184"/>
      <c r="AE121" s="184">
        <v>0</v>
      </c>
      <c r="AF121" s="184">
        <v>3421.73</v>
      </c>
      <c r="AG121" s="184"/>
      <c r="AH121" s="184">
        <v>0</v>
      </c>
      <c r="AI121" s="184"/>
      <c r="AJ121" s="184"/>
      <c r="AK121" s="184"/>
      <c r="AL121" s="184"/>
      <c r="AM121" s="184"/>
      <c r="AN121" s="184">
        <v>570.29</v>
      </c>
      <c r="AO121" s="184">
        <v>23550.66</v>
      </c>
      <c r="AP121" s="184"/>
      <c r="AQ121" s="184">
        <v>0</v>
      </c>
      <c r="AR121" s="184"/>
      <c r="AS121" s="184"/>
      <c r="AT121" s="184">
        <v>5700.73</v>
      </c>
      <c r="AU121" s="184"/>
      <c r="AV121" s="184"/>
      <c r="AW121" s="184"/>
      <c r="AX121" s="184">
        <v>0</v>
      </c>
      <c r="AY121" s="184">
        <v>950.29</v>
      </c>
      <c r="AZ121" s="184"/>
      <c r="BA121" s="184">
        <v>4750.4399999999996</v>
      </c>
      <c r="BB121" s="184">
        <v>44154.77</v>
      </c>
      <c r="BC121" s="184"/>
      <c r="BD121" s="184"/>
      <c r="BE121" s="184">
        <v>0</v>
      </c>
      <c r="BF121" s="184">
        <v>245544.73</v>
      </c>
      <c r="BG121" s="184"/>
      <c r="BH121" s="184"/>
      <c r="BI121" s="184"/>
      <c r="BJ121" s="184"/>
      <c r="BK121" s="184"/>
      <c r="BL121" s="184"/>
      <c r="BM121" s="184"/>
      <c r="BN121" s="184"/>
      <c r="BO121" s="184">
        <v>4328.13</v>
      </c>
      <c r="BP121" s="184"/>
      <c r="BQ121" s="184">
        <v>2800.54</v>
      </c>
      <c r="BR121" s="184"/>
      <c r="BS121" s="186"/>
      <c r="BT121" s="184"/>
      <c r="BU121" s="184">
        <v>11018.88</v>
      </c>
      <c r="BV121" s="184"/>
      <c r="BW121" s="184">
        <v>18059.14</v>
      </c>
      <c r="BX121" s="184"/>
      <c r="BY121" s="184"/>
      <c r="BZ121" s="184">
        <v>950.45</v>
      </c>
      <c r="CA121" s="184">
        <v>6653.37</v>
      </c>
      <c r="CB121" s="184">
        <v>9200</v>
      </c>
      <c r="CC121" s="184"/>
      <c r="CD121" s="184"/>
      <c r="CE121" s="184"/>
      <c r="CF121" s="184"/>
      <c r="CG121" s="184">
        <v>1900.96</v>
      </c>
      <c r="CH121" s="184"/>
      <c r="CI121" s="184">
        <v>8735.43</v>
      </c>
      <c r="CJ121" s="184"/>
      <c r="CK121" s="184">
        <v>11632.39</v>
      </c>
      <c r="CL121" s="184"/>
      <c r="CM121" s="184">
        <v>380.19</v>
      </c>
    </row>
    <row r="122" spans="1:91" ht="24.6">
      <c r="A122" s="120">
        <v>19</v>
      </c>
      <c r="B122" s="220" t="s">
        <v>839</v>
      </c>
      <c r="C122" s="141" t="s">
        <v>453</v>
      </c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</row>
    <row r="123" spans="1:91" ht="24.6">
      <c r="A123" s="120">
        <v>19</v>
      </c>
      <c r="B123" s="220" t="s">
        <v>840</v>
      </c>
      <c r="C123" s="141" t="s">
        <v>454</v>
      </c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>
        <v>15000</v>
      </c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>
        <v>27500</v>
      </c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</row>
    <row r="124" spans="1:91" ht="24.6">
      <c r="A124" s="120">
        <v>19</v>
      </c>
      <c r="B124" s="220" t="s">
        <v>841</v>
      </c>
      <c r="C124" s="141" t="s">
        <v>455</v>
      </c>
      <c r="D124" s="184"/>
      <c r="E124" s="184"/>
      <c r="F124" s="184"/>
      <c r="G124" s="184">
        <v>30000</v>
      </c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>
        <v>30000</v>
      </c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</row>
    <row r="125" spans="1:91" s="299" customFormat="1" ht="24.6">
      <c r="A125" s="296">
        <v>19</v>
      </c>
      <c r="B125" s="295" t="s">
        <v>1340</v>
      </c>
      <c r="C125" s="297" t="s">
        <v>1342</v>
      </c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>
        <v>3000</v>
      </c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  <c r="AP125" s="298"/>
      <c r="AQ125" s="298"/>
      <c r="AR125" s="298"/>
      <c r="AS125" s="298">
        <v>40000</v>
      </c>
      <c r="AT125" s="298"/>
      <c r="AU125" s="298"/>
      <c r="AV125" s="298">
        <v>25</v>
      </c>
      <c r="AW125" s="298"/>
      <c r="AX125" s="298">
        <v>2700000</v>
      </c>
      <c r="AY125" s="298"/>
      <c r="AZ125" s="298"/>
      <c r="BA125" s="298">
        <v>448633.2</v>
      </c>
      <c r="BB125" s="298"/>
      <c r="BC125" s="298"/>
      <c r="BD125" s="298"/>
      <c r="BE125" s="298"/>
      <c r="BF125" s="298"/>
      <c r="BG125" s="298"/>
      <c r="BH125" s="298"/>
      <c r="BI125" s="298"/>
      <c r="BJ125" s="298"/>
      <c r="BK125" s="298"/>
      <c r="BL125" s="298"/>
      <c r="BM125" s="298">
        <v>5878178.3399999999</v>
      </c>
      <c r="BN125" s="298"/>
      <c r="BO125" s="298"/>
      <c r="BP125" s="298"/>
      <c r="BQ125" s="298"/>
      <c r="BR125" s="298"/>
      <c r="BS125" s="298"/>
      <c r="BT125" s="298"/>
      <c r="BU125" s="298"/>
      <c r="BV125" s="298"/>
      <c r="BW125" s="298"/>
      <c r="BX125" s="298"/>
      <c r="BY125" s="298"/>
      <c r="BZ125" s="298"/>
      <c r="CA125" s="298"/>
      <c r="CB125" s="298"/>
      <c r="CC125" s="298"/>
      <c r="CD125" s="298"/>
      <c r="CE125" s="298"/>
      <c r="CF125" s="298"/>
      <c r="CG125" s="298"/>
      <c r="CH125" s="298"/>
      <c r="CI125" s="298"/>
      <c r="CJ125" s="298"/>
      <c r="CK125" s="298"/>
      <c r="CL125" s="298"/>
      <c r="CM125" s="298"/>
    </row>
    <row r="126" spans="1:91" ht="24.6">
      <c r="A126" s="120">
        <v>19</v>
      </c>
      <c r="B126" s="220" t="s">
        <v>842</v>
      </c>
      <c r="C126" s="141" t="s">
        <v>456</v>
      </c>
      <c r="D126" s="184"/>
      <c r="E126" s="184">
        <v>1024971</v>
      </c>
      <c r="F126" s="184">
        <v>845252</v>
      </c>
      <c r="G126" s="184">
        <v>605636</v>
      </c>
      <c r="H126" s="184">
        <v>413100</v>
      </c>
      <c r="I126" s="184">
        <v>1138251.6299999999</v>
      </c>
      <c r="J126" s="184">
        <v>212150</v>
      </c>
      <c r="K126" s="184">
        <v>595194</v>
      </c>
      <c r="L126" s="184">
        <v>100000</v>
      </c>
      <c r="M126" s="184"/>
      <c r="N126" s="184">
        <v>382550</v>
      </c>
      <c r="O126" s="184">
        <v>84950</v>
      </c>
      <c r="P126" s="184">
        <v>484778</v>
      </c>
      <c r="Q126" s="184">
        <v>475500</v>
      </c>
      <c r="R126" s="184">
        <v>4719633.62</v>
      </c>
      <c r="S126" s="184">
        <v>2274758.5</v>
      </c>
      <c r="T126" s="184"/>
      <c r="U126" s="184">
        <v>1062593</v>
      </c>
      <c r="V126" s="184">
        <v>633728</v>
      </c>
      <c r="W126" s="184">
        <v>447892</v>
      </c>
      <c r="X126" s="184">
        <v>1487379</v>
      </c>
      <c r="Y126" s="184">
        <v>144255</v>
      </c>
      <c r="Z126" s="184">
        <v>144625</v>
      </c>
      <c r="AA126" s="184">
        <v>139449</v>
      </c>
      <c r="AB126" s="184">
        <v>408871.9</v>
      </c>
      <c r="AC126" s="184">
        <v>1247172</v>
      </c>
      <c r="AD126" s="184">
        <v>544212</v>
      </c>
      <c r="AE126" s="184">
        <v>108850</v>
      </c>
      <c r="AF126" s="184">
        <v>1615981.52</v>
      </c>
      <c r="AG126" s="184">
        <v>519999</v>
      </c>
      <c r="AH126" s="184">
        <v>561685</v>
      </c>
      <c r="AI126" s="184">
        <v>249914.86</v>
      </c>
      <c r="AJ126" s="184">
        <v>182965</v>
      </c>
      <c r="AK126" s="184">
        <v>270678</v>
      </c>
      <c r="AL126" s="184"/>
      <c r="AM126" s="184">
        <v>125304</v>
      </c>
      <c r="AN126" s="184">
        <v>161800</v>
      </c>
      <c r="AO126" s="184">
        <v>258500</v>
      </c>
      <c r="AP126" s="184"/>
      <c r="AQ126" s="184">
        <v>115311</v>
      </c>
      <c r="AR126" s="184">
        <v>205326</v>
      </c>
      <c r="AS126" s="184">
        <v>671842.77</v>
      </c>
      <c r="AT126" s="184">
        <v>20000</v>
      </c>
      <c r="AU126" s="184">
        <v>111795</v>
      </c>
      <c r="AV126" s="184">
        <v>1047984.5</v>
      </c>
      <c r="AW126" s="184">
        <v>115900</v>
      </c>
      <c r="AX126" s="184">
        <v>260650</v>
      </c>
      <c r="AY126" s="184">
        <v>92900</v>
      </c>
      <c r="AZ126" s="184">
        <v>531889</v>
      </c>
      <c r="BA126" s="184">
        <v>605636</v>
      </c>
      <c r="BB126" s="184">
        <v>281650</v>
      </c>
      <c r="BC126" s="184">
        <v>150600</v>
      </c>
      <c r="BD126" s="184">
        <v>665380</v>
      </c>
      <c r="BE126" s="184">
        <v>913248.48</v>
      </c>
      <c r="BF126" s="184">
        <v>137920</v>
      </c>
      <c r="BG126" s="184">
        <v>1996714</v>
      </c>
      <c r="BH126" s="184">
        <v>1423798</v>
      </c>
      <c r="BI126" s="184">
        <v>548564</v>
      </c>
      <c r="BJ126" s="184">
        <v>40000</v>
      </c>
      <c r="BK126" s="184">
        <v>133544</v>
      </c>
      <c r="BL126" s="184">
        <v>252210</v>
      </c>
      <c r="BM126" s="184">
        <v>1007584</v>
      </c>
      <c r="BN126" s="184">
        <v>1210522</v>
      </c>
      <c r="BO126" s="184">
        <v>824137</v>
      </c>
      <c r="BP126" s="184">
        <v>927672</v>
      </c>
      <c r="BQ126" s="184">
        <v>357362</v>
      </c>
      <c r="BR126" s="184">
        <v>1044712.5</v>
      </c>
      <c r="BS126" s="184">
        <v>999365.36</v>
      </c>
      <c r="BT126" s="184">
        <v>600706</v>
      </c>
      <c r="BU126" s="184">
        <v>543226</v>
      </c>
      <c r="BV126" s="184">
        <v>18000</v>
      </c>
      <c r="BW126" s="184"/>
      <c r="BX126" s="184">
        <v>66140</v>
      </c>
      <c r="BY126" s="184">
        <v>5306591</v>
      </c>
      <c r="BZ126" s="184">
        <v>104985</v>
      </c>
      <c r="CA126" s="184">
        <v>104420</v>
      </c>
      <c r="CB126" s="184">
        <v>1163623</v>
      </c>
      <c r="CC126" s="184">
        <v>190000</v>
      </c>
      <c r="CD126" s="184"/>
      <c r="CE126" s="184">
        <v>2631706</v>
      </c>
      <c r="CF126" s="184"/>
      <c r="CG126" s="184">
        <v>443470</v>
      </c>
      <c r="CH126" s="184"/>
      <c r="CI126" s="184">
        <v>195746</v>
      </c>
      <c r="CJ126" s="184"/>
      <c r="CK126" s="184"/>
      <c r="CL126" s="184">
        <v>15000</v>
      </c>
      <c r="CM126" s="184"/>
    </row>
    <row r="127" spans="1:91" ht="24.6">
      <c r="A127" s="120">
        <v>19</v>
      </c>
      <c r="B127" s="220" t="s">
        <v>843</v>
      </c>
      <c r="C127" s="142" t="s">
        <v>1230</v>
      </c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>
        <v>19200</v>
      </c>
      <c r="O127" s="184"/>
      <c r="P127" s="184">
        <v>433720</v>
      </c>
      <c r="Q127" s="184">
        <v>251285.18</v>
      </c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>
        <v>170000</v>
      </c>
      <c r="AJ127" s="184"/>
      <c r="AK127" s="184"/>
      <c r="AL127" s="184">
        <v>573000</v>
      </c>
      <c r="AM127" s="184"/>
      <c r="AN127" s="184"/>
      <c r="AO127" s="184"/>
      <c r="AP127" s="184"/>
      <c r="AQ127" s="184"/>
      <c r="AR127" s="184"/>
      <c r="AS127" s="184">
        <v>140357.23000000001</v>
      </c>
      <c r="AT127" s="184"/>
      <c r="AU127" s="184"/>
      <c r="AV127" s="184">
        <v>81000</v>
      </c>
      <c r="AW127" s="184"/>
      <c r="AX127" s="184"/>
      <c r="AY127" s="184"/>
      <c r="AZ127" s="184"/>
      <c r="BA127" s="184"/>
      <c r="BB127" s="184"/>
      <c r="BC127" s="184"/>
      <c r="BD127" s="184"/>
      <c r="BE127" s="184">
        <v>100000</v>
      </c>
      <c r="BF127" s="184"/>
      <c r="BG127" s="184"/>
      <c r="BH127" s="184"/>
      <c r="BI127" s="184"/>
      <c r="BJ127" s="184"/>
      <c r="BK127" s="184">
        <v>2480000</v>
      </c>
      <c r="BL127" s="184"/>
      <c r="BM127" s="184">
        <v>270000</v>
      </c>
      <c r="BN127" s="184"/>
      <c r="BO127" s="184"/>
      <c r="BP127" s="184"/>
      <c r="BQ127" s="184"/>
      <c r="BR127" s="184"/>
      <c r="BS127" s="184">
        <v>1432349.21</v>
      </c>
      <c r="BT127" s="184"/>
      <c r="BU127" s="184"/>
      <c r="BV127" s="184"/>
      <c r="BW127" s="184"/>
      <c r="BX127" s="184"/>
      <c r="BY127" s="184">
        <v>117600</v>
      </c>
      <c r="BZ127" s="184">
        <v>16560</v>
      </c>
      <c r="CA127" s="184"/>
      <c r="CB127" s="184"/>
      <c r="CC127" s="184">
        <v>2100</v>
      </c>
      <c r="CD127" s="184"/>
      <c r="CE127" s="184"/>
      <c r="CF127" s="184"/>
      <c r="CG127" s="184"/>
      <c r="CH127" s="184"/>
      <c r="CI127" s="184"/>
      <c r="CJ127" s="184">
        <v>16800</v>
      </c>
      <c r="CK127" s="184">
        <v>1027852.13</v>
      </c>
      <c r="CL127" s="184"/>
      <c r="CM127" s="184"/>
    </row>
    <row r="128" spans="1:91" ht="24.6">
      <c r="A128" s="120">
        <v>19</v>
      </c>
      <c r="B128" s="220" t="s">
        <v>844</v>
      </c>
      <c r="C128" s="142" t="s">
        <v>457</v>
      </c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>
        <v>0</v>
      </c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6"/>
      <c r="BT128" s="184"/>
      <c r="BU128" s="184"/>
      <c r="BV128" s="184"/>
      <c r="BW128" s="184"/>
      <c r="BX128" s="184"/>
      <c r="BY128" s="184"/>
      <c r="BZ128" s="184">
        <v>41768</v>
      </c>
      <c r="CA128" s="186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</row>
    <row r="129" spans="1:91" ht="24.6">
      <c r="A129" s="120">
        <v>19</v>
      </c>
      <c r="B129" s="220" t="s">
        <v>845</v>
      </c>
      <c r="C129" s="142" t="s">
        <v>458</v>
      </c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>
        <v>281361.53000000003</v>
      </c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>
        <v>237000</v>
      </c>
      <c r="BJ129" s="184">
        <v>111750</v>
      </c>
      <c r="BK129" s="184">
        <v>56957.77</v>
      </c>
      <c r="BL129" s="184"/>
      <c r="BM129" s="184"/>
      <c r="BN129" s="184"/>
      <c r="BO129" s="184"/>
      <c r="BP129" s="184"/>
      <c r="BQ129" s="184"/>
      <c r="BR129" s="184"/>
      <c r="BS129" s="186"/>
      <c r="BT129" s="184"/>
      <c r="BU129" s="184"/>
      <c r="BV129" s="186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</row>
    <row r="130" spans="1:91" ht="49.2">
      <c r="A130" s="120">
        <v>19</v>
      </c>
      <c r="B130" s="220" t="s">
        <v>846</v>
      </c>
      <c r="C130" s="142" t="s">
        <v>459</v>
      </c>
      <c r="D130" s="184">
        <v>5121985.09</v>
      </c>
      <c r="E130" s="184">
        <v>21320</v>
      </c>
      <c r="F130" s="184">
        <v>112233.99</v>
      </c>
      <c r="G130" s="184">
        <v>211790.88</v>
      </c>
      <c r="H130" s="184">
        <v>27918</v>
      </c>
      <c r="I130" s="184">
        <v>223418.02</v>
      </c>
      <c r="J130" s="184">
        <v>163447.99</v>
      </c>
      <c r="K130" s="184">
        <v>196897</v>
      </c>
      <c r="L130" s="184">
        <v>56251</v>
      </c>
      <c r="M130" s="184">
        <v>12654.06</v>
      </c>
      <c r="N130" s="184">
        <v>2639355.2000000002</v>
      </c>
      <c r="O130" s="184">
        <v>114595.38</v>
      </c>
      <c r="P130" s="184">
        <v>3060343.89</v>
      </c>
      <c r="Q130" s="184">
        <v>332216.76</v>
      </c>
      <c r="R130" s="184">
        <v>525440.03</v>
      </c>
      <c r="S130" s="184">
        <v>2063331</v>
      </c>
      <c r="T130" s="184">
        <v>157643</v>
      </c>
      <c r="U130" s="184">
        <v>1798040.63</v>
      </c>
      <c r="V130" s="184">
        <v>650060.5</v>
      </c>
      <c r="W130" s="184">
        <v>52012</v>
      </c>
      <c r="X130" s="184">
        <v>2461723.4</v>
      </c>
      <c r="Y130" s="184">
        <v>6745</v>
      </c>
      <c r="Z130" s="184">
        <v>291722.92</v>
      </c>
      <c r="AA130" s="184">
        <v>31819</v>
      </c>
      <c r="AB130" s="184">
        <v>238553</v>
      </c>
      <c r="AC130" s="184">
        <v>981377.08</v>
      </c>
      <c r="AD130" s="184">
        <v>11900</v>
      </c>
      <c r="AE130" s="184">
        <v>423499.32</v>
      </c>
      <c r="AF130" s="184">
        <v>1712259.44</v>
      </c>
      <c r="AG130" s="184">
        <v>172262.95</v>
      </c>
      <c r="AH130" s="184">
        <v>16764</v>
      </c>
      <c r="AI130" s="184">
        <v>453875.8</v>
      </c>
      <c r="AJ130" s="184">
        <v>53182.46</v>
      </c>
      <c r="AK130" s="184">
        <v>172405.26</v>
      </c>
      <c r="AL130" s="184">
        <v>3454864.22</v>
      </c>
      <c r="AM130" s="184">
        <v>282591.96999999997</v>
      </c>
      <c r="AN130" s="184">
        <v>3190</v>
      </c>
      <c r="AO130" s="184">
        <v>1171656.45</v>
      </c>
      <c r="AP130" s="184">
        <v>411642.05</v>
      </c>
      <c r="AQ130" s="184">
        <v>91906</v>
      </c>
      <c r="AR130" s="184">
        <v>1747.35</v>
      </c>
      <c r="AS130" s="184">
        <v>1385540.14</v>
      </c>
      <c r="AT130" s="184">
        <v>72805.5</v>
      </c>
      <c r="AU130" s="184">
        <v>77463.56</v>
      </c>
      <c r="AV130" s="184">
        <v>64235.040000000001</v>
      </c>
      <c r="AW130" s="184">
        <v>158674.01</v>
      </c>
      <c r="AX130" s="184">
        <v>63722.5</v>
      </c>
      <c r="AY130" s="184">
        <v>63951.58</v>
      </c>
      <c r="AZ130" s="184">
        <v>725.02</v>
      </c>
      <c r="BA130" s="184">
        <v>424241</v>
      </c>
      <c r="BB130" s="184">
        <v>2294242</v>
      </c>
      <c r="BC130" s="184">
        <v>14741</v>
      </c>
      <c r="BD130" s="184">
        <v>7125445.1900000004</v>
      </c>
      <c r="BE130" s="184">
        <v>84982.83</v>
      </c>
      <c r="BF130" s="184">
        <v>174054.56</v>
      </c>
      <c r="BG130" s="184">
        <v>436679.5</v>
      </c>
      <c r="BH130" s="184">
        <v>9011224.7599999998</v>
      </c>
      <c r="BI130" s="184">
        <v>717889.8</v>
      </c>
      <c r="BJ130" s="184">
        <v>358818.1</v>
      </c>
      <c r="BK130" s="184">
        <v>10143.68</v>
      </c>
      <c r="BL130" s="184">
        <v>122798</v>
      </c>
      <c r="BM130" s="184">
        <v>220254.03</v>
      </c>
      <c r="BN130" s="184">
        <v>956691</v>
      </c>
      <c r="BO130" s="184">
        <v>27539</v>
      </c>
      <c r="BP130" s="184">
        <v>55643.12</v>
      </c>
      <c r="BQ130" s="184">
        <v>17820</v>
      </c>
      <c r="BR130" s="184">
        <v>37475.910000000003</v>
      </c>
      <c r="BS130" s="186">
        <v>8521324.6600000001</v>
      </c>
      <c r="BT130" s="184">
        <v>34610</v>
      </c>
      <c r="BU130" s="184"/>
      <c r="BV130" s="184">
        <v>2431555.52</v>
      </c>
      <c r="BW130" s="184">
        <v>319007.11</v>
      </c>
      <c r="BX130" s="184">
        <v>388960.1</v>
      </c>
      <c r="BY130" s="184">
        <v>651371.44999999995</v>
      </c>
      <c r="BZ130" s="184">
        <v>115064</v>
      </c>
      <c r="CA130" s="184">
        <v>6365.14</v>
      </c>
      <c r="CB130" s="184">
        <v>30391.21</v>
      </c>
      <c r="CC130" s="184">
        <v>114407.33</v>
      </c>
      <c r="CD130" s="184">
        <v>887293.21</v>
      </c>
      <c r="CE130" s="184">
        <v>10311.35</v>
      </c>
      <c r="CF130" s="184">
        <v>5246632.6500000004</v>
      </c>
      <c r="CG130" s="184">
        <v>1336.47</v>
      </c>
      <c r="CH130" s="184"/>
      <c r="CI130" s="184">
        <v>24176.32</v>
      </c>
      <c r="CJ130" s="184">
        <v>1200</v>
      </c>
      <c r="CK130" s="184">
        <v>83592</v>
      </c>
      <c r="CL130" s="184">
        <v>5201</v>
      </c>
      <c r="CM130" s="184">
        <v>8159</v>
      </c>
    </row>
    <row r="131" spans="1:91" ht="24.6">
      <c r="A131" s="120">
        <v>19</v>
      </c>
      <c r="B131" s="220" t="s">
        <v>847</v>
      </c>
      <c r="C131" s="142" t="s">
        <v>460</v>
      </c>
      <c r="D131" s="184">
        <v>4106294.9</v>
      </c>
      <c r="E131" s="184"/>
      <c r="F131" s="184">
        <v>20900</v>
      </c>
      <c r="G131" s="184">
        <v>24639</v>
      </c>
      <c r="H131" s="184"/>
      <c r="I131" s="184"/>
      <c r="J131" s="184">
        <v>400000</v>
      </c>
      <c r="K131" s="184">
        <v>168668.84</v>
      </c>
      <c r="L131" s="184">
        <v>38000</v>
      </c>
      <c r="M131" s="184">
        <v>994750</v>
      </c>
      <c r="N131" s="184">
        <v>6386533</v>
      </c>
      <c r="O131" s="184"/>
      <c r="P131" s="184">
        <v>28654937.16</v>
      </c>
      <c r="Q131" s="184">
        <v>1539698.5</v>
      </c>
      <c r="R131" s="184">
        <v>40</v>
      </c>
      <c r="S131" s="184"/>
      <c r="T131" s="184">
        <v>138985.28</v>
      </c>
      <c r="U131" s="184">
        <v>679864.4</v>
      </c>
      <c r="V131" s="184"/>
      <c r="W131" s="184">
        <v>446600</v>
      </c>
      <c r="X131" s="184">
        <v>44279998.689999998</v>
      </c>
      <c r="Y131" s="184">
        <v>83302.7</v>
      </c>
      <c r="Z131" s="184">
        <v>551000</v>
      </c>
      <c r="AA131" s="184"/>
      <c r="AB131" s="184">
        <v>3038800</v>
      </c>
      <c r="AC131" s="184">
        <v>51821.39</v>
      </c>
      <c r="AD131" s="184"/>
      <c r="AE131" s="184">
        <v>6666.7</v>
      </c>
      <c r="AF131" s="184"/>
      <c r="AG131" s="184"/>
      <c r="AH131" s="184">
        <v>146565.51999999999</v>
      </c>
      <c r="AI131" s="184">
        <v>7612651.79</v>
      </c>
      <c r="AJ131" s="184">
        <v>1340178.8899999999</v>
      </c>
      <c r="AK131" s="184">
        <v>249230.02</v>
      </c>
      <c r="AL131" s="184">
        <v>20263558.579999998</v>
      </c>
      <c r="AM131" s="184">
        <v>192886.8</v>
      </c>
      <c r="AN131" s="184"/>
      <c r="AO131" s="184">
        <v>4005291.03</v>
      </c>
      <c r="AP131" s="184"/>
      <c r="AQ131" s="184">
        <v>704943.39</v>
      </c>
      <c r="AR131" s="184">
        <v>11600</v>
      </c>
      <c r="AS131" s="184">
        <v>1433500.23</v>
      </c>
      <c r="AT131" s="184"/>
      <c r="AU131" s="184">
        <v>180030</v>
      </c>
      <c r="AV131" s="184">
        <v>152000</v>
      </c>
      <c r="AW131" s="184"/>
      <c r="AX131" s="184">
        <v>40</v>
      </c>
      <c r="AY131" s="184"/>
      <c r="AZ131" s="184">
        <v>9200</v>
      </c>
      <c r="BA131" s="184"/>
      <c r="BB131" s="184">
        <v>4254793.66</v>
      </c>
      <c r="BC131" s="184">
        <v>2835201.9</v>
      </c>
      <c r="BD131" s="184">
        <v>2887909.59</v>
      </c>
      <c r="BE131" s="184">
        <v>7524842.9299999997</v>
      </c>
      <c r="BF131" s="184"/>
      <c r="BG131" s="184">
        <v>2880779.98</v>
      </c>
      <c r="BH131" s="184">
        <v>3771677.53</v>
      </c>
      <c r="BI131" s="184">
        <v>1497270</v>
      </c>
      <c r="BJ131" s="184"/>
      <c r="BK131" s="184"/>
      <c r="BL131" s="184">
        <v>223245.41</v>
      </c>
      <c r="BM131" s="184">
        <v>3383974.38</v>
      </c>
      <c r="BN131" s="184">
        <v>3760</v>
      </c>
      <c r="BO131" s="184">
        <v>294748.84999999998</v>
      </c>
      <c r="BP131" s="184"/>
      <c r="BQ131" s="184"/>
      <c r="BR131" s="184"/>
      <c r="BS131" s="184">
        <v>8687755.6999999993</v>
      </c>
      <c r="BT131" s="186">
        <v>278750</v>
      </c>
      <c r="BU131" s="186"/>
      <c r="BV131" s="184">
        <v>6087930.4500000002</v>
      </c>
      <c r="BW131" s="186">
        <v>125750</v>
      </c>
      <c r="BX131" s="186"/>
      <c r="BY131" s="186">
        <v>506996.2</v>
      </c>
      <c r="BZ131" s="186">
        <v>209233.33</v>
      </c>
      <c r="CA131" s="186">
        <v>750000</v>
      </c>
      <c r="CB131" s="186">
        <v>6930967.0199999996</v>
      </c>
      <c r="CC131" s="186">
        <v>8642400.0199999996</v>
      </c>
      <c r="CD131" s="186"/>
      <c r="CE131" s="186"/>
      <c r="CF131" s="186">
        <v>85000</v>
      </c>
      <c r="CG131" s="186">
        <v>200000</v>
      </c>
      <c r="CH131" s="186"/>
      <c r="CI131" s="186"/>
      <c r="CJ131" s="186"/>
      <c r="CK131" s="186">
        <v>2643553.5499999998</v>
      </c>
      <c r="CL131" s="186">
        <v>2938859.98</v>
      </c>
      <c r="CM131" s="186">
        <v>27166.48</v>
      </c>
    </row>
    <row r="132" spans="1:91" ht="24.6">
      <c r="A132" s="120">
        <v>19</v>
      </c>
      <c r="B132" s="220" t="s">
        <v>848</v>
      </c>
      <c r="C132" s="142" t="s">
        <v>461</v>
      </c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</row>
    <row r="133" spans="1:91" ht="24.6">
      <c r="A133" s="120">
        <v>19</v>
      </c>
      <c r="B133" s="220" t="s">
        <v>849</v>
      </c>
      <c r="C133" s="142" t="s">
        <v>462</v>
      </c>
      <c r="D133" s="184">
        <v>296709.01</v>
      </c>
      <c r="E133" s="184">
        <v>71883.75</v>
      </c>
      <c r="F133" s="184">
        <v>85214.95</v>
      </c>
      <c r="G133" s="184">
        <v>43667.88</v>
      </c>
      <c r="H133" s="184">
        <v>65530.41</v>
      </c>
      <c r="I133" s="184">
        <v>41684.550000000003</v>
      </c>
      <c r="J133" s="184">
        <v>75474.97</v>
      </c>
      <c r="K133" s="184">
        <v>73995.67</v>
      </c>
      <c r="L133" s="184">
        <v>32341.81</v>
      </c>
      <c r="M133" s="184">
        <v>44150.17</v>
      </c>
      <c r="N133" s="184">
        <v>85431.49</v>
      </c>
      <c r="O133" s="184">
        <v>29412.15</v>
      </c>
      <c r="P133" s="184">
        <v>371979.77</v>
      </c>
      <c r="Q133" s="184">
        <v>98630.57</v>
      </c>
      <c r="R133" s="184">
        <v>45867.77</v>
      </c>
      <c r="S133" s="184">
        <v>129697.66</v>
      </c>
      <c r="T133" s="184">
        <v>63270.27</v>
      </c>
      <c r="U133" s="184">
        <v>88010.83</v>
      </c>
      <c r="V133" s="184">
        <v>55588.49</v>
      </c>
      <c r="W133" s="184">
        <v>22533.35</v>
      </c>
      <c r="X133" s="184">
        <v>613278.54</v>
      </c>
      <c r="Y133" s="184">
        <v>101994.29</v>
      </c>
      <c r="Z133" s="184">
        <v>59293.599999999999</v>
      </c>
      <c r="AA133" s="184">
        <v>73508.88</v>
      </c>
      <c r="AB133" s="184">
        <v>20335.509999999998</v>
      </c>
      <c r="AC133" s="184">
        <v>25940.66</v>
      </c>
      <c r="AD133" s="184">
        <v>33590.1</v>
      </c>
      <c r="AE133" s="184">
        <v>125134.39</v>
      </c>
      <c r="AF133" s="184">
        <v>46438.080000000002</v>
      </c>
      <c r="AG133" s="184">
        <v>36756.6</v>
      </c>
      <c r="AH133" s="184">
        <v>60924.639999999999</v>
      </c>
      <c r="AI133" s="184">
        <v>96866.27</v>
      </c>
      <c r="AJ133" s="184">
        <v>86536.55</v>
      </c>
      <c r="AK133" s="184">
        <v>38154.39</v>
      </c>
      <c r="AL133" s="184">
        <v>337911.07</v>
      </c>
      <c r="AM133" s="184">
        <v>137369.1</v>
      </c>
      <c r="AN133" s="184">
        <v>88588.91</v>
      </c>
      <c r="AO133" s="184">
        <v>152555.12</v>
      </c>
      <c r="AP133" s="184">
        <v>65201.23</v>
      </c>
      <c r="AQ133" s="184">
        <v>56005.38</v>
      </c>
      <c r="AR133" s="184">
        <v>36151.39</v>
      </c>
      <c r="AS133" s="184">
        <v>86512.9</v>
      </c>
      <c r="AT133" s="184">
        <v>25739.23</v>
      </c>
      <c r="AU133" s="184">
        <v>64420.5</v>
      </c>
      <c r="AV133" s="184">
        <v>66914.81</v>
      </c>
      <c r="AW133" s="184">
        <v>60825.98</v>
      </c>
      <c r="AX133" s="184">
        <v>42583.56</v>
      </c>
      <c r="AY133" s="184">
        <v>85482.05</v>
      </c>
      <c r="AZ133" s="184">
        <v>67491.28</v>
      </c>
      <c r="BA133" s="184">
        <v>45687.39</v>
      </c>
      <c r="BB133" s="184">
        <v>218614.45</v>
      </c>
      <c r="BC133" s="184">
        <v>109736</v>
      </c>
      <c r="BD133" s="184">
        <v>1306533.23</v>
      </c>
      <c r="BE133" s="184">
        <v>36677.879999999997</v>
      </c>
      <c r="BF133" s="184">
        <v>44765.29</v>
      </c>
      <c r="BG133" s="184">
        <v>43350.51</v>
      </c>
      <c r="BH133" s="184">
        <v>164374.21</v>
      </c>
      <c r="BI133" s="184">
        <v>89577.91</v>
      </c>
      <c r="BJ133" s="184">
        <v>39505.99</v>
      </c>
      <c r="BK133" s="184">
        <v>75547.100000000006</v>
      </c>
      <c r="BL133" s="184">
        <v>36559.9</v>
      </c>
      <c r="BM133" s="184">
        <v>631927.16</v>
      </c>
      <c r="BN133" s="184">
        <v>90042.4</v>
      </c>
      <c r="BO133" s="184">
        <v>72011.8</v>
      </c>
      <c r="BP133" s="184">
        <v>109324.59</v>
      </c>
      <c r="BQ133" s="184">
        <v>68824.95</v>
      </c>
      <c r="BR133" s="184">
        <v>52749.87</v>
      </c>
      <c r="BS133" s="186">
        <v>3289158.09</v>
      </c>
      <c r="BT133" s="184">
        <v>61781.64</v>
      </c>
      <c r="BU133" s="184">
        <v>54330.69</v>
      </c>
      <c r="BV133" s="184">
        <v>444567.61</v>
      </c>
      <c r="BW133" s="184">
        <v>41869.65</v>
      </c>
      <c r="BX133" s="184">
        <v>73758.990000000005</v>
      </c>
      <c r="BY133" s="184">
        <v>172460.55</v>
      </c>
      <c r="BZ133" s="184">
        <v>40634.86</v>
      </c>
      <c r="CA133" s="184">
        <v>27013.8</v>
      </c>
      <c r="CB133" s="184">
        <v>59307.81</v>
      </c>
      <c r="CC133" s="184">
        <v>68302.77</v>
      </c>
      <c r="CD133" s="184">
        <v>187311.08</v>
      </c>
      <c r="CE133" s="184">
        <v>176472.08</v>
      </c>
      <c r="CF133" s="184">
        <v>129791.56</v>
      </c>
      <c r="CG133" s="184">
        <v>48584.38</v>
      </c>
      <c r="CH133" s="184">
        <v>33851.68</v>
      </c>
      <c r="CI133" s="184">
        <v>49174.78</v>
      </c>
      <c r="CJ133" s="184">
        <v>44238.76</v>
      </c>
      <c r="CK133" s="184">
        <v>174676.9</v>
      </c>
      <c r="CL133" s="184">
        <v>37102.51</v>
      </c>
      <c r="CM133" s="184">
        <v>63817.71</v>
      </c>
    </row>
    <row r="134" spans="1:91" ht="24.6">
      <c r="A134" s="120">
        <v>19</v>
      </c>
      <c r="B134" s="220" t="s">
        <v>850</v>
      </c>
      <c r="C134" s="142" t="s">
        <v>387</v>
      </c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6"/>
      <c r="BT134" s="186"/>
      <c r="BU134" s="184"/>
      <c r="BV134" s="186"/>
      <c r="BW134" s="186"/>
      <c r="BX134" s="186"/>
      <c r="BY134" s="186"/>
      <c r="BZ134" s="184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</row>
    <row r="135" spans="1:91" ht="24.6">
      <c r="A135" s="120">
        <v>19</v>
      </c>
      <c r="B135" s="220" t="s">
        <v>851</v>
      </c>
      <c r="C135" s="142" t="s">
        <v>388</v>
      </c>
      <c r="D135" s="184"/>
      <c r="E135" s="184">
        <v>20000</v>
      </c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>
        <v>8360</v>
      </c>
      <c r="Q135" s="184"/>
      <c r="R135" s="184"/>
      <c r="S135" s="184"/>
      <c r="T135" s="184"/>
      <c r="U135" s="184"/>
      <c r="V135" s="184"/>
      <c r="W135" s="184">
        <v>0</v>
      </c>
      <c r="X135" s="184">
        <v>203000</v>
      </c>
      <c r="Y135" s="184">
        <v>2090</v>
      </c>
      <c r="Z135" s="184"/>
      <c r="AA135" s="184">
        <v>8440</v>
      </c>
      <c r="AB135" s="184"/>
      <c r="AC135" s="184">
        <v>12985</v>
      </c>
      <c r="AD135" s="184">
        <v>4400</v>
      </c>
      <c r="AE135" s="184">
        <v>5000</v>
      </c>
      <c r="AF135" s="184">
        <v>8671</v>
      </c>
      <c r="AG135" s="184">
        <v>12960</v>
      </c>
      <c r="AH135" s="184">
        <v>1700</v>
      </c>
      <c r="AI135" s="184">
        <v>2600</v>
      </c>
      <c r="AJ135" s="184"/>
      <c r="AK135" s="184"/>
      <c r="AL135" s="184"/>
      <c r="AM135" s="184">
        <v>12000</v>
      </c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>
        <v>39900</v>
      </c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>
        <v>11200</v>
      </c>
      <c r="BL135" s="184"/>
      <c r="BM135" s="184"/>
      <c r="BN135" s="184"/>
      <c r="BO135" s="184"/>
      <c r="BP135" s="184">
        <v>60000</v>
      </c>
      <c r="BQ135" s="184"/>
      <c r="BR135" s="184"/>
      <c r="BS135" s="184"/>
      <c r="BT135" s="184"/>
      <c r="BU135" s="184"/>
      <c r="BV135" s="184"/>
      <c r="BW135" s="184"/>
      <c r="BX135" s="184">
        <v>730</v>
      </c>
      <c r="BY135" s="184">
        <v>34070</v>
      </c>
      <c r="BZ135" s="184"/>
      <c r="CA135" s="184"/>
      <c r="CB135" s="184"/>
      <c r="CC135" s="184"/>
      <c r="CD135" s="184"/>
      <c r="CE135" s="184"/>
      <c r="CF135" s="184"/>
      <c r="CG135" s="184">
        <v>6700</v>
      </c>
      <c r="CH135" s="184"/>
      <c r="CI135" s="186"/>
      <c r="CJ135" s="184"/>
      <c r="CK135" s="184"/>
      <c r="CL135" s="184"/>
      <c r="CM135" s="184"/>
    </row>
    <row r="136" spans="1:91" ht="24.6">
      <c r="A136" s="120">
        <v>19</v>
      </c>
      <c r="B136" s="220" t="s">
        <v>852</v>
      </c>
      <c r="C136" s="142" t="s">
        <v>463</v>
      </c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>
        <v>5000</v>
      </c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>
        <v>9110</v>
      </c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>
        <v>150</v>
      </c>
      <c r="BL136" s="184"/>
      <c r="BM136" s="184">
        <v>400</v>
      </c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</row>
    <row r="137" spans="1:91" ht="49.2">
      <c r="A137" s="120">
        <v>16</v>
      </c>
      <c r="B137" s="220" t="s">
        <v>853</v>
      </c>
      <c r="C137" s="142" t="s">
        <v>464</v>
      </c>
      <c r="D137" s="184">
        <v>154930642.09999999</v>
      </c>
      <c r="E137" s="184">
        <v>18953227.949999999</v>
      </c>
      <c r="F137" s="184">
        <v>19577487.219999999</v>
      </c>
      <c r="G137" s="184">
        <v>22889849.289999999</v>
      </c>
      <c r="H137" s="184">
        <v>17692201.530000001</v>
      </c>
      <c r="I137" s="184">
        <v>23907211.73</v>
      </c>
      <c r="J137" s="184">
        <v>32036153.550000001</v>
      </c>
      <c r="K137" s="184">
        <v>32462684.149999999</v>
      </c>
      <c r="L137" s="184">
        <v>21249555.68</v>
      </c>
      <c r="M137" s="184">
        <v>21301786.949999999</v>
      </c>
      <c r="N137" s="184">
        <v>44074355.170000002</v>
      </c>
      <c r="O137" s="184">
        <v>7824969.5199999996</v>
      </c>
      <c r="P137" s="184">
        <v>79198291.209999993</v>
      </c>
      <c r="Q137" s="184">
        <v>19687542.260000002</v>
      </c>
      <c r="R137" s="184">
        <v>20157773.07</v>
      </c>
      <c r="S137" s="184">
        <v>33780521.149999999</v>
      </c>
      <c r="T137" s="184">
        <v>20264151.27</v>
      </c>
      <c r="U137" s="184">
        <v>18840740.68</v>
      </c>
      <c r="V137" s="184">
        <v>19623895.760000002</v>
      </c>
      <c r="W137" s="184">
        <v>12645413.779999999</v>
      </c>
      <c r="X137" s="184">
        <v>180675047.77000001</v>
      </c>
      <c r="Y137" s="184">
        <v>14196107.640000001</v>
      </c>
      <c r="Z137" s="184">
        <v>21246053.66</v>
      </c>
      <c r="AA137" s="184">
        <v>17500903.140000001</v>
      </c>
      <c r="AB137" s="184">
        <v>12816306.77</v>
      </c>
      <c r="AC137" s="184">
        <v>15138348.99</v>
      </c>
      <c r="AD137" s="184">
        <v>17491544.079999998</v>
      </c>
      <c r="AE137" s="184">
        <v>48941299.530000001</v>
      </c>
      <c r="AF137" s="184">
        <v>18165512.670000002</v>
      </c>
      <c r="AG137" s="184">
        <v>12940526.449999999</v>
      </c>
      <c r="AH137" s="184">
        <v>17815177.52</v>
      </c>
      <c r="AI137" s="184">
        <v>31407300.91</v>
      </c>
      <c r="AJ137" s="184">
        <v>16238265.699999999</v>
      </c>
      <c r="AK137" s="184">
        <v>12415918.49</v>
      </c>
      <c r="AL137" s="184">
        <v>282223477.36000001</v>
      </c>
      <c r="AM137" s="184">
        <v>19904225.809999999</v>
      </c>
      <c r="AN137" s="184">
        <v>16752643.140000001</v>
      </c>
      <c r="AO137" s="184">
        <v>33488886.420000002</v>
      </c>
      <c r="AP137" s="184">
        <v>31587680.34</v>
      </c>
      <c r="AQ137" s="184">
        <v>20344951.600000001</v>
      </c>
      <c r="AR137" s="184">
        <v>10605613.560000001</v>
      </c>
      <c r="AS137" s="184">
        <v>59982662.93</v>
      </c>
      <c r="AT137" s="184">
        <v>16406485.880000001</v>
      </c>
      <c r="AU137" s="184">
        <v>27621805.75</v>
      </c>
      <c r="AV137" s="184">
        <v>36609258.350000001</v>
      </c>
      <c r="AW137" s="184">
        <v>19458818.73</v>
      </c>
      <c r="AX137" s="184">
        <v>13539468.109999999</v>
      </c>
      <c r="AY137" s="184">
        <v>24001462.039999999</v>
      </c>
      <c r="AZ137" s="184">
        <v>18341980.73</v>
      </c>
      <c r="BA137" s="184">
        <v>16016972.029999999</v>
      </c>
      <c r="BB137" s="184">
        <v>82438432.879999995</v>
      </c>
      <c r="BC137" s="184">
        <v>15526160.5</v>
      </c>
      <c r="BD137" s="184">
        <v>161324246.63</v>
      </c>
      <c r="BE137" s="184">
        <v>45179874.609999999</v>
      </c>
      <c r="BF137" s="184">
        <v>18297410.640000001</v>
      </c>
      <c r="BG137" s="184">
        <v>17520137.329999998</v>
      </c>
      <c r="BH137" s="184">
        <v>86290744.450000003</v>
      </c>
      <c r="BI137" s="184">
        <v>14214508.050000001</v>
      </c>
      <c r="BJ137" s="184">
        <v>8558846.6899999995</v>
      </c>
      <c r="BK137" s="184">
        <v>10959418.380000001</v>
      </c>
      <c r="BL137" s="184">
        <v>9633624.1899999995</v>
      </c>
      <c r="BM137" s="184">
        <v>123719899.23999999</v>
      </c>
      <c r="BN137" s="184">
        <v>30023195.550000001</v>
      </c>
      <c r="BO137" s="184">
        <v>23410526.109999999</v>
      </c>
      <c r="BP137" s="184">
        <v>33156891.550000001</v>
      </c>
      <c r="BQ137" s="184">
        <v>22446774.18</v>
      </c>
      <c r="BR137" s="184">
        <v>15583412.390000001</v>
      </c>
      <c r="BS137" s="184">
        <v>433227591.57999998</v>
      </c>
      <c r="BT137" s="184">
        <v>24856936.300000001</v>
      </c>
      <c r="BU137" s="184">
        <v>25164397.149999999</v>
      </c>
      <c r="BV137" s="184">
        <v>80317917.090000004</v>
      </c>
      <c r="BW137" s="184">
        <v>7517120.3300000001</v>
      </c>
      <c r="BX137" s="184">
        <v>22027667.800000001</v>
      </c>
      <c r="BY137" s="184">
        <v>46777511.289999999</v>
      </c>
      <c r="BZ137" s="184">
        <v>15058275.16</v>
      </c>
      <c r="CA137" s="184">
        <v>16043665.59</v>
      </c>
      <c r="CB137" s="184">
        <v>21380125.82</v>
      </c>
      <c r="CC137" s="184">
        <v>24004770.530000001</v>
      </c>
      <c r="CD137" s="184">
        <v>45902267.780000001</v>
      </c>
      <c r="CE137" s="184">
        <v>25624381.75</v>
      </c>
      <c r="CF137" s="184">
        <v>36001591.619999997</v>
      </c>
      <c r="CG137" s="184">
        <v>12619920</v>
      </c>
      <c r="CH137" s="184">
        <v>14608558.699999999</v>
      </c>
      <c r="CI137" s="184">
        <v>12437244.82</v>
      </c>
      <c r="CJ137" s="184">
        <v>15206262.9</v>
      </c>
      <c r="CK137" s="184">
        <v>42595251.409999996</v>
      </c>
      <c r="CL137" s="184">
        <v>10034703.65</v>
      </c>
      <c r="CM137" s="184">
        <v>8749884.4000000004</v>
      </c>
    </row>
    <row r="138" spans="1:91" ht="49.2">
      <c r="A138" s="120">
        <v>17</v>
      </c>
      <c r="B138" s="220" t="s">
        <v>854</v>
      </c>
      <c r="C138" s="122" t="s">
        <v>465</v>
      </c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>
        <v>44696259.289999999</v>
      </c>
      <c r="Q138" s="184"/>
      <c r="R138" s="184"/>
      <c r="S138" s="184"/>
      <c r="T138" s="184"/>
      <c r="U138" s="184"/>
      <c r="V138" s="184"/>
      <c r="W138" s="184"/>
      <c r="X138" s="184">
        <v>3274000</v>
      </c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>
        <v>64340144.640000001</v>
      </c>
      <c r="AM138" s="184"/>
      <c r="AN138" s="184"/>
      <c r="AO138" s="184"/>
      <c r="AP138" s="184"/>
      <c r="AQ138" s="184"/>
      <c r="AR138" s="184"/>
      <c r="AS138" s="184">
        <v>7176000</v>
      </c>
      <c r="AT138" s="184"/>
      <c r="AU138" s="184"/>
      <c r="AV138" s="184"/>
      <c r="AW138" s="184"/>
      <c r="AX138" s="184"/>
      <c r="AY138" s="184"/>
      <c r="AZ138" s="184"/>
      <c r="BA138" s="184"/>
      <c r="BB138" s="184">
        <v>5538500</v>
      </c>
      <c r="BC138" s="184"/>
      <c r="BD138" s="184">
        <v>11327100</v>
      </c>
      <c r="BE138" s="184"/>
      <c r="BF138" s="184"/>
      <c r="BG138" s="184"/>
      <c r="BH138" s="184"/>
      <c r="BI138" s="184"/>
      <c r="BJ138" s="184"/>
      <c r="BK138" s="184"/>
      <c r="BL138" s="184"/>
      <c r="BM138" s="184">
        <v>3385700</v>
      </c>
      <c r="BN138" s="184"/>
      <c r="BO138" s="184"/>
      <c r="BP138" s="184"/>
      <c r="BQ138" s="184"/>
      <c r="BR138" s="184"/>
      <c r="BS138" s="184">
        <v>1234000</v>
      </c>
      <c r="BT138" s="184">
        <v>4478200</v>
      </c>
      <c r="BU138" s="184"/>
      <c r="BV138" s="184">
        <v>3345793.5</v>
      </c>
      <c r="BW138" s="184"/>
      <c r="BX138" s="184"/>
      <c r="BY138" s="184"/>
      <c r="BZ138" s="184"/>
      <c r="CA138" s="184"/>
      <c r="CB138" s="184">
        <v>348800</v>
      </c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</row>
    <row r="139" spans="1:91" ht="49.2">
      <c r="A139" s="120">
        <v>17</v>
      </c>
      <c r="B139" s="220" t="s">
        <v>855</v>
      </c>
      <c r="C139" s="122" t="s">
        <v>466</v>
      </c>
      <c r="D139" s="184">
        <v>10385369.880000001</v>
      </c>
      <c r="E139" s="184"/>
      <c r="F139" s="184">
        <v>35922.949999999997</v>
      </c>
      <c r="G139" s="184">
        <v>106480.08</v>
      </c>
      <c r="H139" s="184">
        <v>1641.15</v>
      </c>
      <c r="I139" s="184">
        <v>96270.720000000001</v>
      </c>
      <c r="J139" s="184">
        <v>3793.2</v>
      </c>
      <c r="K139" s="184"/>
      <c r="L139" s="184">
        <v>44218.86</v>
      </c>
      <c r="M139" s="184"/>
      <c r="N139" s="184">
        <v>146144.38</v>
      </c>
      <c r="O139" s="184"/>
      <c r="P139" s="184">
        <v>6601116.2000000002</v>
      </c>
      <c r="Q139" s="184">
        <v>14562.18</v>
      </c>
      <c r="R139" s="184">
        <v>6739.68</v>
      </c>
      <c r="S139" s="184">
        <v>12691.6</v>
      </c>
      <c r="T139" s="184">
        <v>5749.24</v>
      </c>
      <c r="U139" s="184">
        <v>24314.2</v>
      </c>
      <c r="V139" s="184">
        <v>6160.8</v>
      </c>
      <c r="W139" s="184"/>
      <c r="X139" s="184">
        <v>14165362.25</v>
      </c>
      <c r="Y139" s="184">
        <v>113336.99</v>
      </c>
      <c r="Z139" s="184">
        <v>46723.67</v>
      </c>
      <c r="AA139" s="184">
        <v>16278.9</v>
      </c>
      <c r="AB139" s="184">
        <v>10065.76</v>
      </c>
      <c r="AC139" s="184">
        <v>17744.28</v>
      </c>
      <c r="AD139" s="184">
        <v>60644.67</v>
      </c>
      <c r="AE139" s="184">
        <v>94639.86</v>
      </c>
      <c r="AF139" s="184">
        <v>63979.199999999997</v>
      </c>
      <c r="AG139" s="184">
        <v>6822</v>
      </c>
      <c r="AH139" s="184">
        <v>18440.400000000001</v>
      </c>
      <c r="AI139" s="184">
        <v>43993.02</v>
      </c>
      <c r="AJ139" s="184">
        <v>11839</v>
      </c>
      <c r="AK139" s="184">
        <v>8096.34</v>
      </c>
      <c r="AL139" s="184">
        <v>26465671.760000002</v>
      </c>
      <c r="AM139" s="184">
        <v>38274</v>
      </c>
      <c r="AN139" s="184">
        <v>21616.9</v>
      </c>
      <c r="AO139" s="184">
        <v>33715.919999999998</v>
      </c>
      <c r="AP139" s="184">
        <v>89748.89</v>
      </c>
      <c r="AQ139" s="184">
        <v>45753.42</v>
      </c>
      <c r="AR139" s="184"/>
      <c r="AS139" s="184">
        <v>4671893</v>
      </c>
      <c r="AT139" s="184">
        <v>117030.9</v>
      </c>
      <c r="AU139" s="184">
        <v>4913.6000000000004</v>
      </c>
      <c r="AV139" s="184">
        <v>71865.11</v>
      </c>
      <c r="AW139" s="184">
        <v>10655.28</v>
      </c>
      <c r="AX139" s="184"/>
      <c r="AY139" s="184">
        <v>197213.01</v>
      </c>
      <c r="AZ139" s="184">
        <v>16776.2</v>
      </c>
      <c r="BA139" s="184"/>
      <c r="BB139" s="184">
        <v>180253.38</v>
      </c>
      <c r="BC139" s="184">
        <v>35745.019999999997</v>
      </c>
      <c r="BD139" s="184">
        <v>11046037.789999999</v>
      </c>
      <c r="BE139" s="184">
        <v>104619.34</v>
      </c>
      <c r="BF139" s="184">
        <v>44970.36</v>
      </c>
      <c r="BG139" s="184">
        <v>18358.2</v>
      </c>
      <c r="BH139" s="184">
        <v>179854.56</v>
      </c>
      <c r="BI139" s="184">
        <v>30223.1</v>
      </c>
      <c r="BJ139" s="184">
        <v>12431.16</v>
      </c>
      <c r="BK139" s="184"/>
      <c r="BL139" s="184">
        <v>10941</v>
      </c>
      <c r="BM139" s="184">
        <v>9293238.5199999996</v>
      </c>
      <c r="BN139" s="184">
        <v>23346.54</v>
      </c>
      <c r="BO139" s="184">
        <v>11791.5</v>
      </c>
      <c r="BP139" s="184">
        <v>32419.62</v>
      </c>
      <c r="BQ139" s="184">
        <v>11995.98</v>
      </c>
      <c r="BR139" s="184">
        <v>6061.32</v>
      </c>
      <c r="BS139" s="186">
        <v>36803191.979999997</v>
      </c>
      <c r="BT139" s="184">
        <v>67514.94</v>
      </c>
      <c r="BU139" s="184">
        <v>58582.3</v>
      </c>
      <c r="BV139" s="184">
        <v>6600451.8300000001</v>
      </c>
      <c r="BW139" s="186">
        <v>20786.16</v>
      </c>
      <c r="BX139" s="184"/>
      <c r="BY139" s="184">
        <v>80194.259999999995</v>
      </c>
      <c r="BZ139" s="184">
        <v>44481.63</v>
      </c>
      <c r="CA139" s="184">
        <v>5134</v>
      </c>
      <c r="CB139" s="184">
        <v>30457.98</v>
      </c>
      <c r="CC139" s="186">
        <v>70816.429999999993</v>
      </c>
      <c r="CD139" s="184">
        <v>70563.53</v>
      </c>
      <c r="CE139" s="184">
        <v>12419.58</v>
      </c>
      <c r="CF139" s="184">
        <v>43107.57</v>
      </c>
      <c r="CG139" s="184">
        <v>15317.46</v>
      </c>
      <c r="CH139" s="184">
        <v>9343.2000000000007</v>
      </c>
      <c r="CI139" s="184"/>
      <c r="CJ139" s="184">
        <v>22962.3</v>
      </c>
      <c r="CK139" s="184">
        <v>70582.740000000005</v>
      </c>
      <c r="CL139" s="186">
        <v>12431.16</v>
      </c>
      <c r="CM139" s="184">
        <v>29852.799999999999</v>
      </c>
    </row>
    <row r="140" spans="1:91" ht="49.2">
      <c r="A140" s="120">
        <v>17</v>
      </c>
      <c r="B140" s="220" t="s">
        <v>856</v>
      </c>
      <c r="C140" s="122" t="s">
        <v>467</v>
      </c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>
        <v>8000</v>
      </c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>
        <v>21696140</v>
      </c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>
        <v>6489696</v>
      </c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>
        <v>30000</v>
      </c>
      <c r="BN140" s="184"/>
      <c r="BO140" s="184"/>
      <c r="BP140" s="184"/>
      <c r="BQ140" s="184"/>
      <c r="BR140" s="184"/>
      <c r="BS140" s="184">
        <v>13524000</v>
      </c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6"/>
      <c r="CF140" s="184"/>
      <c r="CG140" s="184"/>
      <c r="CH140" s="184"/>
      <c r="CI140" s="184"/>
      <c r="CJ140" s="184"/>
      <c r="CK140" s="184"/>
      <c r="CL140" s="184"/>
      <c r="CM140" s="184"/>
    </row>
    <row r="141" spans="1:91" ht="49.2">
      <c r="A141" s="120">
        <v>17</v>
      </c>
      <c r="B141" s="220" t="s">
        <v>857</v>
      </c>
      <c r="C141" s="141" t="s">
        <v>468</v>
      </c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6"/>
      <c r="BW141" s="186"/>
      <c r="BX141" s="186"/>
      <c r="BY141" s="186"/>
      <c r="BZ141" s="186"/>
      <c r="CA141" s="186"/>
      <c r="CB141" s="184"/>
      <c r="CC141" s="184"/>
      <c r="CD141" s="184"/>
      <c r="CE141" s="186"/>
      <c r="CF141" s="186"/>
      <c r="CG141" s="186"/>
      <c r="CH141" s="186"/>
      <c r="CI141" s="184"/>
      <c r="CJ141" s="186"/>
      <c r="CK141" s="186"/>
      <c r="CL141" s="186"/>
      <c r="CM141" s="186"/>
    </row>
    <row r="142" spans="1:91" ht="49.2">
      <c r="A142" s="120">
        <v>17</v>
      </c>
      <c r="B142" s="220" t="s">
        <v>858</v>
      </c>
      <c r="C142" s="143" t="s">
        <v>469</v>
      </c>
      <c r="D142" s="184">
        <v>7531085.7599999998</v>
      </c>
      <c r="E142" s="184">
        <v>779263.25</v>
      </c>
      <c r="F142" s="184">
        <v>798213.89</v>
      </c>
      <c r="G142" s="184">
        <v>968193.26</v>
      </c>
      <c r="H142" s="184">
        <v>771498.38</v>
      </c>
      <c r="I142" s="184">
        <v>943380.95</v>
      </c>
      <c r="J142" s="184">
        <v>1376426.47</v>
      </c>
      <c r="K142" s="184">
        <v>1395831.61</v>
      </c>
      <c r="L142" s="184">
        <v>842368.3</v>
      </c>
      <c r="M142" s="184">
        <v>935138.55</v>
      </c>
      <c r="N142" s="184">
        <v>3587359.1</v>
      </c>
      <c r="O142" s="184">
        <v>339260.21</v>
      </c>
      <c r="P142" s="184">
        <v>3413130.4</v>
      </c>
      <c r="Q142" s="184">
        <v>804398.33</v>
      </c>
      <c r="R142" s="184">
        <v>798620.78</v>
      </c>
      <c r="S142" s="184">
        <v>1462511.33</v>
      </c>
      <c r="T142" s="184">
        <v>857224.98</v>
      </c>
      <c r="U142" s="184">
        <v>764574.67</v>
      </c>
      <c r="V142" s="184">
        <v>707359.69</v>
      </c>
      <c r="W142" s="184">
        <v>474482.67</v>
      </c>
      <c r="X142" s="184">
        <v>38027900.5</v>
      </c>
      <c r="Y142" s="184">
        <v>552737.38</v>
      </c>
      <c r="Z142" s="184">
        <v>836545.75</v>
      </c>
      <c r="AA142" s="184">
        <v>747103.76</v>
      </c>
      <c r="AB142" s="184">
        <v>484530.34</v>
      </c>
      <c r="AC142" s="184">
        <v>480675.53</v>
      </c>
      <c r="AD142" s="184">
        <v>572722.53</v>
      </c>
      <c r="AE142" s="184">
        <v>1758981.9</v>
      </c>
      <c r="AF142" s="184">
        <v>616662.91</v>
      </c>
      <c r="AG142" s="184">
        <v>517951</v>
      </c>
      <c r="AH142" s="184">
        <v>768267.32</v>
      </c>
      <c r="AI142" s="184">
        <v>1273715.58</v>
      </c>
      <c r="AJ142" s="184">
        <v>609987.85</v>
      </c>
      <c r="AK142" s="184">
        <v>444379.18</v>
      </c>
      <c r="AL142" s="184">
        <v>23379011.510000002</v>
      </c>
      <c r="AM142" s="184">
        <v>874913.92</v>
      </c>
      <c r="AN142" s="184">
        <v>718812.67</v>
      </c>
      <c r="AO142" s="184">
        <v>1278591.72</v>
      </c>
      <c r="AP142" s="184">
        <v>1238269.27</v>
      </c>
      <c r="AQ142" s="184">
        <v>818861.57</v>
      </c>
      <c r="AR142" s="184">
        <v>453593.71</v>
      </c>
      <c r="AS142" s="184">
        <v>4993885.38</v>
      </c>
      <c r="AT142" s="184">
        <v>708269.1</v>
      </c>
      <c r="AU142" s="184">
        <v>1162963.1000000001</v>
      </c>
      <c r="AV142" s="184">
        <v>1537096.41</v>
      </c>
      <c r="AW142" s="184">
        <v>737188.08</v>
      </c>
      <c r="AX142" s="184">
        <v>531287.47</v>
      </c>
      <c r="AY142" s="184">
        <v>1032564.32</v>
      </c>
      <c r="AZ142" s="184">
        <v>781065.56</v>
      </c>
      <c r="BA142" s="184">
        <v>721374.96</v>
      </c>
      <c r="BB142" s="184">
        <v>3397987.5</v>
      </c>
      <c r="BC142" s="184">
        <v>708078.16</v>
      </c>
      <c r="BD142" s="184">
        <v>23269214.149999999</v>
      </c>
      <c r="BE142" s="184">
        <v>1962077.38</v>
      </c>
      <c r="BF142" s="184">
        <v>685571.02</v>
      </c>
      <c r="BG142" s="184">
        <v>726209.36</v>
      </c>
      <c r="BH142" s="184">
        <v>3686170.76</v>
      </c>
      <c r="BI142" s="184">
        <v>574831</v>
      </c>
      <c r="BJ142" s="184">
        <v>357862.5</v>
      </c>
      <c r="BK142" s="184">
        <v>497473.21</v>
      </c>
      <c r="BL142" s="184">
        <v>405891</v>
      </c>
      <c r="BM142" s="184">
        <v>8813596.8000000007</v>
      </c>
      <c r="BN142" s="184">
        <v>1302221.9099999999</v>
      </c>
      <c r="BO142" s="184">
        <v>983604.22</v>
      </c>
      <c r="BP142" s="184">
        <v>1470498.38</v>
      </c>
      <c r="BQ142" s="184">
        <v>917760.25</v>
      </c>
      <c r="BR142" s="184">
        <v>689426.96</v>
      </c>
      <c r="BS142" s="184">
        <v>20862780.68</v>
      </c>
      <c r="BT142" s="184">
        <v>1505677.42</v>
      </c>
      <c r="BU142" s="184">
        <v>1107737.1200000001</v>
      </c>
      <c r="BV142" s="184">
        <v>4890287.29</v>
      </c>
      <c r="BW142" s="184">
        <v>318059.53000000003</v>
      </c>
      <c r="BX142" s="184">
        <v>960254.07</v>
      </c>
      <c r="BY142" s="184">
        <v>1966888.03</v>
      </c>
      <c r="BZ142" s="184">
        <v>653656.31999999995</v>
      </c>
      <c r="CA142" s="184">
        <v>703706.98</v>
      </c>
      <c r="CB142" s="184">
        <v>932403.5</v>
      </c>
      <c r="CC142" s="184">
        <v>1066618.03</v>
      </c>
      <c r="CD142" s="184">
        <v>1903583.53</v>
      </c>
      <c r="CE142" s="184">
        <v>1084732.6100000001</v>
      </c>
      <c r="CF142" s="184">
        <v>1486341.24</v>
      </c>
      <c r="CG142" s="184">
        <v>499590.3</v>
      </c>
      <c r="CH142" s="184">
        <v>547464.31999999995</v>
      </c>
      <c r="CI142" s="184">
        <v>534120.78</v>
      </c>
      <c r="CJ142" s="184">
        <v>606185.98</v>
      </c>
      <c r="CK142" s="184">
        <v>1914315.28</v>
      </c>
      <c r="CL142" s="184">
        <v>409931.77</v>
      </c>
      <c r="CM142" s="184">
        <v>351959.85</v>
      </c>
    </row>
    <row r="143" spans="1:91" ht="49.2">
      <c r="A143" s="120">
        <v>17</v>
      </c>
      <c r="B143" s="220" t="s">
        <v>859</v>
      </c>
      <c r="C143" s="143" t="s">
        <v>470</v>
      </c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</row>
    <row r="144" spans="1:91" ht="49.2">
      <c r="A144" s="120">
        <v>18</v>
      </c>
      <c r="B144" s="220" t="s">
        <v>860</v>
      </c>
      <c r="C144" s="143" t="s">
        <v>1231</v>
      </c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6"/>
      <c r="BT144" s="184"/>
      <c r="BU144" s="186"/>
      <c r="BV144" s="186"/>
      <c r="BW144" s="186"/>
      <c r="BX144" s="186"/>
      <c r="BY144" s="186"/>
      <c r="BZ144" s="186"/>
      <c r="CA144" s="184"/>
      <c r="CB144" s="186"/>
      <c r="CC144" s="186"/>
      <c r="CD144" s="186"/>
      <c r="CE144" s="186"/>
      <c r="CF144" s="186"/>
      <c r="CG144" s="186"/>
      <c r="CH144" s="186"/>
      <c r="CI144" s="184"/>
      <c r="CJ144" s="186"/>
      <c r="CK144" s="186"/>
      <c r="CL144" s="184"/>
      <c r="CM144" s="186"/>
    </row>
    <row r="145" spans="1:91" ht="49.2">
      <c r="A145" s="120">
        <v>18</v>
      </c>
      <c r="B145" s="220" t="s">
        <v>861</v>
      </c>
      <c r="C145" s="143" t="s">
        <v>1232</v>
      </c>
      <c r="D145" s="184">
        <v>137779817.09</v>
      </c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>
        <v>16496160.800000001</v>
      </c>
      <c r="AM145" s="184"/>
      <c r="AN145" s="184"/>
      <c r="AO145" s="184"/>
      <c r="AP145" s="184"/>
      <c r="AQ145" s="184"/>
      <c r="AR145" s="184"/>
      <c r="AS145" s="184">
        <v>514887.5</v>
      </c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>
        <v>84947761.010000005</v>
      </c>
      <c r="BN145" s="184"/>
      <c r="BO145" s="184"/>
      <c r="BP145" s="184"/>
      <c r="BQ145" s="184"/>
      <c r="BR145" s="184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4"/>
      <c r="CJ145" s="186"/>
      <c r="CK145" s="186"/>
      <c r="CL145" s="186"/>
      <c r="CM145" s="186"/>
    </row>
    <row r="146" spans="1:91" ht="24.6">
      <c r="A146" s="120">
        <v>18</v>
      </c>
      <c r="B146" s="220" t="s">
        <v>862</v>
      </c>
      <c r="C146" s="143" t="s">
        <v>1233</v>
      </c>
      <c r="D146" s="184">
        <v>127047717.90000001</v>
      </c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>
        <v>1666930</v>
      </c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>
        <v>81603802</v>
      </c>
      <c r="BN146" s="184"/>
      <c r="BO146" s="184"/>
      <c r="BP146" s="184"/>
      <c r="BQ146" s="184"/>
      <c r="BR146" s="184"/>
      <c r="BS146" s="186">
        <v>8688625</v>
      </c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</row>
    <row r="147" spans="1:91" ht="49.2">
      <c r="A147" s="120">
        <v>18</v>
      </c>
      <c r="B147" s="220" t="s">
        <v>863</v>
      </c>
      <c r="C147" s="143" t="s">
        <v>1234</v>
      </c>
      <c r="D147" s="184">
        <v>845000</v>
      </c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6"/>
      <c r="BT147" s="186"/>
      <c r="BU147" s="186"/>
      <c r="BV147" s="186"/>
      <c r="BW147" s="184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</row>
    <row r="148" spans="1:91" ht="49.2">
      <c r="A148" s="120">
        <v>18</v>
      </c>
      <c r="B148" s="220" t="s">
        <v>864</v>
      </c>
      <c r="C148" s="127" t="s">
        <v>471</v>
      </c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</row>
    <row r="149" spans="1:91" ht="24.6">
      <c r="A149" s="120">
        <v>18</v>
      </c>
      <c r="B149" s="220" t="s">
        <v>865</v>
      </c>
      <c r="C149" s="127" t="s">
        <v>1235</v>
      </c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4"/>
    </row>
    <row r="150" spans="1:91" ht="24.6">
      <c r="A150" s="120">
        <v>18</v>
      </c>
      <c r="B150" s="220" t="s">
        <v>866</v>
      </c>
      <c r="C150" s="127" t="s">
        <v>1236</v>
      </c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6"/>
      <c r="BT150" s="186"/>
      <c r="BU150" s="186"/>
      <c r="BV150" s="186"/>
      <c r="BW150" s="184"/>
      <c r="BX150" s="186"/>
      <c r="BY150" s="186"/>
      <c r="BZ150" s="184"/>
      <c r="CA150" s="184"/>
      <c r="CB150" s="184"/>
      <c r="CC150" s="186"/>
      <c r="CD150" s="186"/>
      <c r="CE150" s="184"/>
      <c r="CF150" s="186"/>
      <c r="CG150" s="184"/>
      <c r="CH150" s="186"/>
      <c r="CI150" s="186"/>
      <c r="CJ150" s="186"/>
      <c r="CK150" s="186"/>
      <c r="CL150" s="184"/>
      <c r="CM150" s="184"/>
    </row>
    <row r="151" spans="1:91" ht="24.6">
      <c r="A151" s="120">
        <v>18</v>
      </c>
      <c r="B151" s="220" t="s">
        <v>867</v>
      </c>
      <c r="C151" s="127" t="s">
        <v>1237</v>
      </c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6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</row>
    <row r="152" spans="1:91" ht="24.6">
      <c r="A152" s="120">
        <v>19</v>
      </c>
      <c r="B152" s="220" t="s">
        <v>868</v>
      </c>
      <c r="C152" s="127" t="s">
        <v>472</v>
      </c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6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</row>
    <row r="153" spans="1:91" ht="24.6">
      <c r="A153" s="120">
        <v>19</v>
      </c>
      <c r="B153" s="220" t="s">
        <v>869</v>
      </c>
      <c r="C153" s="127" t="s">
        <v>473</v>
      </c>
      <c r="D153" s="184">
        <v>189301.41</v>
      </c>
      <c r="E153" s="184"/>
      <c r="F153" s="184"/>
      <c r="G153" s="184"/>
      <c r="H153" s="184"/>
      <c r="I153" s="184">
        <v>3480</v>
      </c>
      <c r="J153" s="184"/>
      <c r="K153" s="184">
        <v>7256.8</v>
      </c>
      <c r="L153" s="184"/>
      <c r="M153" s="184"/>
      <c r="N153" s="184">
        <v>7200</v>
      </c>
      <c r="O153" s="184"/>
      <c r="P153" s="184">
        <v>45590</v>
      </c>
      <c r="Q153" s="184">
        <v>42516</v>
      </c>
      <c r="R153" s="184"/>
      <c r="S153" s="184">
        <v>12250.77</v>
      </c>
      <c r="T153" s="184"/>
      <c r="U153" s="184"/>
      <c r="V153" s="184">
        <v>6773.4</v>
      </c>
      <c r="W153" s="184"/>
      <c r="X153" s="184">
        <v>18807.75</v>
      </c>
      <c r="Y153" s="184">
        <v>12512</v>
      </c>
      <c r="Z153" s="184">
        <v>50160</v>
      </c>
      <c r="AA153" s="184"/>
      <c r="AB153" s="184"/>
      <c r="AC153" s="184"/>
      <c r="AD153" s="184"/>
      <c r="AE153" s="184">
        <v>40536.74</v>
      </c>
      <c r="AF153" s="184"/>
      <c r="AG153" s="184"/>
      <c r="AH153" s="184"/>
      <c r="AI153" s="184"/>
      <c r="AJ153" s="184">
        <v>220273.98</v>
      </c>
      <c r="AK153" s="184"/>
      <c r="AL153" s="184">
        <v>1250502.3</v>
      </c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>
        <v>2697</v>
      </c>
      <c r="AW153" s="184"/>
      <c r="AX153" s="184"/>
      <c r="AY153" s="184"/>
      <c r="AZ153" s="184"/>
      <c r="BA153" s="184"/>
      <c r="BB153" s="184">
        <v>59108</v>
      </c>
      <c r="BC153" s="184">
        <v>66368</v>
      </c>
      <c r="BD153" s="184">
        <v>279.19</v>
      </c>
      <c r="BE153" s="184">
        <v>78317</v>
      </c>
      <c r="BF153" s="184"/>
      <c r="BG153" s="184"/>
      <c r="BH153" s="184"/>
      <c r="BI153" s="184">
        <v>1800</v>
      </c>
      <c r="BJ153" s="184">
        <v>3600</v>
      </c>
      <c r="BK153" s="184">
        <v>16056</v>
      </c>
      <c r="BL153" s="184"/>
      <c r="BM153" s="184">
        <v>163540</v>
      </c>
      <c r="BN153" s="184">
        <v>9035</v>
      </c>
      <c r="BO153" s="184">
        <v>12354.95</v>
      </c>
      <c r="BP153" s="184"/>
      <c r="BQ153" s="184"/>
      <c r="BR153" s="184"/>
      <c r="BS153" s="184">
        <v>1390813.38</v>
      </c>
      <c r="BT153" s="184"/>
      <c r="BU153" s="184"/>
      <c r="BV153" s="184"/>
      <c r="BW153" s="184"/>
      <c r="BX153" s="184"/>
      <c r="BY153" s="184">
        <v>215573.29</v>
      </c>
      <c r="BZ153" s="184"/>
      <c r="CA153" s="184"/>
      <c r="CB153" s="184">
        <v>44212</v>
      </c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</row>
    <row r="154" spans="1:91" ht="24.6">
      <c r="A154" s="120">
        <v>19</v>
      </c>
      <c r="B154" s="220" t="s">
        <v>870</v>
      </c>
      <c r="C154" s="127" t="s">
        <v>474</v>
      </c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>
        <v>176950</v>
      </c>
      <c r="Q154" s="184"/>
      <c r="R154" s="184"/>
      <c r="S154" s="184"/>
      <c r="T154" s="184"/>
      <c r="U154" s="184"/>
      <c r="V154" s="184"/>
      <c r="W154" s="184"/>
      <c r="X154" s="184">
        <v>496908.97</v>
      </c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>
        <v>91403</v>
      </c>
      <c r="BF154" s="184"/>
      <c r="BG154" s="184"/>
      <c r="BH154" s="184"/>
      <c r="BI154" s="184"/>
      <c r="BJ154" s="184"/>
      <c r="BK154" s="184"/>
      <c r="BL154" s="184"/>
      <c r="BM154" s="184">
        <v>1842349</v>
      </c>
      <c r="BN154" s="184"/>
      <c r="BO154" s="184"/>
      <c r="BP154" s="184"/>
      <c r="BQ154" s="184"/>
      <c r="BR154" s="184"/>
      <c r="BS154" s="184">
        <v>266890</v>
      </c>
      <c r="BT154" s="184"/>
      <c r="BU154" s="184"/>
      <c r="BV154" s="184">
        <v>124366.37</v>
      </c>
      <c r="BW154" s="184"/>
      <c r="BX154" s="184"/>
      <c r="BY154" s="184">
        <v>10554.58</v>
      </c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</row>
    <row r="155" spans="1:91" ht="24.6">
      <c r="A155" s="120">
        <v>19</v>
      </c>
      <c r="B155" s="220" t="s">
        <v>871</v>
      </c>
      <c r="C155" s="127" t="s">
        <v>475</v>
      </c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>
        <v>1700</v>
      </c>
      <c r="Q155" s="184">
        <v>240</v>
      </c>
      <c r="R155" s="184"/>
      <c r="S155" s="184"/>
      <c r="T155" s="184"/>
      <c r="U155" s="184"/>
      <c r="V155" s="184"/>
      <c r="W155" s="184"/>
      <c r="X155" s="184">
        <v>182028.77</v>
      </c>
      <c r="Y155" s="184"/>
      <c r="Z155" s="184"/>
      <c r="AA155" s="184"/>
      <c r="AB155" s="184">
        <v>45080</v>
      </c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>
        <v>90634</v>
      </c>
      <c r="BE155" s="184">
        <v>93328.6</v>
      </c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>
        <v>69090</v>
      </c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>
        <v>655</v>
      </c>
      <c r="CG155" s="184"/>
      <c r="CH155" s="184"/>
      <c r="CI155" s="184"/>
      <c r="CJ155" s="184"/>
      <c r="CK155" s="184"/>
      <c r="CL155" s="184"/>
      <c r="CM155" s="184"/>
    </row>
    <row r="156" spans="1:91" ht="24.6">
      <c r="A156" s="120">
        <v>19</v>
      </c>
      <c r="B156" s="220" t="s">
        <v>872</v>
      </c>
      <c r="C156" s="142" t="s">
        <v>476</v>
      </c>
      <c r="D156" s="184">
        <v>248407</v>
      </c>
      <c r="E156" s="184">
        <v>32602.5</v>
      </c>
      <c r="F156" s="184">
        <v>26200</v>
      </c>
      <c r="G156" s="184">
        <v>46080</v>
      </c>
      <c r="H156" s="184">
        <v>25550</v>
      </c>
      <c r="I156" s="184">
        <v>31210</v>
      </c>
      <c r="J156" s="184">
        <v>76800</v>
      </c>
      <c r="K156" s="184">
        <v>31130</v>
      </c>
      <c r="L156" s="184">
        <v>101150</v>
      </c>
      <c r="M156" s="184">
        <v>77650</v>
      </c>
      <c r="N156" s="184">
        <v>66700</v>
      </c>
      <c r="O156" s="184">
        <v>17700</v>
      </c>
      <c r="P156" s="184">
        <v>277600</v>
      </c>
      <c r="Q156" s="184">
        <v>105800</v>
      </c>
      <c r="R156" s="184">
        <v>156900</v>
      </c>
      <c r="S156" s="184">
        <v>117100</v>
      </c>
      <c r="T156" s="184">
        <v>118000</v>
      </c>
      <c r="U156" s="184">
        <v>88800</v>
      </c>
      <c r="V156" s="184">
        <v>72200</v>
      </c>
      <c r="W156" s="184">
        <v>47300</v>
      </c>
      <c r="X156" s="184">
        <v>205540</v>
      </c>
      <c r="Y156" s="184">
        <v>11030</v>
      </c>
      <c r="Z156" s="184">
        <v>88400</v>
      </c>
      <c r="AA156" s="184">
        <v>163450</v>
      </c>
      <c r="AB156" s="184">
        <v>99970</v>
      </c>
      <c r="AC156" s="184">
        <v>166325</v>
      </c>
      <c r="AD156" s="184"/>
      <c r="AE156" s="184">
        <v>65600</v>
      </c>
      <c r="AF156" s="184">
        <v>126270</v>
      </c>
      <c r="AG156" s="184">
        <v>80730</v>
      </c>
      <c r="AH156" s="184">
        <v>110780</v>
      </c>
      <c r="AI156" s="184">
        <v>400700</v>
      </c>
      <c r="AJ156" s="184">
        <v>165300</v>
      </c>
      <c r="AK156" s="184">
        <v>162580</v>
      </c>
      <c r="AL156" s="184">
        <v>270138</v>
      </c>
      <c r="AM156" s="184">
        <v>135899</v>
      </c>
      <c r="AN156" s="184">
        <v>20000</v>
      </c>
      <c r="AO156" s="184">
        <v>20200</v>
      </c>
      <c r="AP156" s="184">
        <v>12630</v>
      </c>
      <c r="AQ156" s="184"/>
      <c r="AR156" s="184">
        <v>6650</v>
      </c>
      <c r="AS156" s="184">
        <v>80100</v>
      </c>
      <c r="AT156" s="184">
        <v>73000</v>
      </c>
      <c r="AU156" s="184">
        <v>129631</v>
      </c>
      <c r="AV156" s="184">
        <v>109970</v>
      </c>
      <c r="AW156" s="184">
        <v>99475</v>
      </c>
      <c r="AX156" s="184">
        <v>30000</v>
      </c>
      <c r="AY156" s="184">
        <v>6100</v>
      </c>
      <c r="AZ156" s="184">
        <v>107400</v>
      </c>
      <c r="BA156" s="184"/>
      <c r="BB156" s="184"/>
      <c r="BC156" s="184">
        <v>33550</v>
      </c>
      <c r="BD156" s="184"/>
      <c r="BE156" s="184">
        <v>124700</v>
      </c>
      <c r="BF156" s="184">
        <v>45700</v>
      </c>
      <c r="BG156" s="184"/>
      <c r="BH156" s="184">
        <v>52550</v>
      </c>
      <c r="BI156" s="184">
        <v>82850</v>
      </c>
      <c r="BJ156" s="184">
        <v>46860</v>
      </c>
      <c r="BK156" s="184">
        <v>57900</v>
      </c>
      <c r="BL156" s="184">
        <v>87650</v>
      </c>
      <c r="BM156" s="184"/>
      <c r="BN156" s="184">
        <v>42660</v>
      </c>
      <c r="BO156" s="184">
        <v>32500</v>
      </c>
      <c r="BP156" s="184">
        <v>120738</v>
      </c>
      <c r="BQ156" s="184">
        <v>99960</v>
      </c>
      <c r="BR156" s="184">
        <v>33750</v>
      </c>
      <c r="BS156" s="186"/>
      <c r="BT156" s="186">
        <v>123500</v>
      </c>
      <c r="BU156" s="186">
        <v>89700</v>
      </c>
      <c r="BV156" s="186">
        <v>400</v>
      </c>
      <c r="BW156" s="184">
        <v>119860</v>
      </c>
      <c r="BX156" s="186">
        <v>4830</v>
      </c>
      <c r="BY156" s="186">
        <v>6700</v>
      </c>
      <c r="BZ156" s="186">
        <v>47800</v>
      </c>
      <c r="CA156" s="186"/>
      <c r="CB156" s="186">
        <v>34350</v>
      </c>
      <c r="CC156" s="186">
        <v>101180</v>
      </c>
      <c r="CD156" s="186">
        <v>89880</v>
      </c>
      <c r="CE156" s="186">
        <v>69780</v>
      </c>
      <c r="CF156" s="184">
        <v>55280</v>
      </c>
      <c r="CG156" s="186"/>
      <c r="CH156" s="186">
        <v>27400</v>
      </c>
      <c r="CI156" s="186">
        <v>61890</v>
      </c>
      <c r="CJ156" s="184">
        <v>37626</v>
      </c>
      <c r="CK156" s="186">
        <v>150100</v>
      </c>
      <c r="CL156" s="184">
        <v>32550</v>
      </c>
      <c r="CM156" s="184">
        <v>116280</v>
      </c>
    </row>
    <row r="157" spans="1:91" ht="24.6">
      <c r="A157" s="120">
        <v>19</v>
      </c>
      <c r="B157" s="220" t="s">
        <v>873</v>
      </c>
      <c r="C157" s="142" t="s">
        <v>477</v>
      </c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6">
        <v>15965520</v>
      </c>
      <c r="BT157" s="186"/>
      <c r="BU157" s="186"/>
      <c r="BV157" s="186"/>
      <c r="BW157" s="184"/>
      <c r="BX157" s="184"/>
      <c r="BY157" s="186"/>
      <c r="BZ157" s="186"/>
      <c r="CA157" s="186"/>
      <c r="CB157" s="186"/>
      <c r="CC157" s="186"/>
      <c r="CD157" s="186"/>
      <c r="CE157" s="186"/>
      <c r="CF157" s="186"/>
      <c r="CG157" s="184"/>
      <c r="CH157" s="186"/>
      <c r="CI157" s="186"/>
      <c r="CJ157" s="186"/>
      <c r="CK157" s="186"/>
      <c r="CL157" s="184"/>
      <c r="CM157" s="184"/>
    </row>
    <row r="158" spans="1:91" ht="24.6">
      <c r="A158" s="120">
        <v>19</v>
      </c>
      <c r="B158" s="220" t="s">
        <v>874</v>
      </c>
      <c r="C158" s="142" t="s">
        <v>478</v>
      </c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6">
        <v>450000</v>
      </c>
      <c r="BT158" s="186"/>
      <c r="BU158" s="186"/>
      <c r="BV158" s="186"/>
      <c r="BW158" s="186"/>
      <c r="BX158" s="186"/>
      <c r="BY158" s="186">
        <v>7300</v>
      </c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>
        <v>45000</v>
      </c>
      <c r="CM158" s="186"/>
    </row>
    <row r="159" spans="1:91" ht="24.6">
      <c r="A159" s="120">
        <v>19</v>
      </c>
      <c r="B159" s="220" t="s">
        <v>875</v>
      </c>
      <c r="C159" s="142" t="s">
        <v>479</v>
      </c>
      <c r="D159" s="184">
        <v>8935543.0199999996</v>
      </c>
      <c r="E159" s="184">
        <v>369080.22</v>
      </c>
      <c r="F159" s="184">
        <v>68507.56</v>
      </c>
      <c r="G159" s="184">
        <v>131270.94</v>
      </c>
      <c r="H159" s="184">
        <v>52726.01</v>
      </c>
      <c r="I159" s="184">
        <v>310310.07</v>
      </c>
      <c r="J159" s="184">
        <v>16301.51</v>
      </c>
      <c r="K159" s="184">
        <v>25928</v>
      </c>
      <c r="L159" s="184">
        <v>22663</v>
      </c>
      <c r="M159" s="184">
        <v>216641</v>
      </c>
      <c r="N159" s="184">
        <v>196662.79</v>
      </c>
      <c r="O159" s="184">
        <v>6200</v>
      </c>
      <c r="P159" s="184">
        <v>1280115</v>
      </c>
      <c r="Q159" s="184">
        <v>20191.02</v>
      </c>
      <c r="R159" s="184">
        <v>53224.2</v>
      </c>
      <c r="S159" s="184">
        <v>49964.800000000003</v>
      </c>
      <c r="T159" s="184">
        <v>19300</v>
      </c>
      <c r="U159" s="184">
        <v>62924.3</v>
      </c>
      <c r="V159" s="184">
        <v>9000</v>
      </c>
      <c r="W159" s="184">
        <v>14700</v>
      </c>
      <c r="X159" s="184">
        <v>1829233.74</v>
      </c>
      <c r="Y159" s="184">
        <v>5400</v>
      </c>
      <c r="Z159" s="184">
        <v>37926.800000000003</v>
      </c>
      <c r="AA159" s="184">
        <v>487688.59</v>
      </c>
      <c r="AB159" s="184">
        <v>11373</v>
      </c>
      <c r="AC159" s="184">
        <v>58247.5</v>
      </c>
      <c r="AD159" s="184">
        <v>2700</v>
      </c>
      <c r="AE159" s="184">
        <v>97356</v>
      </c>
      <c r="AF159" s="184">
        <v>10700</v>
      </c>
      <c r="AG159" s="184"/>
      <c r="AH159" s="184">
        <v>48733.21</v>
      </c>
      <c r="AI159" s="184">
        <v>758354.99</v>
      </c>
      <c r="AJ159" s="184">
        <v>47989</v>
      </c>
      <c r="AK159" s="184">
        <v>7800</v>
      </c>
      <c r="AL159" s="184">
        <v>578288.29</v>
      </c>
      <c r="AM159" s="184">
        <v>64451</v>
      </c>
      <c r="AN159" s="184">
        <v>32089.18</v>
      </c>
      <c r="AO159" s="184">
        <v>250455</v>
      </c>
      <c r="AP159" s="184">
        <v>34116.43</v>
      </c>
      <c r="AQ159" s="184">
        <v>155848.26</v>
      </c>
      <c r="AR159" s="184">
        <v>66990</v>
      </c>
      <c r="AS159" s="184">
        <v>1001092.75</v>
      </c>
      <c r="AT159" s="184">
        <v>36504</v>
      </c>
      <c r="AU159" s="184">
        <v>87208.04</v>
      </c>
      <c r="AV159" s="184">
        <v>113158</v>
      </c>
      <c r="AW159" s="184">
        <v>4818823</v>
      </c>
      <c r="AX159" s="184">
        <v>137536.35</v>
      </c>
      <c r="AY159" s="184">
        <v>262598.40000000002</v>
      </c>
      <c r="AZ159" s="184">
        <v>25260.09</v>
      </c>
      <c r="BA159" s="184">
        <v>44050</v>
      </c>
      <c r="BB159" s="184">
        <v>105976</v>
      </c>
      <c r="BC159" s="184">
        <v>2000</v>
      </c>
      <c r="BD159" s="184">
        <v>3036067.02</v>
      </c>
      <c r="BE159" s="184">
        <v>120475.6</v>
      </c>
      <c r="BF159" s="184">
        <v>3185</v>
      </c>
      <c r="BG159" s="184">
        <v>14010</v>
      </c>
      <c r="BH159" s="184">
        <v>24931.95</v>
      </c>
      <c r="BI159" s="184">
        <v>200</v>
      </c>
      <c r="BJ159" s="184">
        <v>83762.649999999994</v>
      </c>
      <c r="BK159" s="184">
        <v>10056.02</v>
      </c>
      <c r="BL159" s="184">
        <v>18313</v>
      </c>
      <c r="BM159" s="184">
        <v>212801.65</v>
      </c>
      <c r="BN159" s="184">
        <v>229076.51</v>
      </c>
      <c r="BO159" s="184">
        <v>46941.18</v>
      </c>
      <c r="BP159" s="184">
        <v>312883.34000000003</v>
      </c>
      <c r="BQ159" s="184">
        <v>80048</v>
      </c>
      <c r="BR159" s="184">
        <v>20138</v>
      </c>
      <c r="BS159" s="186">
        <v>445586.44</v>
      </c>
      <c r="BT159" s="186">
        <v>345603.5</v>
      </c>
      <c r="BU159" s="186">
        <v>371848.36</v>
      </c>
      <c r="BV159" s="186">
        <v>683812.92</v>
      </c>
      <c r="BW159" s="186">
        <v>1097076.5900000001</v>
      </c>
      <c r="BX159" s="186">
        <v>53907.55</v>
      </c>
      <c r="BY159" s="186">
        <v>69148.210000000006</v>
      </c>
      <c r="BZ159" s="186">
        <v>22768</v>
      </c>
      <c r="CA159" s="186">
        <v>409674.52</v>
      </c>
      <c r="CB159" s="186">
        <v>45020</v>
      </c>
      <c r="CC159" s="186">
        <v>131663.26</v>
      </c>
      <c r="CD159" s="186">
        <v>79512</v>
      </c>
      <c r="CE159" s="186">
        <v>45550</v>
      </c>
      <c r="CF159" s="186">
        <v>82717</v>
      </c>
      <c r="CG159" s="184">
        <v>264844</v>
      </c>
      <c r="CH159" s="184">
        <v>116301.75999999999</v>
      </c>
      <c r="CI159" s="186">
        <v>62387.66</v>
      </c>
      <c r="CJ159" s="186">
        <v>549510</v>
      </c>
      <c r="CK159" s="186">
        <v>465780.96</v>
      </c>
      <c r="CL159" s="186">
        <v>14000</v>
      </c>
      <c r="CM159" s="186">
        <v>66499</v>
      </c>
    </row>
    <row r="160" spans="1:91" ht="24.6">
      <c r="A160" s="120">
        <v>19</v>
      </c>
      <c r="B160" s="220" t="s">
        <v>876</v>
      </c>
      <c r="C160" s="142" t="s">
        <v>480</v>
      </c>
      <c r="D160" s="184">
        <v>145009</v>
      </c>
      <c r="E160" s="184"/>
      <c r="F160" s="184"/>
      <c r="G160" s="184"/>
      <c r="H160" s="184"/>
      <c r="I160" s="184"/>
      <c r="J160" s="184"/>
      <c r="K160" s="184"/>
      <c r="L160" s="184">
        <v>6800</v>
      </c>
      <c r="M160" s="184"/>
      <c r="N160" s="184">
        <v>1080</v>
      </c>
      <c r="O160" s="184"/>
      <c r="P160" s="184"/>
      <c r="Q160" s="184"/>
      <c r="R160" s="184"/>
      <c r="S160" s="184"/>
      <c r="T160" s="184">
        <v>1500</v>
      </c>
      <c r="U160" s="184"/>
      <c r="V160" s="184"/>
      <c r="W160" s="184"/>
      <c r="X160" s="184"/>
      <c r="Y160" s="184"/>
      <c r="Z160" s="184">
        <v>5400</v>
      </c>
      <c r="AA160" s="184"/>
      <c r="AB160" s="184"/>
      <c r="AC160" s="184"/>
      <c r="AD160" s="184"/>
      <c r="AE160" s="184"/>
      <c r="AF160" s="184"/>
      <c r="AG160" s="184"/>
      <c r="AH160" s="184">
        <v>450</v>
      </c>
      <c r="AI160" s="184"/>
      <c r="AJ160" s="184"/>
      <c r="AK160" s="184"/>
      <c r="AL160" s="184">
        <v>30</v>
      </c>
      <c r="AM160" s="184"/>
      <c r="AN160" s="184"/>
      <c r="AO160" s="184"/>
      <c r="AP160" s="184"/>
      <c r="AQ160" s="184"/>
      <c r="AR160" s="184"/>
      <c r="AS160" s="184">
        <v>61450</v>
      </c>
      <c r="AT160" s="184"/>
      <c r="AU160" s="184"/>
      <c r="AV160" s="184">
        <v>27510</v>
      </c>
      <c r="AW160" s="184"/>
      <c r="AX160" s="184"/>
      <c r="AY160" s="184"/>
      <c r="AZ160" s="184"/>
      <c r="BA160" s="184"/>
      <c r="BB160" s="184"/>
      <c r="BC160" s="184"/>
      <c r="BD160" s="184">
        <v>6570</v>
      </c>
      <c r="BE160" s="184"/>
      <c r="BF160" s="184"/>
      <c r="BG160" s="184">
        <v>5869</v>
      </c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6"/>
      <c r="BT160" s="186"/>
      <c r="BU160" s="186"/>
      <c r="BV160" s="186">
        <v>8</v>
      </c>
      <c r="BW160" s="186"/>
      <c r="BX160" s="186"/>
      <c r="BY160" s="186"/>
      <c r="BZ160" s="186"/>
      <c r="CA160" s="186"/>
      <c r="CB160" s="186"/>
      <c r="CC160" s="186"/>
      <c r="CD160" s="186">
        <v>1800</v>
      </c>
      <c r="CE160" s="186">
        <v>8</v>
      </c>
      <c r="CF160" s="186"/>
      <c r="CG160" s="186"/>
      <c r="CH160" s="186"/>
      <c r="CI160" s="186"/>
      <c r="CJ160" s="186"/>
      <c r="CK160" s="186"/>
      <c r="CL160" s="186"/>
      <c r="CM160" s="186"/>
    </row>
    <row r="161" spans="1:91" ht="49.2">
      <c r="A161" s="120">
        <v>19</v>
      </c>
      <c r="B161" s="220" t="s">
        <v>877</v>
      </c>
      <c r="C161" s="142" t="s">
        <v>1238</v>
      </c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>
        <v>27000</v>
      </c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</row>
    <row r="162" spans="1:91" ht="24.6">
      <c r="A162" s="120">
        <v>19</v>
      </c>
      <c r="B162" s="220" t="s">
        <v>878</v>
      </c>
      <c r="C162" s="142" t="s">
        <v>1239</v>
      </c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>
        <v>157989.6</v>
      </c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6"/>
      <c r="BV162" s="184"/>
      <c r="BW162" s="184"/>
      <c r="BX162" s="184"/>
      <c r="BY162" s="184"/>
      <c r="BZ162" s="186"/>
      <c r="CA162" s="184"/>
      <c r="CB162" s="184"/>
      <c r="CC162" s="184"/>
      <c r="CD162" s="184"/>
      <c r="CE162" s="184"/>
      <c r="CF162" s="186"/>
      <c r="CG162" s="186"/>
      <c r="CH162" s="184"/>
      <c r="CI162" s="184"/>
      <c r="CJ162" s="186"/>
      <c r="CK162" s="184"/>
      <c r="CL162" s="184"/>
      <c r="CM162" s="184"/>
    </row>
    <row r="163" spans="1:91" ht="49.2">
      <c r="A163" s="120">
        <v>19</v>
      </c>
      <c r="B163" s="220" t="s">
        <v>879</v>
      </c>
      <c r="C163" s="142" t="s">
        <v>1240</v>
      </c>
      <c r="D163" s="184"/>
      <c r="E163" s="184"/>
      <c r="F163" s="184"/>
      <c r="G163" s="184">
        <v>49500</v>
      </c>
      <c r="H163" s="184"/>
      <c r="I163" s="184"/>
      <c r="J163" s="184"/>
      <c r="K163" s="184">
        <v>2046100</v>
      </c>
      <c r="L163" s="184"/>
      <c r="M163" s="184"/>
      <c r="N163" s="184"/>
      <c r="O163" s="184"/>
      <c r="P163" s="184"/>
      <c r="Q163" s="184">
        <v>148500</v>
      </c>
      <c r="R163" s="184">
        <v>100000</v>
      </c>
      <c r="S163" s="184"/>
      <c r="T163" s="184"/>
      <c r="U163" s="184"/>
      <c r="V163" s="184"/>
      <c r="W163" s="184"/>
      <c r="X163" s="184"/>
      <c r="Y163" s="184">
        <v>3146885</v>
      </c>
      <c r="Z163" s="184">
        <v>5042585</v>
      </c>
      <c r="AA163" s="184">
        <v>848085</v>
      </c>
      <c r="AB163" s="184"/>
      <c r="AC163" s="184">
        <v>799585</v>
      </c>
      <c r="AD163" s="184">
        <v>2079185</v>
      </c>
      <c r="AE163" s="184">
        <v>449685</v>
      </c>
      <c r="AF163" s="184">
        <v>449685</v>
      </c>
      <c r="AG163" s="184">
        <v>449685</v>
      </c>
      <c r="AH163" s="184">
        <v>1649685</v>
      </c>
      <c r="AI163" s="184">
        <v>4664285</v>
      </c>
      <c r="AJ163" s="184">
        <v>449685</v>
      </c>
      <c r="AK163" s="184">
        <v>799585</v>
      </c>
      <c r="AL163" s="184"/>
      <c r="AM163" s="184">
        <v>899250</v>
      </c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>
        <v>1159358.83</v>
      </c>
      <c r="AZ163" s="184">
        <v>50000</v>
      </c>
      <c r="BA163" s="184"/>
      <c r="BB163" s="184"/>
      <c r="BC163" s="184"/>
      <c r="BD163" s="184"/>
      <c r="BE163" s="184">
        <v>0</v>
      </c>
      <c r="BF163" s="184">
        <v>1924800</v>
      </c>
      <c r="BG163" s="184"/>
      <c r="BH163" s="184"/>
      <c r="BI163" s="184">
        <v>2388500</v>
      </c>
      <c r="BJ163" s="184"/>
      <c r="BK163" s="184">
        <v>1445000</v>
      </c>
      <c r="BL163" s="184"/>
      <c r="BM163" s="184"/>
      <c r="BN163" s="184">
        <v>2183900</v>
      </c>
      <c r="BO163" s="184">
        <v>990000</v>
      </c>
      <c r="BP163" s="184">
        <v>235500</v>
      </c>
      <c r="BQ163" s="184">
        <v>1905400</v>
      </c>
      <c r="BR163" s="184"/>
      <c r="BS163" s="184"/>
      <c r="BT163" s="184"/>
      <c r="BU163" s="186"/>
      <c r="BV163" s="184"/>
      <c r="BW163" s="184">
        <v>644700</v>
      </c>
      <c r="BX163" s="184"/>
      <c r="BY163" s="184"/>
      <c r="BZ163" s="184"/>
      <c r="CA163" s="184"/>
      <c r="CB163" s="184"/>
      <c r="CC163" s="184"/>
      <c r="CD163" s="184">
        <v>875800</v>
      </c>
      <c r="CE163" s="184"/>
      <c r="CF163" s="184">
        <v>1287100</v>
      </c>
      <c r="CG163" s="184">
        <v>2490000</v>
      </c>
      <c r="CH163" s="186"/>
      <c r="CI163" s="184"/>
      <c r="CJ163" s="184"/>
      <c r="CK163" s="184"/>
      <c r="CL163" s="184"/>
      <c r="CM163" s="186"/>
    </row>
    <row r="164" spans="1:91" ht="49.2">
      <c r="A164" s="120">
        <v>19</v>
      </c>
      <c r="B164" s="220" t="s">
        <v>880</v>
      </c>
      <c r="C164" s="142" t="s">
        <v>1241</v>
      </c>
      <c r="D164" s="184"/>
      <c r="E164" s="184">
        <v>1502000</v>
      </c>
      <c r="F164" s="184">
        <v>59950</v>
      </c>
      <c r="G164" s="184"/>
      <c r="H164" s="184">
        <v>5000</v>
      </c>
      <c r="I164" s="184">
        <v>1162823</v>
      </c>
      <c r="J164" s="184"/>
      <c r="K164" s="184"/>
      <c r="L164" s="184"/>
      <c r="M164" s="184">
        <v>50000</v>
      </c>
      <c r="N164" s="184">
        <v>75060</v>
      </c>
      <c r="O164" s="184">
        <v>3500000</v>
      </c>
      <c r="P164" s="184">
        <v>372345.83</v>
      </c>
      <c r="Q164" s="184"/>
      <c r="R164" s="184">
        <v>2029000</v>
      </c>
      <c r="S164" s="184"/>
      <c r="T164" s="184">
        <v>4800</v>
      </c>
      <c r="U164" s="184"/>
      <c r="V164" s="184">
        <v>5000</v>
      </c>
      <c r="W164" s="184"/>
      <c r="X164" s="184"/>
      <c r="Y164" s="184"/>
      <c r="Z164" s="184">
        <v>31425</v>
      </c>
      <c r="AA164" s="184"/>
      <c r="AB164" s="184">
        <v>58580</v>
      </c>
      <c r="AC164" s="184">
        <v>22000</v>
      </c>
      <c r="AD164" s="184">
        <v>14550</v>
      </c>
      <c r="AE164" s="184"/>
      <c r="AF164" s="184">
        <v>41250</v>
      </c>
      <c r="AG164" s="184">
        <v>24495</v>
      </c>
      <c r="AH164" s="184">
        <v>354719.07</v>
      </c>
      <c r="AI164" s="184">
        <v>528000</v>
      </c>
      <c r="AJ164" s="184"/>
      <c r="AK164" s="184"/>
      <c r="AL164" s="184">
        <v>62000</v>
      </c>
      <c r="AM164" s="184"/>
      <c r="AN164" s="184"/>
      <c r="AO164" s="184"/>
      <c r="AP164" s="184">
        <v>66950</v>
      </c>
      <c r="AQ164" s="184">
        <v>54790</v>
      </c>
      <c r="AR164" s="184"/>
      <c r="AS164" s="184"/>
      <c r="AT164" s="184"/>
      <c r="AU164" s="184"/>
      <c r="AV164" s="184">
        <v>52500</v>
      </c>
      <c r="AW164" s="184"/>
      <c r="AX164" s="184">
        <v>13000</v>
      </c>
      <c r="AY164" s="184">
        <v>62581</v>
      </c>
      <c r="AZ164" s="184">
        <v>101130</v>
      </c>
      <c r="BA164" s="184"/>
      <c r="BB164" s="184"/>
      <c r="BC164" s="184">
        <v>41310</v>
      </c>
      <c r="BD164" s="184">
        <v>2500000</v>
      </c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6">
        <v>103065</v>
      </c>
      <c r="BT164" s="184"/>
      <c r="BU164" s="184"/>
      <c r="BV164" s="186">
        <v>141800</v>
      </c>
      <c r="BW164" s="184"/>
      <c r="BX164" s="184">
        <v>51800</v>
      </c>
      <c r="BY164" s="184">
        <v>24200</v>
      </c>
      <c r="BZ164" s="184">
        <v>33525</v>
      </c>
      <c r="CA164" s="184">
        <v>5000</v>
      </c>
      <c r="CB164" s="184">
        <v>27450</v>
      </c>
      <c r="CC164" s="184">
        <v>152225</v>
      </c>
      <c r="CD164" s="184">
        <v>22200</v>
      </c>
      <c r="CE164" s="186"/>
      <c r="CF164" s="184">
        <v>16600</v>
      </c>
      <c r="CG164" s="184"/>
      <c r="CH164" s="184"/>
      <c r="CI164" s="186"/>
      <c r="CJ164" s="184">
        <v>2558.4</v>
      </c>
      <c r="CK164" s="184">
        <v>53600</v>
      </c>
      <c r="CL164" s="186"/>
      <c r="CM164" s="184">
        <v>13710</v>
      </c>
    </row>
    <row r="165" spans="1:91" ht="49.2">
      <c r="A165" s="120">
        <v>19</v>
      </c>
      <c r="B165" s="220" t="s">
        <v>881</v>
      </c>
      <c r="C165" s="142" t="s">
        <v>1242</v>
      </c>
      <c r="D165" s="184"/>
      <c r="E165" s="184"/>
      <c r="F165" s="184">
        <v>49500</v>
      </c>
      <c r="G165" s="184"/>
      <c r="H165" s="184"/>
      <c r="I165" s="184"/>
      <c r="J165" s="184"/>
      <c r="K165" s="184"/>
      <c r="L165" s="184"/>
      <c r="M165" s="184"/>
      <c r="N165" s="184">
        <v>66392189</v>
      </c>
      <c r="O165" s="184">
        <v>49500</v>
      </c>
      <c r="P165" s="184"/>
      <c r="Q165" s="184"/>
      <c r="R165" s="184"/>
      <c r="S165" s="184"/>
      <c r="T165" s="184">
        <v>148500</v>
      </c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>
        <v>150000</v>
      </c>
      <c r="AR165" s="184">
        <v>350000</v>
      </c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>
        <v>75393300</v>
      </c>
      <c r="BF165" s="184"/>
      <c r="BG165" s="184">
        <v>1782130.84</v>
      </c>
      <c r="BH165" s="184"/>
      <c r="BI165" s="184"/>
      <c r="BJ165" s="184">
        <v>3636939.69</v>
      </c>
      <c r="BK165" s="184"/>
      <c r="BL165" s="184">
        <v>899500</v>
      </c>
      <c r="BM165" s="184"/>
      <c r="BN165" s="184"/>
      <c r="BO165" s="184"/>
      <c r="BP165" s="184"/>
      <c r="BQ165" s="184"/>
      <c r="BR165" s="184"/>
      <c r="BS165" s="186"/>
      <c r="BT165" s="186"/>
      <c r="BU165" s="186"/>
      <c r="BV165" s="186"/>
      <c r="BW165" s="186"/>
      <c r="BX165" s="186">
        <v>1298000</v>
      </c>
      <c r="BY165" s="186"/>
      <c r="BZ165" s="186"/>
      <c r="CA165" s="186"/>
      <c r="CB165" s="186"/>
      <c r="CC165" s="186">
        <v>1798800</v>
      </c>
      <c r="CD165" s="186"/>
      <c r="CE165" s="186"/>
      <c r="CF165" s="186"/>
      <c r="CG165" s="186"/>
      <c r="CH165" s="186"/>
      <c r="CI165" s="186"/>
      <c r="CJ165" s="186"/>
      <c r="CK165" s="186"/>
      <c r="CL165" s="186">
        <v>841050</v>
      </c>
      <c r="CM165" s="186"/>
    </row>
    <row r="166" spans="1:91" ht="49.2">
      <c r="A166" s="120">
        <v>19</v>
      </c>
      <c r="B166" s="220" t="s">
        <v>882</v>
      </c>
      <c r="C166" s="142" t="s">
        <v>1243</v>
      </c>
      <c r="D166" s="184">
        <v>2089180</v>
      </c>
      <c r="E166" s="184">
        <v>9000</v>
      </c>
      <c r="F166" s="184">
        <v>1131517</v>
      </c>
      <c r="G166" s="184">
        <v>1888230</v>
      </c>
      <c r="H166" s="184">
        <v>240500</v>
      </c>
      <c r="I166" s="184">
        <v>389455.28</v>
      </c>
      <c r="J166" s="184">
        <v>3645459</v>
      </c>
      <c r="K166" s="184">
        <v>3930100</v>
      </c>
      <c r="L166" s="184">
        <v>2272207.6</v>
      </c>
      <c r="M166" s="184">
        <v>1871503</v>
      </c>
      <c r="N166" s="184">
        <v>17978</v>
      </c>
      <c r="O166" s="184">
        <v>999457</v>
      </c>
      <c r="P166" s="184"/>
      <c r="Q166" s="184">
        <v>1553532.25</v>
      </c>
      <c r="R166" s="184">
        <v>2061311.36</v>
      </c>
      <c r="S166" s="184">
        <v>2257200</v>
      </c>
      <c r="T166" s="184">
        <v>14506</v>
      </c>
      <c r="U166" s="184">
        <v>1481946</v>
      </c>
      <c r="V166" s="184">
        <v>1506003.49</v>
      </c>
      <c r="W166" s="184">
        <v>878750</v>
      </c>
      <c r="X166" s="184"/>
      <c r="Y166" s="184">
        <v>509735</v>
      </c>
      <c r="Z166" s="184">
        <v>1817361</v>
      </c>
      <c r="AA166" s="184">
        <v>1106076</v>
      </c>
      <c r="AB166" s="184">
        <v>669224.29</v>
      </c>
      <c r="AC166" s="184">
        <v>1061360.3</v>
      </c>
      <c r="AD166" s="184">
        <v>1375835</v>
      </c>
      <c r="AE166" s="184">
        <v>3838449.29</v>
      </c>
      <c r="AF166" s="184">
        <v>861536.29</v>
      </c>
      <c r="AG166" s="184">
        <v>1722864</v>
      </c>
      <c r="AH166" s="184">
        <v>1685533.29</v>
      </c>
      <c r="AI166" s="184">
        <v>2915395.29</v>
      </c>
      <c r="AJ166" s="184">
        <v>1185699.29</v>
      </c>
      <c r="AK166" s="184">
        <v>870700</v>
      </c>
      <c r="AL166" s="184"/>
      <c r="AM166" s="184">
        <v>1229117.1399999999</v>
      </c>
      <c r="AN166" s="184">
        <v>920920.65</v>
      </c>
      <c r="AO166" s="184">
        <v>2147323.38</v>
      </c>
      <c r="AP166" s="184">
        <v>1650916</v>
      </c>
      <c r="AQ166" s="184">
        <v>1282503.22</v>
      </c>
      <c r="AR166" s="184">
        <v>679571</v>
      </c>
      <c r="AS166" s="184">
        <v>158200</v>
      </c>
      <c r="AT166" s="184">
        <v>1046901</v>
      </c>
      <c r="AU166" s="184">
        <v>1601808.06</v>
      </c>
      <c r="AV166" s="184">
        <v>2284515</v>
      </c>
      <c r="AW166" s="184">
        <v>1218563.06</v>
      </c>
      <c r="AX166" s="184">
        <v>833613.22</v>
      </c>
      <c r="AY166" s="184">
        <v>1140606.81</v>
      </c>
      <c r="AZ166" s="184">
        <v>1143376.8</v>
      </c>
      <c r="BA166" s="184">
        <v>854201</v>
      </c>
      <c r="BB166" s="184">
        <v>20504</v>
      </c>
      <c r="BC166" s="184">
        <v>1192047.6100000001</v>
      </c>
      <c r="BD166" s="184"/>
      <c r="BE166" s="184">
        <v>7609664.6500000004</v>
      </c>
      <c r="BF166" s="184">
        <v>1188916</v>
      </c>
      <c r="BG166" s="184">
        <v>2222657</v>
      </c>
      <c r="BH166" s="184">
        <v>7485101.0199999996</v>
      </c>
      <c r="BI166" s="184">
        <v>250350</v>
      </c>
      <c r="BJ166" s="184">
        <v>769516</v>
      </c>
      <c r="BK166" s="184">
        <v>1124500</v>
      </c>
      <c r="BL166" s="184">
        <v>821650</v>
      </c>
      <c r="BM166" s="184"/>
      <c r="BN166" s="184">
        <v>1831358.57</v>
      </c>
      <c r="BO166" s="184">
        <v>1199400</v>
      </c>
      <c r="BP166" s="184">
        <v>1885279.02</v>
      </c>
      <c r="BQ166" s="184">
        <v>2125019.65</v>
      </c>
      <c r="BR166" s="184">
        <v>1000355.48</v>
      </c>
      <c r="BS166" s="184"/>
      <c r="BT166" s="184">
        <v>2417260</v>
      </c>
      <c r="BU166" s="184">
        <v>1801585</v>
      </c>
      <c r="BV166" s="184">
        <v>166880</v>
      </c>
      <c r="BW166" s="184">
        <v>466373</v>
      </c>
      <c r="BX166" s="184">
        <v>2428814.84</v>
      </c>
      <c r="BY166" s="184">
        <v>6357761.25</v>
      </c>
      <c r="BZ166" s="184">
        <v>1185807</v>
      </c>
      <c r="CA166" s="184">
        <v>1126090</v>
      </c>
      <c r="CB166" s="184">
        <v>1843766</v>
      </c>
      <c r="CC166" s="184">
        <v>1970619</v>
      </c>
      <c r="CD166" s="184">
        <v>4372422.74</v>
      </c>
      <c r="CE166" s="184">
        <v>2416818</v>
      </c>
      <c r="CF166" s="184">
        <v>3459335</v>
      </c>
      <c r="CG166" s="184">
        <v>937438</v>
      </c>
      <c r="CH166" s="184">
        <v>1051912</v>
      </c>
      <c r="CI166" s="184">
        <v>1620417.85</v>
      </c>
      <c r="CJ166" s="184">
        <v>1439188</v>
      </c>
      <c r="CK166" s="186">
        <v>4413448</v>
      </c>
      <c r="CL166" s="184">
        <v>1123883</v>
      </c>
      <c r="CM166" s="184">
        <v>981512</v>
      </c>
    </row>
    <row r="167" spans="1:91" ht="49.2">
      <c r="A167" s="120">
        <v>19</v>
      </c>
      <c r="B167" s="220" t="s">
        <v>883</v>
      </c>
      <c r="C167" s="142" t="s">
        <v>1244</v>
      </c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>
        <v>19389.810000000001</v>
      </c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</row>
    <row r="168" spans="1:91" ht="49.2">
      <c r="A168" s="120">
        <v>19</v>
      </c>
      <c r="B168" s="220" t="s">
        <v>884</v>
      </c>
      <c r="C168" s="142" t="s">
        <v>1245</v>
      </c>
      <c r="D168" s="184"/>
      <c r="E168" s="184">
        <v>503726</v>
      </c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>
        <v>58317.29</v>
      </c>
      <c r="AF168" s="184"/>
      <c r="AG168" s="184"/>
      <c r="AH168" s="184"/>
      <c r="AI168" s="184"/>
      <c r="AJ168" s="184">
        <v>3600</v>
      </c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>
        <v>2100</v>
      </c>
      <c r="CJ168" s="184"/>
      <c r="CK168" s="184"/>
      <c r="CL168" s="184"/>
      <c r="CM168" s="184"/>
    </row>
    <row r="169" spans="1:91" ht="49.2">
      <c r="A169" s="120">
        <v>19</v>
      </c>
      <c r="B169" s="220" t="s">
        <v>885</v>
      </c>
      <c r="C169" s="142" t="s">
        <v>1246</v>
      </c>
      <c r="D169" s="184">
        <v>304740</v>
      </c>
      <c r="E169" s="184"/>
      <c r="F169" s="184">
        <v>4000</v>
      </c>
      <c r="G169" s="184">
        <v>204090</v>
      </c>
      <c r="H169" s="184">
        <v>13100</v>
      </c>
      <c r="I169" s="184"/>
      <c r="J169" s="184">
        <v>121177.5</v>
      </c>
      <c r="K169" s="184">
        <v>109630</v>
      </c>
      <c r="L169" s="184">
        <v>72130</v>
      </c>
      <c r="M169" s="184">
        <v>59923</v>
      </c>
      <c r="N169" s="184"/>
      <c r="O169" s="184">
        <v>22174</v>
      </c>
      <c r="P169" s="184"/>
      <c r="Q169" s="184">
        <v>68236</v>
      </c>
      <c r="R169" s="184">
        <v>67179</v>
      </c>
      <c r="S169" s="184">
        <v>69742.75</v>
      </c>
      <c r="T169" s="184">
        <v>50450</v>
      </c>
      <c r="U169" s="184">
        <v>57300</v>
      </c>
      <c r="V169" s="184">
        <v>109171.5</v>
      </c>
      <c r="W169" s="184">
        <v>55860</v>
      </c>
      <c r="X169" s="184"/>
      <c r="Y169" s="184"/>
      <c r="Z169" s="184">
        <v>19060</v>
      </c>
      <c r="AA169" s="184"/>
      <c r="AB169" s="184"/>
      <c r="AC169" s="184">
        <v>34600</v>
      </c>
      <c r="AD169" s="184">
        <v>96340</v>
      </c>
      <c r="AE169" s="184">
        <v>87507</v>
      </c>
      <c r="AF169" s="184">
        <v>145800</v>
      </c>
      <c r="AG169" s="184">
        <v>43748</v>
      </c>
      <c r="AH169" s="184">
        <v>44781</v>
      </c>
      <c r="AI169" s="184">
        <v>102170</v>
      </c>
      <c r="AJ169" s="184">
        <v>8700</v>
      </c>
      <c r="AK169" s="184">
        <v>13000</v>
      </c>
      <c r="AL169" s="184"/>
      <c r="AM169" s="184">
        <v>24790</v>
      </c>
      <c r="AN169" s="184">
        <v>64810</v>
      </c>
      <c r="AO169" s="184">
        <v>157490</v>
      </c>
      <c r="AP169" s="184">
        <v>74975</v>
      </c>
      <c r="AQ169" s="184">
        <v>95795</v>
      </c>
      <c r="AR169" s="184">
        <v>35690</v>
      </c>
      <c r="AS169" s="184"/>
      <c r="AT169" s="184">
        <v>67600</v>
      </c>
      <c r="AU169" s="184">
        <v>60200</v>
      </c>
      <c r="AV169" s="184">
        <v>171792</v>
      </c>
      <c r="AW169" s="184">
        <v>81310</v>
      </c>
      <c r="AX169" s="184">
        <v>7500</v>
      </c>
      <c r="AY169" s="184">
        <v>124091.25</v>
      </c>
      <c r="AZ169" s="184">
        <v>88600</v>
      </c>
      <c r="BA169" s="184">
        <v>17470</v>
      </c>
      <c r="BB169" s="184">
        <v>331659.5</v>
      </c>
      <c r="BC169" s="184"/>
      <c r="BD169" s="184"/>
      <c r="BE169" s="184">
        <v>188295</v>
      </c>
      <c r="BF169" s="184">
        <v>38285</v>
      </c>
      <c r="BG169" s="184">
        <v>87540</v>
      </c>
      <c r="BH169" s="184">
        <v>524740.5</v>
      </c>
      <c r="BI169" s="184">
        <v>6200</v>
      </c>
      <c r="BJ169" s="184">
        <v>3660</v>
      </c>
      <c r="BK169" s="184">
        <v>20214</v>
      </c>
      <c r="BL169" s="184">
        <v>53600</v>
      </c>
      <c r="BM169" s="184"/>
      <c r="BN169" s="184">
        <v>129500</v>
      </c>
      <c r="BO169" s="184">
        <v>21127</v>
      </c>
      <c r="BP169" s="184">
        <v>225730</v>
      </c>
      <c r="BQ169" s="184">
        <v>35950</v>
      </c>
      <c r="BR169" s="184">
        <v>23300</v>
      </c>
      <c r="BS169" s="184"/>
      <c r="BT169" s="184">
        <v>609958</v>
      </c>
      <c r="BU169" s="184">
        <v>44415.5</v>
      </c>
      <c r="BV169" s="184"/>
      <c r="BW169" s="184">
        <v>20750</v>
      </c>
      <c r="BX169" s="184">
        <v>148611.5</v>
      </c>
      <c r="BY169" s="184">
        <v>339286.5</v>
      </c>
      <c r="BZ169" s="184">
        <v>25630</v>
      </c>
      <c r="CA169" s="184">
        <v>20163.25</v>
      </c>
      <c r="CB169" s="184">
        <v>58706</v>
      </c>
      <c r="CC169" s="184">
        <v>128398.25</v>
      </c>
      <c r="CD169" s="184">
        <v>115096.25</v>
      </c>
      <c r="CE169" s="184">
        <v>243994.25</v>
      </c>
      <c r="CF169" s="184">
        <v>182639.5</v>
      </c>
      <c r="CG169" s="184">
        <v>22863</v>
      </c>
      <c r="CH169" s="184">
        <v>31461</v>
      </c>
      <c r="CI169" s="184">
        <v>57310</v>
      </c>
      <c r="CJ169" s="184">
        <v>350576</v>
      </c>
      <c r="CK169" s="184">
        <v>244965</v>
      </c>
      <c r="CL169" s="184">
        <v>29339</v>
      </c>
      <c r="CM169" s="184">
        <v>34942</v>
      </c>
    </row>
    <row r="170" spans="1:91" ht="49.2">
      <c r="A170" s="120">
        <v>19</v>
      </c>
      <c r="B170" s="220" t="s">
        <v>886</v>
      </c>
      <c r="C170" s="142" t="s">
        <v>481</v>
      </c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</row>
    <row r="171" spans="1:91" ht="24.6">
      <c r="A171" s="120">
        <v>19</v>
      </c>
      <c r="B171" s="220" t="s">
        <v>887</v>
      </c>
      <c r="C171" s="142" t="s">
        <v>482</v>
      </c>
      <c r="D171" s="184">
        <v>803580</v>
      </c>
      <c r="E171" s="184">
        <v>146010</v>
      </c>
      <c r="F171" s="184">
        <v>212220</v>
      </c>
      <c r="G171" s="184">
        <v>154380</v>
      </c>
      <c r="H171" s="184">
        <v>68640</v>
      </c>
      <c r="I171" s="184">
        <v>169020</v>
      </c>
      <c r="J171" s="184">
        <v>184020</v>
      </c>
      <c r="K171" s="184">
        <v>255810</v>
      </c>
      <c r="L171" s="184">
        <v>173550</v>
      </c>
      <c r="M171" s="184"/>
      <c r="N171" s="184">
        <v>356400</v>
      </c>
      <c r="O171" s="184">
        <v>65280</v>
      </c>
      <c r="P171" s="184">
        <v>492090</v>
      </c>
      <c r="Q171" s="184">
        <v>238170</v>
      </c>
      <c r="R171" s="184">
        <v>193050</v>
      </c>
      <c r="S171" s="184">
        <v>314100</v>
      </c>
      <c r="T171" s="184">
        <v>235740</v>
      </c>
      <c r="U171" s="184">
        <v>195150</v>
      </c>
      <c r="V171" s="184">
        <v>188070</v>
      </c>
      <c r="W171" s="184">
        <v>72360</v>
      </c>
      <c r="X171" s="184">
        <v>972960</v>
      </c>
      <c r="Y171" s="184">
        <v>140460</v>
      </c>
      <c r="Z171" s="184">
        <v>269010</v>
      </c>
      <c r="AA171" s="184">
        <v>171420</v>
      </c>
      <c r="AB171" s="184">
        <v>58560</v>
      </c>
      <c r="AC171" s="184">
        <v>121410</v>
      </c>
      <c r="AD171" s="184">
        <v>95850</v>
      </c>
      <c r="AE171" s="184">
        <v>379860</v>
      </c>
      <c r="AF171" s="184">
        <v>100290</v>
      </c>
      <c r="AG171" s="184">
        <v>100230</v>
      </c>
      <c r="AH171" s="184">
        <v>125010</v>
      </c>
      <c r="AI171" s="184">
        <v>239940</v>
      </c>
      <c r="AJ171" s="184">
        <v>175290</v>
      </c>
      <c r="AK171" s="184">
        <v>118590</v>
      </c>
      <c r="AL171" s="184">
        <v>1340220</v>
      </c>
      <c r="AM171" s="184">
        <v>105330</v>
      </c>
      <c r="AN171" s="184">
        <v>50460</v>
      </c>
      <c r="AO171" s="184">
        <v>146790</v>
      </c>
      <c r="AP171" s="184">
        <v>244590</v>
      </c>
      <c r="AQ171" s="184">
        <v>158460</v>
      </c>
      <c r="AR171" s="184">
        <v>63000</v>
      </c>
      <c r="AS171" s="184"/>
      <c r="AT171" s="184">
        <v>151800</v>
      </c>
      <c r="AU171" s="184">
        <v>70830</v>
      </c>
      <c r="AV171" s="184">
        <v>217260</v>
      </c>
      <c r="AW171" s="184">
        <v>75930</v>
      </c>
      <c r="AX171" s="184">
        <v>105540</v>
      </c>
      <c r="AY171" s="184">
        <v>175890</v>
      </c>
      <c r="AZ171" s="184">
        <v>136800</v>
      </c>
      <c r="BA171" s="184">
        <v>106920</v>
      </c>
      <c r="BB171" s="184"/>
      <c r="BC171" s="184">
        <v>102510</v>
      </c>
      <c r="BD171" s="184">
        <v>1048770</v>
      </c>
      <c r="BE171" s="184">
        <v>362940</v>
      </c>
      <c r="BF171" s="184">
        <v>153570</v>
      </c>
      <c r="BG171" s="184">
        <v>135810</v>
      </c>
      <c r="BH171" s="184">
        <v>569160</v>
      </c>
      <c r="BI171" s="184">
        <v>209850</v>
      </c>
      <c r="BJ171" s="184">
        <v>85140</v>
      </c>
      <c r="BK171" s="184">
        <v>183090</v>
      </c>
      <c r="BL171" s="184">
        <v>158340</v>
      </c>
      <c r="BM171" s="184">
        <v>281160</v>
      </c>
      <c r="BN171" s="184">
        <v>269220</v>
      </c>
      <c r="BO171" s="184">
        <v>177930</v>
      </c>
      <c r="BP171" s="184">
        <v>385410</v>
      </c>
      <c r="BQ171" s="184">
        <v>187560</v>
      </c>
      <c r="BR171" s="184">
        <v>145800</v>
      </c>
      <c r="BS171" s="184">
        <v>1994400</v>
      </c>
      <c r="BT171" s="184">
        <v>272760</v>
      </c>
      <c r="BU171" s="184">
        <v>255600</v>
      </c>
      <c r="BV171" s="184">
        <v>622320</v>
      </c>
      <c r="BW171" s="184">
        <v>34560</v>
      </c>
      <c r="BX171" s="184">
        <v>178930</v>
      </c>
      <c r="BY171" s="184">
        <v>478830</v>
      </c>
      <c r="BZ171" s="184">
        <v>95910</v>
      </c>
      <c r="CA171" s="184">
        <v>185280</v>
      </c>
      <c r="CB171" s="184">
        <v>111870</v>
      </c>
      <c r="CC171" s="184">
        <v>249300</v>
      </c>
      <c r="CD171" s="184">
        <v>401100</v>
      </c>
      <c r="CE171" s="184">
        <v>275430</v>
      </c>
      <c r="CF171" s="184">
        <v>434970</v>
      </c>
      <c r="CG171" s="184">
        <v>166560</v>
      </c>
      <c r="CH171" s="184">
        <v>141330</v>
      </c>
      <c r="CI171" s="184">
        <v>154170</v>
      </c>
      <c r="CJ171" s="184">
        <v>185670</v>
      </c>
      <c r="CK171" s="184">
        <v>446160</v>
      </c>
      <c r="CL171" s="184">
        <v>134070</v>
      </c>
      <c r="CM171" s="184">
        <v>132390</v>
      </c>
    </row>
    <row r="172" spans="1:91" ht="24.6">
      <c r="A172" s="120">
        <v>20</v>
      </c>
      <c r="B172" s="220" t="s">
        <v>888</v>
      </c>
      <c r="C172" s="142" t="s">
        <v>483</v>
      </c>
      <c r="D172" s="184">
        <v>125989098.87</v>
      </c>
      <c r="E172" s="184">
        <v>16388895</v>
      </c>
      <c r="F172" s="184">
        <v>16444905.720000001</v>
      </c>
      <c r="G172" s="184">
        <v>19413768.890000001</v>
      </c>
      <c r="H172" s="184">
        <v>15451509.6</v>
      </c>
      <c r="I172" s="184">
        <v>21206177.039999999</v>
      </c>
      <c r="J172" s="184">
        <v>27191481.43</v>
      </c>
      <c r="K172" s="184">
        <v>28000670.469999999</v>
      </c>
      <c r="L172" s="184">
        <v>17404677.920000002</v>
      </c>
      <c r="M172" s="184">
        <v>17815056.949999999</v>
      </c>
      <c r="N172" s="184">
        <v>38981480.789999999</v>
      </c>
      <c r="O172" s="184">
        <v>6447614.5199999996</v>
      </c>
      <c r="P172" s="184">
        <v>55817275.82</v>
      </c>
      <c r="Q172" s="184">
        <v>15828130</v>
      </c>
      <c r="R172" s="184">
        <v>16119465.800000001</v>
      </c>
      <c r="S172" s="184">
        <v>28737219.84</v>
      </c>
      <c r="T172" s="184">
        <v>16741974.35</v>
      </c>
      <c r="U172" s="184">
        <v>14951137.42</v>
      </c>
      <c r="V172" s="184">
        <v>15650824.199999999</v>
      </c>
      <c r="W172" s="184">
        <v>9398890</v>
      </c>
      <c r="X172" s="184">
        <v>154663220.72</v>
      </c>
      <c r="Y172" s="184">
        <v>11583155.710000001</v>
      </c>
      <c r="Z172" s="184">
        <v>18676592.91</v>
      </c>
      <c r="AA172" s="184">
        <v>14469972.859999999</v>
      </c>
      <c r="AB172" s="184">
        <v>10248976.77</v>
      </c>
      <c r="AC172" s="184">
        <v>12023134.84</v>
      </c>
      <c r="AD172" s="184">
        <v>14217353.34</v>
      </c>
      <c r="AE172" s="184">
        <v>40833417.140000001</v>
      </c>
      <c r="AF172" s="184">
        <v>15180186.449999999</v>
      </c>
      <c r="AG172" s="184">
        <v>10779040</v>
      </c>
      <c r="AH172" s="184">
        <v>14660847.109999999</v>
      </c>
      <c r="AI172" s="184">
        <v>26378973.370000001</v>
      </c>
      <c r="AJ172" s="184">
        <v>12577794.52</v>
      </c>
      <c r="AK172" s="184">
        <v>10322553.869999999</v>
      </c>
      <c r="AL172" s="184">
        <v>236285864.46000001</v>
      </c>
      <c r="AM172" s="184">
        <v>16642232.470000001</v>
      </c>
      <c r="AN172" s="184">
        <v>13556168.34</v>
      </c>
      <c r="AO172" s="184">
        <v>27923856.440000001</v>
      </c>
      <c r="AP172" s="184">
        <v>27680964.190000001</v>
      </c>
      <c r="AQ172" s="184">
        <v>14211331.109999999</v>
      </c>
      <c r="AR172" s="184">
        <v>8039703.2400000002</v>
      </c>
      <c r="AS172" s="184">
        <v>51499299.869999997</v>
      </c>
      <c r="AT172" s="184">
        <v>12943397.560000001</v>
      </c>
      <c r="AU172" s="184">
        <v>23932325.879999999</v>
      </c>
      <c r="AV172" s="184">
        <v>31351414.600000001</v>
      </c>
      <c r="AW172" s="184">
        <v>16902633.25</v>
      </c>
      <c r="AX172" s="184">
        <v>10370333.220000001</v>
      </c>
      <c r="AY172" s="184">
        <v>19940470.530000001</v>
      </c>
      <c r="AZ172" s="184">
        <v>13610252.640000001</v>
      </c>
      <c r="BA172" s="184">
        <v>13382217.550000001</v>
      </c>
      <c r="BB172" s="184">
        <v>69605506.719999999</v>
      </c>
      <c r="BC172" s="184">
        <v>13541757.08</v>
      </c>
      <c r="BD172" s="184">
        <v>130708501.06999999</v>
      </c>
      <c r="BE172" s="184">
        <v>39112509.340000004</v>
      </c>
      <c r="BF172" s="184">
        <v>15143156.449999999</v>
      </c>
      <c r="BG172" s="184">
        <v>14797584.1</v>
      </c>
      <c r="BH172" s="184">
        <v>75190539.159999996</v>
      </c>
      <c r="BI172" s="184">
        <v>11789741.5</v>
      </c>
      <c r="BJ172" s="184">
        <v>7278890</v>
      </c>
      <c r="BK172" s="184">
        <v>9227224.1899999995</v>
      </c>
      <c r="BL172" s="184">
        <v>7880040</v>
      </c>
      <c r="BM172" s="184">
        <v>99594032.349999994</v>
      </c>
      <c r="BN172" s="184">
        <v>25312556.219999999</v>
      </c>
      <c r="BO172" s="184">
        <v>19375680.960000001</v>
      </c>
      <c r="BP172" s="184">
        <v>28725013.489999998</v>
      </c>
      <c r="BQ172" s="184">
        <v>18831572.899999999</v>
      </c>
      <c r="BR172" s="184">
        <v>13450769.810000001</v>
      </c>
      <c r="BS172" s="186">
        <v>370182513.89999998</v>
      </c>
      <c r="BT172" s="186">
        <v>20929238.329999998</v>
      </c>
      <c r="BU172" s="186">
        <v>21072908.289999999</v>
      </c>
      <c r="BV172" s="186">
        <v>68117775.480000004</v>
      </c>
      <c r="BW172" s="186">
        <v>6527150.6399999997</v>
      </c>
      <c r="BX172" s="186">
        <v>17437690.09</v>
      </c>
      <c r="BY172" s="186">
        <v>38880202.579999998</v>
      </c>
      <c r="BZ172" s="184">
        <v>11711068.390000001</v>
      </c>
      <c r="CA172" s="186">
        <v>13396303.970000001</v>
      </c>
      <c r="CB172" s="186">
        <v>17312061.940000001</v>
      </c>
      <c r="CC172" s="186">
        <v>20312233.109999999</v>
      </c>
      <c r="CD172" s="186">
        <v>40104189.479999997</v>
      </c>
      <c r="CE172" s="186">
        <v>21149155.170000002</v>
      </c>
      <c r="CF172" s="186">
        <v>31338344.84</v>
      </c>
      <c r="CG172" s="184">
        <v>11036160</v>
      </c>
      <c r="CH172" s="186">
        <v>11904574.189999999</v>
      </c>
      <c r="CI172" s="186">
        <v>10206345.5</v>
      </c>
      <c r="CJ172" s="186">
        <v>10461723.550000001</v>
      </c>
      <c r="CK172" s="186">
        <v>36378760.109999999</v>
      </c>
      <c r="CL172" s="184">
        <v>8234550</v>
      </c>
      <c r="CM172" s="186">
        <v>6924885.4800000004</v>
      </c>
    </row>
    <row r="173" spans="1:91" ht="24.6">
      <c r="A173" s="120">
        <v>20</v>
      </c>
      <c r="B173" s="220" t="s">
        <v>889</v>
      </c>
      <c r="C173" s="142" t="s">
        <v>484</v>
      </c>
      <c r="D173" s="184">
        <v>8350154.2000000002</v>
      </c>
      <c r="E173" s="184">
        <v>668470</v>
      </c>
      <c r="F173" s="184">
        <v>275990</v>
      </c>
      <c r="G173" s="184">
        <v>533880</v>
      </c>
      <c r="H173" s="184">
        <v>289450</v>
      </c>
      <c r="I173" s="184">
        <v>144340</v>
      </c>
      <c r="J173" s="184">
        <v>452340</v>
      </c>
      <c r="K173" s="184">
        <v>519905.71</v>
      </c>
      <c r="L173" s="184">
        <v>625870</v>
      </c>
      <c r="M173" s="184">
        <v>267230</v>
      </c>
      <c r="N173" s="184">
        <v>1025996.13</v>
      </c>
      <c r="O173" s="184">
        <v>344890</v>
      </c>
      <c r="P173" s="184">
        <v>12244554.539999999</v>
      </c>
      <c r="Q173" s="184">
        <v>928480</v>
      </c>
      <c r="R173" s="184">
        <v>1115110</v>
      </c>
      <c r="S173" s="184">
        <v>1042930</v>
      </c>
      <c r="T173" s="184">
        <v>539760</v>
      </c>
      <c r="U173" s="184">
        <v>728910</v>
      </c>
      <c r="V173" s="184">
        <v>344781.61</v>
      </c>
      <c r="W173" s="184">
        <v>346471.29</v>
      </c>
      <c r="X173" s="184">
        <v>5853780</v>
      </c>
      <c r="Y173" s="184">
        <v>584160</v>
      </c>
      <c r="Z173" s="184">
        <v>783540</v>
      </c>
      <c r="AA173" s="184">
        <v>541020</v>
      </c>
      <c r="AB173" s="184">
        <v>827120</v>
      </c>
      <c r="AC173" s="184">
        <v>794280</v>
      </c>
      <c r="AD173" s="184">
        <v>555000</v>
      </c>
      <c r="AE173" s="184">
        <v>2969337.31</v>
      </c>
      <c r="AF173" s="184">
        <v>637320</v>
      </c>
      <c r="AG173" s="184">
        <v>33700</v>
      </c>
      <c r="AH173" s="184">
        <v>257690</v>
      </c>
      <c r="AI173" s="184">
        <v>1343760</v>
      </c>
      <c r="AJ173" s="184">
        <v>1025640</v>
      </c>
      <c r="AK173" s="184">
        <v>1096550</v>
      </c>
      <c r="AL173" s="184">
        <v>13409020</v>
      </c>
      <c r="AM173" s="184">
        <v>1089090</v>
      </c>
      <c r="AN173" s="184">
        <v>495480</v>
      </c>
      <c r="AO173" s="184">
        <v>1557270</v>
      </c>
      <c r="AP173" s="184">
        <v>736596.78</v>
      </c>
      <c r="AQ173" s="184">
        <v>3688880.05</v>
      </c>
      <c r="AR173" s="184">
        <v>588900</v>
      </c>
      <c r="AS173" s="184">
        <v>1236080</v>
      </c>
      <c r="AT173" s="184">
        <v>807300</v>
      </c>
      <c r="AU173" s="184">
        <v>886370</v>
      </c>
      <c r="AV173" s="184">
        <v>1273446.1299999999</v>
      </c>
      <c r="AW173" s="184">
        <v>507670</v>
      </c>
      <c r="AX173" s="184">
        <v>785630</v>
      </c>
      <c r="AY173" s="184">
        <v>832530</v>
      </c>
      <c r="AZ173" s="184">
        <v>1340040</v>
      </c>
      <c r="BA173" s="184">
        <v>852060</v>
      </c>
      <c r="BB173" s="184">
        <v>2510751.4300000002</v>
      </c>
      <c r="BC173" s="184">
        <v>620426</v>
      </c>
      <c r="BD173" s="184">
        <v>8400999.3499999996</v>
      </c>
      <c r="BE173" s="184">
        <v>946992.9</v>
      </c>
      <c r="BF173" s="184">
        <v>1020500</v>
      </c>
      <c r="BG173" s="184">
        <v>362927.1</v>
      </c>
      <c r="BH173" s="184">
        <v>1525840</v>
      </c>
      <c r="BI173" s="184">
        <v>830450</v>
      </c>
      <c r="BJ173" s="184">
        <v>338820</v>
      </c>
      <c r="BK173" s="184">
        <v>722240</v>
      </c>
      <c r="BL173" s="184">
        <v>574260</v>
      </c>
      <c r="BM173" s="184">
        <v>5178410</v>
      </c>
      <c r="BN173" s="184">
        <v>1394510</v>
      </c>
      <c r="BO173" s="184">
        <v>1080795.48</v>
      </c>
      <c r="BP173" s="184">
        <v>809610</v>
      </c>
      <c r="BQ173" s="184">
        <v>927900</v>
      </c>
      <c r="BR173" s="184">
        <v>691140</v>
      </c>
      <c r="BS173" s="186">
        <v>12046567.359999999</v>
      </c>
      <c r="BT173" s="184">
        <v>1469480</v>
      </c>
      <c r="BU173" s="184">
        <v>1831730</v>
      </c>
      <c r="BV173" s="184">
        <v>2321690</v>
      </c>
      <c r="BW173" s="184"/>
      <c r="BX173" s="184">
        <v>2022237.06</v>
      </c>
      <c r="BY173" s="184">
        <v>2780750</v>
      </c>
      <c r="BZ173" s="184">
        <v>924370</v>
      </c>
      <c r="CA173" s="184">
        <v>585423.55000000005</v>
      </c>
      <c r="CB173" s="184">
        <v>1198420</v>
      </c>
      <c r="CC173" s="184">
        <v>1501910</v>
      </c>
      <c r="CD173" s="184">
        <v>1053892.58</v>
      </c>
      <c r="CE173" s="184">
        <v>846870</v>
      </c>
      <c r="CF173" s="184">
        <v>963620</v>
      </c>
      <c r="CG173" s="184">
        <v>201690</v>
      </c>
      <c r="CH173" s="184">
        <v>543180</v>
      </c>
      <c r="CI173" s="184">
        <v>524550</v>
      </c>
      <c r="CJ173" s="184">
        <v>2853200</v>
      </c>
      <c r="CK173" s="184">
        <v>2033901.61</v>
      </c>
      <c r="CL173" s="184">
        <v>378325.48</v>
      </c>
      <c r="CM173" s="184">
        <v>760571.61</v>
      </c>
    </row>
    <row r="174" spans="1:91" ht="24.6">
      <c r="A174" s="120">
        <v>20</v>
      </c>
      <c r="B174" s="220" t="s">
        <v>890</v>
      </c>
      <c r="C174" s="142" t="s">
        <v>1247</v>
      </c>
      <c r="D174" s="184">
        <v>64500</v>
      </c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>
        <v>60000</v>
      </c>
      <c r="Q174" s="184"/>
      <c r="R174" s="184"/>
      <c r="S174" s="184"/>
      <c r="T174" s="184"/>
      <c r="U174" s="184"/>
      <c r="V174" s="184"/>
      <c r="W174" s="184"/>
      <c r="X174" s="184">
        <v>60000</v>
      </c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>
        <v>66066.67</v>
      </c>
      <c r="AM174" s="184"/>
      <c r="AN174" s="184"/>
      <c r="AO174" s="184"/>
      <c r="AP174" s="184"/>
      <c r="AQ174" s="184"/>
      <c r="AR174" s="184"/>
      <c r="AS174" s="184">
        <v>50000</v>
      </c>
      <c r="AT174" s="184"/>
      <c r="AU174" s="184"/>
      <c r="AV174" s="184"/>
      <c r="AW174" s="184"/>
      <c r="AX174" s="184"/>
      <c r="AY174" s="184"/>
      <c r="AZ174" s="184"/>
      <c r="BA174" s="184"/>
      <c r="BB174" s="184">
        <v>50100</v>
      </c>
      <c r="BC174" s="184"/>
      <c r="BD174" s="184">
        <v>60000</v>
      </c>
      <c r="BE174" s="184"/>
      <c r="BF174" s="184"/>
      <c r="BG174" s="184"/>
      <c r="BH174" s="184">
        <v>60000</v>
      </c>
      <c r="BI174" s="184"/>
      <c r="BJ174" s="184"/>
      <c r="BK174" s="184"/>
      <c r="BL174" s="184"/>
      <c r="BM174" s="184">
        <v>60000</v>
      </c>
      <c r="BN174" s="184"/>
      <c r="BO174" s="184"/>
      <c r="BP174" s="184"/>
      <c r="BQ174" s="184"/>
      <c r="BR174" s="184"/>
      <c r="BS174" s="186">
        <v>60000</v>
      </c>
      <c r="BT174" s="186"/>
      <c r="BU174" s="186"/>
      <c r="BV174" s="186">
        <v>60000</v>
      </c>
      <c r="BW174" s="184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4"/>
      <c r="CM174" s="184"/>
    </row>
    <row r="175" spans="1:91" ht="24.6">
      <c r="A175" s="120">
        <v>20</v>
      </c>
      <c r="B175" s="220" t="s">
        <v>891</v>
      </c>
      <c r="C175" s="142" t="s">
        <v>485</v>
      </c>
      <c r="D175" s="184">
        <v>9412095.6300000008</v>
      </c>
      <c r="E175" s="184">
        <v>871917.74</v>
      </c>
      <c r="F175" s="184">
        <v>290445.15999999997</v>
      </c>
      <c r="G175" s="184">
        <v>1102150</v>
      </c>
      <c r="H175" s="184">
        <v>830747.97</v>
      </c>
      <c r="I175" s="184">
        <v>1473579.69</v>
      </c>
      <c r="J175" s="184">
        <v>2247219.7000000002</v>
      </c>
      <c r="K175" s="184">
        <v>1738416.13</v>
      </c>
      <c r="L175" s="184">
        <v>983920</v>
      </c>
      <c r="M175" s="184">
        <v>993300</v>
      </c>
      <c r="N175" s="184">
        <v>2395347.44</v>
      </c>
      <c r="O175" s="184"/>
      <c r="P175" s="184">
        <v>4904447.32</v>
      </c>
      <c r="Q175" s="184">
        <v>1139487.1000000001</v>
      </c>
      <c r="R175" s="184">
        <v>1163467.75</v>
      </c>
      <c r="S175" s="184">
        <v>1970116.14</v>
      </c>
      <c r="T175" s="184">
        <v>956719.35</v>
      </c>
      <c r="U175" s="184">
        <v>844809.68</v>
      </c>
      <c r="V175" s="184">
        <v>1048444.14</v>
      </c>
      <c r="W175" s="184">
        <v>733803.23</v>
      </c>
      <c r="X175" s="184">
        <v>9977077.5299999993</v>
      </c>
      <c r="Y175" s="184">
        <v>608051.61</v>
      </c>
      <c r="Z175" s="184">
        <v>1177820.75</v>
      </c>
      <c r="AA175" s="184">
        <v>717646.77</v>
      </c>
      <c r="AB175" s="184">
        <v>547680</v>
      </c>
      <c r="AC175" s="184">
        <v>659535.48</v>
      </c>
      <c r="AD175" s="184">
        <v>909715.47</v>
      </c>
      <c r="AE175" s="184">
        <v>2508513.23</v>
      </c>
      <c r="AF175" s="184">
        <v>839375.26</v>
      </c>
      <c r="AG175" s="184">
        <v>707176.89</v>
      </c>
      <c r="AH175" s="184">
        <v>934174.83</v>
      </c>
      <c r="AI175" s="184">
        <v>1735168.28</v>
      </c>
      <c r="AJ175" s="184">
        <v>647966.66</v>
      </c>
      <c r="AK175" s="184">
        <v>684121.29</v>
      </c>
      <c r="AL175" s="184">
        <v>17155117.850000001</v>
      </c>
      <c r="AM175" s="184">
        <v>914270</v>
      </c>
      <c r="AN175" s="184">
        <v>703709.65</v>
      </c>
      <c r="AO175" s="184">
        <v>1819209.66</v>
      </c>
      <c r="AP175" s="184">
        <v>1789098.73</v>
      </c>
      <c r="AQ175" s="184">
        <v>872833.77</v>
      </c>
      <c r="AR175" s="184">
        <v>478845.16</v>
      </c>
      <c r="AS175" s="184">
        <v>3808915.97</v>
      </c>
      <c r="AT175" s="184">
        <v>761374.77</v>
      </c>
      <c r="AU175" s="184">
        <v>1361633.87</v>
      </c>
      <c r="AV175" s="184">
        <v>2109428.5099999998</v>
      </c>
      <c r="AW175" s="184">
        <v>975235.48</v>
      </c>
      <c r="AX175" s="184">
        <v>625958.06000000006</v>
      </c>
      <c r="AY175" s="184">
        <v>1252954.8400000001</v>
      </c>
      <c r="AZ175" s="184">
        <v>955104.84</v>
      </c>
      <c r="BA175" s="184">
        <v>789260.55</v>
      </c>
      <c r="BB175" s="184">
        <v>5375696.9800000004</v>
      </c>
      <c r="BC175" s="184">
        <v>802877.42</v>
      </c>
      <c r="BD175" s="184">
        <v>8770762.8599999994</v>
      </c>
      <c r="BE175" s="184">
        <v>2466807.52</v>
      </c>
      <c r="BF175" s="184">
        <v>811683.87</v>
      </c>
      <c r="BG175" s="184">
        <v>771874.19</v>
      </c>
      <c r="BH175" s="184">
        <v>5120345.72</v>
      </c>
      <c r="BI175" s="184">
        <v>821641.39</v>
      </c>
      <c r="BJ175" s="184">
        <v>554377.43000000005</v>
      </c>
      <c r="BK175" s="184">
        <v>630700</v>
      </c>
      <c r="BL175" s="184">
        <v>503774.19</v>
      </c>
      <c r="BM175" s="184">
        <v>8151488.71</v>
      </c>
      <c r="BN175" s="184">
        <v>1559532.26</v>
      </c>
      <c r="BO175" s="184">
        <v>1052912.8999999999</v>
      </c>
      <c r="BP175" s="184">
        <v>1875008.06</v>
      </c>
      <c r="BQ175" s="184">
        <v>1179861.28</v>
      </c>
      <c r="BR175" s="184">
        <v>626942.57999999996</v>
      </c>
      <c r="BS175" s="184">
        <v>26004737.690000001</v>
      </c>
      <c r="BT175" s="184">
        <v>1202027.97</v>
      </c>
      <c r="BU175" s="184">
        <v>1363012.9</v>
      </c>
      <c r="BV175" s="186">
        <v>4954874.75</v>
      </c>
      <c r="BW175" s="184">
        <v>421670.98</v>
      </c>
      <c r="BX175" s="184">
        <v>1005900</v>
      </c>
      <c r="BY175" s="184">
        <v>2768941.94</v>
      </c>
      <c r="BZ175" s="184">
        <v>903600</v>
      </c>
      <c r="CA175" s="184">
        <v>910991.3</v>
      </c>
      <c r="CB175" s="184">
        <v>1227145.17</v>
      </c>
      <c r="CC175" s="184">
        <v>1137793.55</v>
      </c>
      <c r="CD175" s="184">
        <v>2703494.85</v>
      </c>
      <c r="CE175" s="184">
        <v>1505022.59</v>
      </c>
      <c r="CF175" s="184">
        <v>2293470.9700000002</v>
      </c>
      <c r="CG175" s="184">
        <v>659190</v>
      </c>
      <c r="CH175" s="184">
        <v>690290.32</v>
      </c>
      <c r="CI175" s="184">
        <v>583461.29</v>
      </c>
      <c r="CJ175" s="184">
        <v>916819.35</v>
      </c>
      <c r="CK175" s="184">
        <v>2920559.69</v>
      </c>
      <c r="CL175" s="184">
        <v>602880.64</v>
      </c>
      <c r="CM175" s="184">
        <v>401204.52</v>
      </c>
    </row>
    <row r="176" spans="1:91" ht="24.6">
      <c r="A176" s="120">
        <v>20</v>
      </c>
      <c r="B176" s="220" t="s">
        <v>892</v>
      </c>
      <c r="C176" s="121" t="s">
        <v>1248</v>
      </c>
      <c r="D176" s="184">
        <v>801604.46</v>
      </c>
      <c r="E176" s="184">
        <v>118800</v>
      </c>
      <c r="F176" s="184">
        <v>59400</v>
      </c>
      <c r="G176" s="184">
        <v>59400</v>
      </c>
      <c r="H176" s="184"/>
      <c r="I176" s="184"/>
      <c r="J176" s="184">
        <v>59400</v>
      </c>
      <c r="K176" s="184">
        <v>59400</v>
      </c>
      <c r="L176" s="184"/>
      <c r="M176" s="184"/>
      <c r="N176" s="184">
        <v>118800</v>
      </c>
      <c r="O176" s="184"/>
      <c r="P176" s="184">
        <v>178200</v>
      </c>
      <c r="Q176" s="184"/>
      <c r="R176" s="184"/>
      <c r="S176" s="184">
        <v>49500</v>
      </c>
      <c r="T176" s="184">
        <v>69300</v>
      </c>
      <c r="U176" s="184"/>
      <c r="V176" s="184">
        <v>39600</v>
      </c>
      <c r="W176" s="184"/>
      <c r="X176" s="184">
        <v>93200</v>
      </c>
      <c r="Y176" s="184">
        <v>59400</v>
      </c>
      <c r="Z176" s="184"/>
      <c r="AA176" s="184">
        <v>59400</v>
      </c>
      <c r="AB176" s="184"/>
      <c r="AC176" s="184">
        <v>118800</v>
      </c>
      <c r="AD176" s="184">
        <v>59400</v>
      </c>
      <c r="AE176" s="184">
        <v>59400</v>
      </c>
      <c r="AF176" s="184">
        <v>59400</v>
      </c>
      <c r="AG176" s="184"/>
      <c r="AH176" s="184">
        <v>59400</v>
      </c>
      <c r="AI176" s="184">
        <v>59400</v>
      </c>
      <c r="AJ176" s="184">
        <v>248500</v>
      </c>
      <c r="AK176" s="184"/>
      <c r="AL176" s="184">
        <v>865080.63</v>
      </c>
      <c r="AM176" s="184"/>
      <c r="AN176" s="184"/>
      <c r="AO176" s="184">
        <v>59400</v>
      </c>
      <c r="AP176" s="184">
        <v>59400</v>
      </c>
      <c r="AQ176" s="184">
        <v>59400</v>
      </c>
      <c r="AR176" s="184"/>
      <c r="AS176" s="184">
        <v>475200</v>
      </c>
      <c r="AT176" s="184"/>
      <c r="AU176" s="184">
        <v>59400</v>
      </c>
      <c r="AV176" s="184">
        <v>59400</v>
      </c>
      <c r="AW176" s="184">
        <v>59400</v>
      </c>
      <c r="AX176" s="184">
        <v>1553.9</v>
      </c>
      <c r="AY176" s="184">
        <v>220266.67</v>
      </c>
      <c r="AZ176" s="184">
        <v>78066.67</v>
      </c>
      <c r="BA176" s="184"/>
      <c r="BB176" s="184">
        <v>249395.53</v>
      </c>
      <c r="BC176" s="184"/>
      <c r="BD176" s="184">
        <v>381067.74</v>
      </c>
      <c r="BE176" s="184">
        <v>59400</v>
      </c>
      <c r="BF176" s="184">
        <v>59400</v>
      </c>
      <c r="BG176" s="184">
        <v>59400</v>
      </c>
      <c r="BH176" s="184">
        <v>394350</v>
      </c>
      <c r="BI176" s="184">
        <v>39600</v>
      </c>
      <c r="BJ176" s="184"/>
      <c r="BK176" s="184"/>
      <c r="BL176" s="184">
        <v>59400</v>
      </c>
      <c r="BM176" s="184">
        <v>236700</v>
      </c>
      <c r="BN176" s="184"/>
      <c r="BO176" s="184"/>
      <c r="BP176" s="184">
        <v>59400</v>
      </c>
      <c r="BQ176" s="184"/>
      <c r="BR176" s="184"/>
      <c r="BS176" s="184">
        <v>1888158.06</v>
      </c>
      <c r="BT176" s="184">
        <v>59400</v>
      </c>
      <c r="BU176" s="184">
        <v>59400</v>
      </c>
      <c r="BV176" s="184">
        <v>118800</v>
      </c>
      <c r="BW176" s="184"/>
      <c r="BX176" s="184">
        <v>59400</v>
      </c>
      <c r="BY176" s="184">
        <v>59400</v>
      </c>
      <c r="BZ176" s="184">
        <v>59400</v>
      </c>
      <c r="CA176" s="184">
        <v>118800</v>
      </c>
      <c r="CB176" s="184">
        <v>59400</v>
      </c>
      <c r="CC176" s="184">
        <v>59400</v>
      </c>
      <c r="CD176" s="184">
        <v>206409.68</v>
      </c>
      <c r="CE176" s="184">
        <v>59400</v>
      </c>
      <c r="CF176" s="184">
        <v>59400</v>
      </c>
      <c r="CG176" s="184"/>
      <c r="CH176" s="184"/>
      <c r="CI176" s="184"/>
      <c r="CJ176" s="184"/>
      <c r="CK176" s="184">
        <v>59400</v>
      </c>
      <c r="CL176" s="184">
        <v>25666.67</v>
      </c>
      <c r="CM176" s="184">
        <v>49500</v>
      </c>
    </row>
    <row r="177" spans="1:91" ht="24.6">
      <c r="A177" s="120">
        <v>20</v>
      </c>
      <c r="B177" s="220" t="s">
        <v>893</v>
      </c>
      <c r="C177" s="121" t="s">
        <v>486</v>
      </c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>
        <v>143280</v>
      </c>
      <c r="O177" s="184"/>
      <c r="P177" s="184">
        <v>151325</v>
      </c>
      <c r="Q177" s="184"/>
      <c r="R177" s="184"/>
      <c r="S177" s="184"/>
      <c r="T177" s="184"/>
      <c r="U177" s="184"/>
      <c r="V177" s="184"/>
      <c r="W177" s="184"/>
      <c r="X177" s="184">
        <v>1946910</v>
      </c>
      <c r="Y177" s="184">
        <v>35430</v>
      </c>
      <c r="Z177" s="184">
        <v>1012.5</v>
      </c>
      <c r="AA177" s="184">
        <v>141800</v>
      </c>
      <c r="AB177" s="184">
        <v>2100</v>
      </c>
      <c r="AC177" s="184">
        <v>97100</v>
      </c>
      <c r="AD177" s="184"/>
      <c r="AE177" s="184">
        <v>718706.25</v>
      </c>
      <c r="AF177" s="184">
        <v>78780</v>
      </c>
      <c r="AG177" s="184">
        <v>265510</v>
      </c>
      <c r="AH177" s="184"/>
      <c r="AI177" s="184">
        <v>167700</v>
      </c>
      <c r="AJ177" s="184">
        <v>200630</v>
      </c>
      <c r="AK177" s="184">
        <v>349460</v>
      </c>
      <c r="AL177" s="184">
        <v>4817970.75</v>
      </c>
      <c r="AM177" s="184"/>
      <c r="AN177" s="184"/>
      <c r="AO177" s="184"/>
      <c r="AP177" s="184"/>
      <c r="AQ177" s="184">
        <v>293733</v>
      </c>
      <c r="AR177" s="184"/>
      <c r="AS177" s="184"/>
      <c r="AT177" s="184"/>
      <c r="AU177" s="184"/>
      <c r="AV177" s="184">
        <v>347730</v>
      </c>
      <c r="AW177" s="184"/>
      <c r="AX177" s="184"/>
      <c r="AY177" s="184"/>
      <c r="AZ177" s="184"/>
      <c r="BA177" s="184"/>
      <c r="BB177" s="184">
        <v>825135</v>
      </c>
      <c r="BC177" s="184">
        <v>169490</v>
      </c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>
        <v>82780</v>
      </c>
      <c r="BU177" s="184"/>
      <c r="BV177" s="184"/>
      <c r="BW177" s="184"/>
      <c r="BX177" s="184"/>
      <c r="BY177" s="184"/>
      <c r="BZ177" s="184"/>
      <c r="CA177" s="184"/>
      <c r="CB177" s="184">
        <v>137070</v>
      </c>
      <c r="CC177" s="184"/>
      <c r="CD177" s="184"/>
      <c r="CE177" s="184"/>
      <c r="CF177" s="184">
        <v>377103</v>
      </c>
      <c r="CG177" s="184"/>
      <c r="CH177" s="184"/>
      <c r="CI177" s="184"/>
      <c r="CJ177" s="184"/>
      <c r="CK177" s="184"/>
      <c r="CL177" s="184">
        <v>62200</v>
      </c>
      <c r="CM177" s="184"/>
    </row>
    <row r="178" spans="1:91" ht="49.2">
      <c r="A178" s="120">
        <v>20</v>
      </c>
      <c r="B178" s="220" t="s">
        <v>894</v>
      </c>
      <c r="C178" s="121" t="s">
        <v>487</v>
      </c>
      <c r="D178" s="184">
        <v>42268.72</v>
      </c>
      <c r="E178" s="184"/>
      <c r="F178" s="184"/>
      <c r="G178" s="184">
        <v>98293.68</v>
      </c>
      <c r="H178" s="184">
        <v>1641.15</v>
      </c>
      <c r="I178" s="184">
        <v>96270.720000000001</v>
      </c>
      <c r="J178" s="184">
        <v>3161</v>
      </c>
      <c r="K178" s="184"/>
      <c r="L178" s="184">
        <v>44218.86</v>
      </c>
      <c r="M178" s="184"/>
      <c r="N178" s="184">
        <v>146144.38</v>
      </c>
      <c r="O178" s="184"/>
      <c r="P178" s="184">
        <v>54249.36</v>
      </c>
      <c r="Q178" s="184">
        <v>14562.18</v>
      </c>
      <c r="R178" s="184">
        <v>6739.68</v>
      </c>
      <c r="S178" s="184">
        <v>11422.44</v>
      </c>
      <c r="T178" s="184">
        <v>1656.04</v>
      </c>
      <c r="U178" s="184">
        <v>18153.400000000001</v>
      </c>
      <c r="V178" s="184">
        <v>3080.4</v>
      </c>
      <c r="W178" s="184"/>
      <c r="X178" s="184">
        <v>619341.67000000004</v>
      </c>
      <c r="Y178" s="184">
        <v>28752.84</v>
      </c>
      <c r="Z178" s="184">
        <v>46723.67</v>
      </c>
      <c r="AA178" s="184">
        <v>16278.9</v>
      </c>
      <c r="AB178" s="184">
        <v>10065.76</v>
      </c>
      <c r="AC178" s="184">
        <v>17744.28</v>
      </c>
      <c r="AD178" s="184">
        <v>52458.27</v>
      </c>
      <c r="AE178" s="184">
        <v>74218.86</v>
      </c>
      <c r="AF178" s="184">
        <v>51699.6</v>
      </c>
      <c r="AG178" s="184"/>
      <c r="AH178" s="184"/>
      <c r="AI178" s="184">
        <v>43993.02</v>
      </c>
      <c r="AJ178" s="184"/>
      <c r="AK178" s="184"/>
      <c r="AL178" s="184">
        <v>578857.67000000004</v>
      </c>
      <c r="AM178" s="184">
        <v>25710.6</v>
      </c>
      <c r="AN178" s="184">
        <v>6456.1</v>
      </c>
      <c r="AO178" s="184">
        <v>33715.919999999998</v>
      </c>
      <c r="AP178" s="184">
        <v>89748.89</v>
      </c>
      <c r="AQ178" s="184">
        <v>45753.42</v>
      </c>
      <c r="AR178" s="184"/>
      <c r="AS178" s="184">
        <v>41493.32</v>
      </c>
      <c r="AT178" s="184"/>
      <c r="AU178" s="184">
        <v>4913.6000000000004</v>
      </c>
      <c r="AV178" s="184">
        <v>66822.710000000006</v>
      </c>
      <c r="AW178" s="184">
        <v>10655.28</v>
      </c>
      <c r="AX178" s="184"/>
      <c r="AY178" s="184">
        <v>189026.61</v>
      </c>
      <c r="AZ178" s="184">
        <v>9591.61</v>
      </c>
      <c r="BA178" s="184"/>
      <c r="BB178" s="184">
        <v>180253.38</v>
      </c>
      <c r="BC178" s="184">
        <v>31322.75</v>
      </c>
      <c r="BD178" s="184">
        <v>774925.08</v>
      </c>
      <c r="BE178" s="184">
        <v>104619.34</v>
      </c>
      <c r="BF178" s="184">
        <v>44970.36</v>
      </c>
      <c r="BG178" s="184">
        <v>18358.2</v>
      </c>
      <c r="BH178" s="184">
        <v>107162.7</v>
      </c>
      <c r="BI178" s="184">
        <v>30223.1</v>
      </c>
      <c r="BJ178" s="184">
        <v>12431.16</v>
      </c>
      <c r="BK178" s="184"/>
      <c r="BL178" s="184">
        <v>10941</v>
      </c>
      <c r="BM178" s="184">
        <v>165642.45000000001</v>
      </c>
      <c r="BN178" s="184">
        <v>23346.54</v>
      </c>
      <c r="BO178" s="184">
        <v>11791.5</v>
      </c>
      <c r="BP178" s="184"/>
      <c r="BQ178" s="184">
        <v>5835.18</v>
      </c>
      <c r="BR178" s="184">
        <v>4040.88</v>
      </c>
      <c r="BS178" s="186">
        <v>1371019.04</v>
      </c>
      <c r="BT178" s="186">
        <v>60678.65</v>
      </c>
      <c r="BU178" s="186">
        <v>58582.3</v>
      </c>
      <c r="BV178" s="186">
        <v>253630.33</v>
      </c>
      <c r="BW178" s="186"/>
      <c r="BX178" s="186">
        <v>4054.84</v>
      </c>
      <c r="BY178" s="186">
        <v>48513.79</v>
      </c>
      <c r="BZ178" s="186"/>
      <c r="CA178" s="186"/>
      <c r="CB178" s="186">
        <v>14907.48</v>
      </c>
      <c r="CC178" s="186">
        <v>56297.43</v>
      </c>
      <c r="CD178" s="186">
        <v>38656.379999999997</v>
      </c>
      <c r="CE178" s="186">
        <v>6258.78</v>
      </c>
      <c r="CF178" s="186">
        <v>43107.57</v>
      </c>
      <c r="CG178" s="186">
        <v>15317.46</v>
      </c>
      <c r="CH178" s="186"/>
      <c r="CI178" s="186"/>
      <c r="CJ178" s="186">
        <v>22962.3</v>
      </c>
      <c r="CK178" s="186">
        <v>54999.6</v>
      </c>
      <c r="CL178" s="186">
        <v>12431.16</v>
      </c>
      <c r="CM178" s="186">
        <v>29852.799999999999</v>
      </c>
    </row>
    <row r="179" spans="1:91" ht="49.2">
      <c r="A179" s="120">
        <v>20</v>
      </c>
      <c r="B179" s="220" t="s">
        <v>895</v>
      </c>
      <c r="C179" s="121" t="s">
        <v>488</v>
      </c>
      <c r="D179" s="184">
        <v>6395.29</v>
      </c>
      <c r="E179" s="184"/>
      <c r="F179" s="184">
        <v>35922.949999999997</v>
      </c>
      <c r="G179" s="184"/>
      <c r="H179" s="184"/>
      <c r="I179" s="184"/>
      <c r="J179" s="184"/>
      <c r="K179" s="184"/>
      <c r="L179" s="184"/>
      <c r="M179" s="184"/>
      <c r="N179" s="184"/>
      <c r="O179" s="184"/>
      <c r="P179" s="184">
        <v>7586.4</v>
      </c>
      <c r="Q179" s="184"/>
      <c r="R179" s="184"/>
      <c r="S179" s="184"/>
      <c r="T179" s="184">
        <v>1364.4</v>
      </c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>
        <v>11839</v>
      </c>
      <c r="AK179" s="184">
        <v>8096.34</v>
      </c>
      <c r="AL179" s="184"/>
      <c r="AM179" s="184">
        <v>9483</v>
      </c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>
        <v>7184.59</v>
      </c>
      <c r="BA179" s="184"/>
      <c r="BB179" s="184"/>
      <c r="BC179" s="184">
        <v>4422.2700000000004</v>
      </c>
      <c r="BD179" s="184">
        <v>38890.94</v>
      </c>
      <c r="BE179" s="184"/>
      <c r="BF179" s="184"/>
      <c r="BG179" s="184"/>
      <c r="BH179" s="184"/>
      <c r="BI179" s="184"/>
      <c r="BJ179" s="184"/>
      <c r="BK179" s="184"/>
      <c r="BL179" s="184"/>
      <c r="BM179" s="184">
        <v>32478.66</v>
      </c>
      <c r="BN179" s="184"/>
      <c r="BO179" s="184"/>
      <c r="BP179" s="184"/>
      <c r="BQ179" s="184"/>
      <c r="BR179" s="184">
        <v>2020.44</v>
      </c>
      <c r="BS179" s="186">
        <v>70006.98</v>
      </c>
      <c r="BT179" s="186">
        <v>3425.29</v>
      </c>
      <c r="BU179" s="186"/>
      <c r="BV179" s="186">
        <v>4741.5</v>
      </c>
      <c r="BW179" s="186">
        <v>20786.16</v>
      </c>
      <c r="BX179" s="186"/>
      <c r="BY179" s="186">
        <v>31680.47</v>
      </c>
      <c r="BZ179" s="186">
        <v>39347.629999999997</v>
      </c>
      <c r="CA179" s="186"/>
      <c r="CB179" s="186"/>
      <c r="CC179" s="186"/>
      <c r="CD179" s="186">
        <v>10651.15</v>
      </c>
      <c r="CE179" s="186"/>
      <c r="CF179" s="186"/>
      <c r="CG179" s="186"/>
      <c r="CH179" s="186"/>
      <c r="CI179" s="186"/>
      <c r="CJ179" s="186"/>
      <c r="CK179" s="186">
        <v>7396.74</v>
      </c>
      <c r="CL179" s="186"/>
      <c r="CM179" s="186"/>
    </row>
    <row r="180" spans="1:91" ht="49.2">
      <c r="A180" s="120">
        <v>20</v>
      </c>
      <c r="B180" s="220" t="s">
        <v>896</v>
      </c>
      <c r="C180" s="121" t="s">
        <v>489</v>
      </c>
      <c r="D180" s="184"/>
      <c r="E180" s="184"/>
      <c r="F180" s="184"/>
      <c r="G180" s="184">
        <v>8186.4</v>
      </c>
      <c r="H180" s="184"/>
      <c r="I180" s="184"/>
      <c r="J180" s="184">
        <v>632.20000000000005</v>
      </c>
      <c r="K180" s="184"/>
      <c r="L180" s="184"/>
      <c r="M180" s="184"/>
      <c r="N180" s="184"/>
      <c r="O180" s="184"/>
      <c r="P180" s="184"/>
      <c r="Q180" s="184"/>
      <c r="R180" s="184"/>
      <c r="S180" s="184">
        <v>1269.1600000000001</v>
      </c>
      <c r="T180" s="184"/>
      <c r="U180" s="184">
        <v>6160.8</v>
      </c>
      <c r="V180" s="184">
        <v>3080.4</v>
      </c>
      <c r="W180" s="184"/>
      <c r="X180" s="184"/>
      <c r="Y180" s="184"/>
      <c r="Z180" s="184"/>
      <c r="AA180" s="184"/>
      <c r="AB180" s="184"/>
      <c r="AC180" s="184"/>
      <c r="AD180" s="184">
        <v>8186.4</v>
      </c>
      <c r="AE180" s="184">
        <v>12321</v>
      </c>
      <c r="AF180" s="184">
        <v>12279.6</v>
      </c>
      <c r="AG180" s="184">
        <v>6822</v>
      </c>
      <c r="AH180" s="184"/>
      <c r="AI180" s="184"/>
      <c r="AJ180" s="184"/>
      <c r="AK180" s="184"/>
      <c r="AL180" s="184"/>
      <c r="AM180" s="184">
        <v>3080.4</v>
      </c>
      <c r="AN180" s="184">
        <v>15160.8</v>
      </c>
      <c r="AO180" s="184"/>
      <c r="AP180" s="184"/>
      <c r="AQ180" s="184"/>
      <c r="AR180" s="184"/>
      <c r="AS180" s="184"/>
      <c r="AT180" s="184">
        <v>20356.900000000001</v>
      </c>
      <c r="AU180" s="184"/>
      <c r="AV180" s="184">
        <v>5042.3999999999996</v>
      </c>
      <c r="AW180" s="184"/>
      <c r="AX180" s="184"/>
      <c r="AY180" s="184">
        <v>4093.2</v>
      </c>
      <c r="AZ180" s="184"/>
      <c r="BA180" s="184"/>
      <c r="BB180" s="184"/>
      <c r="BC180" s="184"/>
      <c r="BD180" s="184">
        <v>22294.66</v>
      </c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>
        <v>32419.62</v>
      </c>
      <c r="BQ180" s="184">
        <v>6160.8</v>
      </c>
      <c r="BR180" s="184"/>
      <c r="BS180" s="186"/>
      <c r="BT180" s="186">
        <v>3411</v>
      </c>
      <c r="BU180" s="186"/>
      <c r="BV180" s="186"/>
      <c r="BW180" s="184"/>
      <c r="BX180" s="186"/>
      <c r="BY180" s="186"/>
      <c r="BZ180" s="186">
        <v>5134</v>
      </c>
      <c r="CA180" s="186">
        <v>5134</v>
      </c>
      <c r="CB180" s="186"/>
      <c r="CC180" s="186"/>
      <c r="CD180" s="186"/>
      <c r="CE180" s="186">
        <v>6160.8</v>
      </c>
      <c r="CF180" s="186"/>
      <c r="CG180" s="186"/>
      <c r="CH180" s="186"/>
      <c r="CI180" s="186"/>
      <c r="CJ180" s="186"/>
      <c r="CK180" s="186">
        <v>8186.4</v>
      </c>
      <c r="CL180" s="184"/>
      <c r="CM180" s="184"/>
    </row>
    <row r="181" spans="1:91" ht="49.2">
      <c r="A181" s="120">
        <v>20</v>
      </c>
      <c r="B181" s="220" t="s">
        <v>897</v>
      </c>
      <c r="C181" s="121" t="s">
        <v>490</v>
      </c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>
        <v>2728.8</v>
      </c>
      <c r="U181" s="184"/>
      <c r="V181" s="184"/>
      <c r="W181" s="184"/>
      <c r="X181" s="184"/>
      <c r="Y181" s="184">
        <v>4093.2</v>
      </c>
      <c r="Z181" s="184"/>
      <c r="AA181" s="184"/>
      <c r="AB181" s="184"/>
      <c r="AC181" s="184"/>
      <c r="AD181" s="184"/>
      <c r="AE181" s="184"/>
      <c r="AF181" s="184"/>
      <c r="AG181" s="184"/>
      <c r="AH181" s="184">
        <v>18440.400000000001</v>
      </c>
      <c r="AI181" s="184"/>
      <c r="AJ181" s="184"/>
      <c r="AK181" s="184"/>
      <c r="AL181" s="184">
        <v>10084.799999999999</v>
      </c>
      <c r="AM181" s="184"/>
      <c r="AN181" s="184"/>
      <c r="AO181" s="184"/>
      <c r="AP181" s="184"/>
      <c r="AQ181" s="184"/>
      <c r="AR181" s="184"/>
      <c r="AS181" s="184"/>
      <c r="AT181" s="184">
        <v>5134</v>
      </c>
      <c r="AU181" s="184"/>
      <c r="AV181" s="184"/>
      <c r="AW181" s="184"/>
      <c r="AX181" s="184"/>
      <c r="AY181" s="184">
        <v>4093.2</v>
      </c>
      <c r="AZ181" s="184"/>
      <c r="BA181" s="184"/>
      <c r="BB181" s="184"/>
      <c r="BC181" s="184"/>
      <c r="BD181" s="184">
        <v>8186.4</v>
      </c>
      <c r="BE181" s="184"/>
      <c r="BF181" s="184"/>
      <c r="BG181" s="184"/>
      <c r="BH181" s="184"/>
      <c r="BI181" s="184"/>
      <c r="BJ181" s="184"/>
      <c r="BK181" s="184"/>
      <c r="BL181" s="184"/>
      <c r="BM181" s="184">
        <v>5457.6</v>
      </c>
      <c r="BN181" s="184"/>
      <c r="BO181" s="184"/>
      <c r="BP181" s="184"/>
      <c r="BQ181" s="184"/>
      <c r="BR181" s="184"/>
      <c r="BS181" s="184">
        <v>6160.8</v>
      </c>
      <c r="BT181" s="184"/>
      <c r="BU181" s="186"/>
      <c r="BV181" s="186"/>
      <c r="BW181" s="186"/>
      <c r="BX181" s="186"/>
      <c r="BY181" s="186"/>
      <c r="BZ181" s="186"/>
      <c r="CA181" s="186"/>
      <c r="CB181" s="186">
        <v>3850.5</v>
      </c>
      <c r="CC181" s="186"/>
      <c r="CD181" s="186"/>
      <c r="CE181" s="186"/>
      <c r="CF181" s="186"/>
      <c r="CG181" s="186"/>
      <c r="CH181" s="186">
        <v>4093.2</v>
      </c>
      <c r="CI181" s="186"/>
      <c r="CJ181" s="186"/>
      <c r="CK181" s="186"/>
      <c r="CL181" s="186"/>
      <c r="CM181" s="186"/>
    </row>
    <row r="182" spans="1:91" ht="24.6">
      <c r="A182" s="120">
        <v>20</v>
      </c>
      <c r="B182" s="220" t="s">
        <v>898</v>
      </c>
      <c r="C182" s="121" t="s">
        <v>491</v>
      </c>
      <c r="D182" s="184">
        <v>534137.67000000004</v>
      </c>
      <c r="E182" s="184">
        <v>194700</v>
      </c>
      <c r="F182" s="184">
        <v>950460</v>
      </c>
      <c r="G182" s="184">
        <v>922215.6</v>
      </c>
      <c r="H182" s="184">
        <v>583980</v>
      </c>
      <c r="I182" s="184">
        <v>570840</v>
      </c>
      <c r="J182" s="184">
        <v>964080</v>
      </c>
      <c r="K182" s="184">
        <v>1159560</v>
      </c>
      <c r="L182" s="184">
        <v>98440</v>
      </c>
      <c r="M182" s="184">
        <v>858780</v>
      </c>
      <c r="N182" s="184">
        <v>176100</v>
      </c>
      <c r="O182" s="184"/>
      <c r="P182" s="184">
        <v>582900</v>
      </c>
      <c r="Q182" s="184">
        <v>203600</v>
      </c>
      <c r="R182" s="184">
        <v>550860</v>
      </c>
      <c r="S182" s="184">
        <v>577380</v>
      </c>
      <c r="T182" s="184">
        <v>666760</v>
      </c>
      <c r="U182" s="184">
        <v>737440</v>
      </c>
      <c r="V182" s="184">
        <v>694740</v>
      </c>
      <c r="W182" s="184">
        <v>950100</v>
      </c>
      <c r="X182" s="184">
        <v>192540</v>
      </c>
      <c r="Y182" s="184">
        <v>399360</v>
      </c>
      <c r="Z182" s="184"/>
      <c r="AA182" s="184">
        <v>331380</v>
      </c>
      <c r="AB182" s="184"/>
      <c r="AC182" s="184">
        <v>342060</v>
      </c>
      <c r="AD182" s="184">
        <v>808500</v>
      </c>
      <c r="AE182" s="184">
        <v>1688756</v>
      </c>
      <c r="AF182" s="184">
        <v>534420</v>
      </c>
      <c r="AG182" s="184">
        <v>499164.4</v>
      </c>
      <c r="AH182" s="184"/>
      <c r="AI182" s="184">
        <v>567480</v>
      </c>
      <c r="AJ182" s="184">
        <v>339540</v>
      </c>
      <c r="AK182" s="184"/>
      <c r="AL182" s="184">
        <v>303260</v>
      </c>
      <c r="AM182" s="184">
        <v>510780</v>
      </c>
      <c r="AN182" s="184">
        <v>1016880</v>
      </c>
      <c r="AO182" s="184">
        <v>449760</v>
      </c>
      <c r="AP182" s="184"/>
      <c r="AQ182" s="184">
        <v>556680</v>
      </c>
      <c r="AR182" s="184">
        <v>567480</v>
      </c>
      <c r="AS182" s="184">
        <v>412680</v>
      </c>
      <c r="AT182" s="184">
        <v>659350</v>
      </c>
      <c r="AU182" s="184"/>
      <c r="AV182" s="184">
        <v>693360</v>
      </c>
      <c r="AW182" s="184">
        <v>418680</v>
      </c>
      <c r="AX182" s="184">
        <v>979860</v>
      </c>
      <c r="AY182" s="184">
        <v>1053300</v>
      </c>
      <c r="AZ182" s="184">
        <v>465230</v>
      </c>
      <c r="BA182" s="184">
        <v>161880</v>
      </c>
      <c r="BB182" s="184">
        <v>389400</v>
      </c>
      <c r="BC182" s="184"/>
      <c r="BD182" s="184">
        <v>3402840</v>
      </c>
      <c r="BE182" s="184">
        <v>974820</v>
      </c>
      <c r="BF182" s="184">
        <v>310540</v>
      </c>
      <c r="BG182" s="184">
        <v>379320</v>
      </c>
      <c r="BH182" s="184">
        <v>369360</v>
      </c>
      <c r="BI182" s="184"/>
      <c r="BJ182" s="184"/>
      <c r="BK182" s="184"/>
      <c r="BL182" s="184"/>
      <c r="BM182" s="184">
        <v>969160</v>
      </c>
      <c r="BN182" s="184">
        <v>362820</v>
      </c>
      <c r="BO182" s="184">
        <v>544140</v>
      </c>
      <c r="BP182" s="184">
        <v>204660</v>
      </c>
      <c r="BQ182" s="184">
        <v>154020</v>
      </c>
      <c r="BR182" s="184"/>
      <c r="BS182" s="186">
        <v>1459850</v>
      </c>
      <c r="BT182" s="186">
        <v>506750</v>
      </c>
      <c r="BU182" s="186"/>
      <c r="BV182" s="186">
        <v>752570</v>
      </c>
      <c r="BW182" s="186"/>
      <c r="BX182" s="186">
        <v>772140</v>
      </c>
      <c r="BY182" s="186">
        <v>161880</v>
      </c>
      <c r="BZ182" s="186">
        <v>700586.77</v>
      </c>
      <c r="CA182" s="186">
        <v>154020</v>
      </c>
      <c r="CB182" s="186">
        <v>343500</v>
      </c>
      <c r="CC182" s="186">
        <v>325020</v>
      </c>
      <c r="CD182" s="186"/>
      <c r="CE182" s="186">
        <v>1169745</v>
      </c>
      <c r="CF182" s="186">
        <v>194700</v>
      </c>
      <c r="CG182" s="186">
        <v>171360</v>
      </c>
      <c r="CH182" s="186">
        <v>392700</v>
      </c>
      <c r="CI182" s="184">
        <v>195000</v>
      </c>
      <c r="CJ182" s="186"/>
      <c r="CK182" s="186"/>
      <c r="CL182" s="186"/>
      <c r="CM182" s="186"/>
    </row>
    <row r="183" spans="1:91" ht="24.6">
      <c r="A183" s="120">
        <v>20</v>
      </c>
      <c r="B183" s="220" t="s">
        <v>899</v>
      </c>
      <c r="C183" s="121" t="s">
        <v>492</v>
      </c>
      <c r="D183" s="184"/>
      <c r="E183" s="184"/>
      <c r="F183" s="184">
        <v>248360</v>
      </c>
      <c r="G183" s="184"/>
      <c r="H183" s="184"/>
      <c r="I183" s="184"/>
      <c r="J183" s="184"/>
      <c r="K183" s="184"/>
      <c r="L183" s="184">
        <v>1267700</v>
      </c>
      <c r="M183" s="184">
        <v>853680</v>
      </c>
      <c r="N183" s="184"/>
      <c r="O183" s="184"/>
      <c r="P183" s="184">
        <v>580680</v>
      </c>
      <c r="Q183" s="184">
        <v>927880</v>
      </c>
      <c r="R183" s="184">
        <v>184740</v>
      </c>
      <c r="S183" s="184">
        <v>191280</v>
      </c>
      <c r="T183" s="184">
        <v>297080</v>
      </c>
      <c r="U183" s="184">
        <v>753920</v>
      </c>
      <c r="V183" s="184">
        <v>981540</v>
      </c>
      <c r="W183" s="184">
        <v>352920</v>
      </c>
      <c r="X183" s="184">
        <v>885000</v>
      </c>
      <c r="Y183" s="184">
        <v>204660</v>
      </c>
      <c r="Z183" s="184"/>
      <c r="AA183" s="184">
        <v>875700</v>
      </c>
      <c r="AB183" s="184">
        <v>396000</v>
      </c>
      <c r="AC183" s="184">
        <v>402600</v>
      </c>
      <c r="AD183" s="184"/>
      <c r="AE183" s="184"/>
      <c r="AF183" s="184"/>
      <c r="AG183" s="184"/>
      <c r="AH183" s="184">
        <v>929460</v>
      </c>
      <c r="AI183" s="184"/>
      <c r="AJ183" s="184">
        <v>718860</v>
      </c>
      <c r="AK183" s="184"/>
      <c r="AL183" s="184">
        <v>2015020</v>
      </c>
      <c r="AM183" s="184">
        <v>191280</v>
      </c>
      <c r="AN183" s="184">
        <v>214560</v>
      </c>
      <c r="AO183" s="184"/>
      <c r="AP183" s="184">
        <v>359900</v>
      </c>
      <c r="AQ183" s="184"/>
      <c r="AR183" s="184">
        <v>171360</v>
      </c>
      <c r="AS183" s="184"/>
      <c r="AT183" s="184">
        <v>430700</v>
      </c>
      <c r="AU183" s="184">
        <v>386160</v>
      </c>
      <c r="AV183" s="184"/>
      <c r="AW183" s="184"/>
      <c r="AX183" s="184"/>
      <c r="AY183" s="184">
        <v>365760</v>
      </c>
      <c r="AZ183" s="184">
        <v>1105890</v>
      </c>
      <c r="BA183" s="184">
        <v>392640</v>
      </c>
      <c r="BB183" s="184">
        <v>406020</v>
      </c>
      <c r="BC183" s="184"/>
      <c r="BD183" s="184">
        <v>207000</v>
      </c>
      <c r="BE183" s="184">
        <v>181320</v>
      </c>
      <c r="BF183" s="184">
        <v>236900</v>
      </c>
      <c r="BG183" s="184">
        <v>188040</v>
      </c>
      <c r="BH183" s="184">
        <v>356760</v>
      </c>
      <c r="BI183" s="184"/>
      <c r="BJ183" s="184"/>
      <c r="BK183" s="184"/>
      <c r="BL183" s="184"/>
      <c r="BM183" s="184">
        <v>1922520.67</v>
      </c>
      <c r="BN183" s="184"/>
      <c r="BO183" s="184">
        <v>184740</v>
      </c>
      <c r="BP183" s="184">
        <v>222780</v>
      </c>
      <c r="BQ183" s="184">
        <v>550680</v>
      </c>
      <c r="BR183" s="184"/>
      <c r="BS183" s="184">
        <v>1331930</v>
      </c>
      <c r="BT183" s="184"/>
      <c r="BU183" s="184"/>
      <c r="BV183" s="184"/>
      <c r="BW183" s="184"/>
      <c r="BX183" s="184"/>
      <c r="BY183" s="184"/>
      <c r="BZ183" s="184">
        <v>403210</v>
      </c>
      <c r="CA183" s="184"/>
      <c r="CB183" s="184">
        <v>469710</v>
      </c>
      <c r="CC183" s="184"/>
      <c r="CD183" s="184"/>
      <c r="CE183" s="184">
        <v>36450</v>
      </c>
      <c r="CF183" s="184"/>
      <c r="CG183" s="184"/>
      <c r="CH183" s="184">
        <v>406020</v>
      </c>
      <c r="CI183" s="184">
        <v>194700</v>
      </c>
      <c r="CJ183" s="184">
        <v>158760</v>
      </c>
      <c r="CK183" s="184">
        <v>389400</v>
      </c>
      <c r="CL183" s="184"/>
      <c r="CM183" s="184"/>
    </row>
    <row r="184" spans="1:91" ht="24.6">
      <c r="A184" s="120">
        <v>21</v>
      </c>
      <c r="B184" s="220" t="s">
        <v>900</v>
      </c>
      <c r="C184" s="121" t="s">
        <v>493</v>
      </c>
      <c r="D184" s="184">
        <v>10357625</v>
      </c>
      <c r="E184" s="184">
        <v>673988</v>
      </c>
      <c r="F184" s="184">
        <v>1594014</v>
      </c>
      <c r="G184" s="184">
        <v>640770</v>
      </c>
      <c r="H184" s="184">
        <v>1669090.18</v>
      </c>
      <c r="I184" s="184">
        <v>679561.92</v>
      </c>
      <c r="J184" s="184">
        <v>2602619.2799999998</v>
      </c>
      <c r="K184" s="184">
        <v>4844921.47</v>
      </c>
      <c r="L184" s="184">
        <v>1388868.85</v>
      </c>
      <c r="M184" s="184">
        <v>4162104.5</v>
      </c>
      <c r="N184" s="184">
        <v>4215596</v>
      </c>
      <c r="O184" s="184">
        <v>1071460</v>
      </c>
      <c r="P184" s="184">
        <v>5753153.6500000004</v>
      </c>
      <c r="Q184" s="184">
        <v>589908</v>
      </c>
      <c r="R184" s="184">
        <v>1747330</v>
      </c>
      <c r="S184" s="184">
        <v>426044</v>
      </c>
      <c r="T184" s="184">
        <v>149650</v>
      </c>
      <c r="U184" s="184">
        <v>82800</v>
      </c>
      <c r="V184" s="184">
        <v>40800</v>
      </c>
      <c r="W184" s="184">
        <v>381712</v>
      </c>
      <c r="X184" s="184">
        <v>10207709.310000001</v>
      </c>
      <c r="Y184" s="184">
        <v>1800298.09</v>
      </c>
      <c r="Z184" s="184">
        <v>4171482.75</v>
      </c>
      <c r="AA184" s="184">
        <v>2686550.8</v>
      </c>
      <c r="AB184" s="184">
        <v>1445331</v>
      </c>
      <c r="AC184" s="184">
        <v>1292695</v>
      </c>
      <c r="AD184" s="184">
        <v>1895140</v>
      </c>
      <c r="AE184" s="184">
        <v>5518639.4400000004</v>
      </c>
      <c r="AF184" s="184">
        <v>1584089.85</v>
      </c>
      <c r="AG184" s="184">
        <v>2493913</v>
      </c>
      <c r="AH184" s="184">
        <v>811149</v>
      </c>
      <c r="AI184" s="184">
        <v>3238316</v>
      </c>
      <c r="AJ184" s="184">
        <v>1880406</v>
      </c>
      <c r="AK184" s="184">
        <v>1005143.95</v>
      </c>
      <c r="AL184" s="184">
        <v>27347804.199999999</v>
      </c>
      <c r="AM184" s="184">
        <v>2027877.15</v>
      </c>
      <c r="AN184" s="184">
        <v>754110</v>
      </c>
      <c r="AO184" s="184">
        <v>2003837</v>
      </c>
      <c r="AP184" s="184">
        <v>6201338.6799999997</v>
      </c>
      <c r="AQ184" s="184">
        <v>2545729.3199999998</v>
      </c>
      <c r="AR184" s="184">
        <v>705380</v>
      </c>
      <c r="AS184" s="184">
        <v>17125554.699999999</v>
      </c>
      <c r="AT184" s="184">
        <v>2382959</v>
      </c>
      <c r="AU184" s="184">
        <v>4409283.22</v>
      </c>
      <c r="AV184" s="184">
        <v>2785978</v>
      </c>
      <c r="AW184" s="184">
        <v>1905627.78</v>
      </c>
      <c r="AX184" s="184">
        <v>1294079.1599999999</v>
      </c>
      <c r="AY184" s="184">
        <v>770825.8</v>
      </c>
      <c r="AZ184" s="184">
        <v>2090442.92</v>
      </c>
      <c r="BA184" s="184">
        <v>2360351</v>
      </c>
      <c r="BB184" s="184">
        <v>2483429.29</v>
      </c>
      <c r="BC184" s="184">
        <v>1683499.35</v>
      </c>
      <c r="BD184" s="184">
        <v>14613443</v>
      </c>
      <c r="BE184" s="184">
        <v>567060</v>
      </c>
      <c r="BF184" s="184">
        <v>653040</v>
      </c>
      <c r="BG184" s="184">
        <v>1171637.92</v>
      </c>
      <c r="BH184" s="184">
        <v>2895561</v>
      </c>
      <c r="BI184" s="184">
        <v>1822584</v>
      </c>
      <c r="BJ184" s="184">
        <v>654540</v>
      </c>
      <c r="BK184" s="184">
        <v>1946503.91</v>
      </c>
      <c r="BL184" s="184">
        <v>3085904.85</v>
      </c>
      <c r="BM184" s="184">
        <v>3252928</v>
      </c>
      <c r="BN184" s="184">
        <v>1716560.5</v>
      </c>
      <c r="BO184" s="184">
        <v>1469118</v>
      </c>
      <c r="BP184" s="184">
        <v>944057.3</v>
      </c>
      <c r="BQ184" s="184">
        <v>580500</v>
      </c>
      <c r="BR184" s="184">
        <v>1519954.76</v>
      </c>
      <c r="BS184" s="186">
        <v>34177283</v>
      </c>
      <c r="BT184" s="184">
        <v>1079195.5</v>
      </c>
      <c r="BU184" s="184">
        <v>3002116.01</v>
      </c>
      <c r="BV184" s="186">
        <v>12866860.689999999</v>
      </c>
      <c r="BW184" s="184">
        <v>490636</v>
      </c>
      <c r="BX184" s="184">
        <v>256380</v>
      </c>
      <c r="BY184" s="186">
        <v>1925691.18</v>
      </c>
      <c r="BZ184" s="184">
        <v>1139940</v>
      </c>
      <c r="CA184" s="184">
        <v>1007264</v>
      </c>
      <c r="CB184" s="186">
        <v>1246027.5</v>
      </c>
      <c r="CC184" s="184">
        <v>3322471.77</v>
      </c>
      <c r="CD184" s="184">
        <v>5696073</v>
      </c>
      <c r="CE184" s="184">
        <v>1547450</v>
      </c>
      <c r="CF184" s="184">
        <v>3020393.55</v>
      </c>
      <c r="CG184" s="184">
        <v>2982420</v>
      </c>
      <c r="CH184" s="184">
        <v>587645</v>
      </c>
      <c r="CI184" s="184">
        <v>1517532.54</v>
      </c>
      <c r="CJ184" s="184">
        <v>754801</v>
      </c>
      <c r="CK184" s="186">
        <v>1533382.97</v>
      </c>
      <c r="CL184" s="184">
        <v>1293560</v>
      </c>
      <c r="CM184" s="186">
        <v>498114.19</v>
      </c>
    </row>
    <row r="185" spans="1:91" ht="24.6">
      <c r="A185" s="120">
        <v>21</v>
      </c>
      <c r="B185" s="220" t="s">
        <v>901</v>
      </c>
      <c r="C185" s="121" t="s">
        <v>494</v>
      </c>
      <c r="D185" s="184">
        <v>1448299</v>
      </c>
      <c r="E185" s="184"/>
      <c r="F185" s="184">
        <v>591865</v>
      </c>
      <c r="G185" s="184"/>
      <c r="H185" s="184"/>
      <c r="I185" s="184">
        <v>10182.85</v>
      </c>
      <c r="J185" s="184">
        <v>293830</v>
      </c>
      <c r="K185" s="184">
        <v>198360</v>
      </c>
      <c r="L185" s="184">
        <v>276542.18</v>
      </c>
      <c r="M185" s="184">
        <v>821200</v>
      </c>
      <c r="N185" s="184">
        <v>233290</v>
      </c>
      <c r="O185" s="184">
        <v>48750</v>
      </c>
      <c r="P185" s="184">
        <v>4101310.39</v>
      </c>
      <c r="Q185" s="184">
        <v>378834</v>
      </c>
      <c r="R185" s="184">
        <v>120500</v>
      </c>
      <c r="S185" s="184">
        <v>380050</v>
      </c>
      <c r="T185" s="184">
        <v>382256.02</v>
      </c>
      <c r="U185" s="184"/>
      <c r="V185" s="184"/>
      <c r="W185" s="184">
        <v>127511.5</v>
      </c>
      <c r="X185" s="184">
        <v>729468.5</v>
      </c>
      <c r="Y185" s="184">
        <v>627237</v>
      </c>
      <c r="Z185" s="184">
        <v>1133567.5</v>
      </c>
      <c r="AA185" s="184">
        <v>408370</v>
      </c>
      <c r="AB185" s="184">
        <v>197081</v>
      </c>
      <c r="AC185" s="184">
        <v>630400</v>
      </c>
      <c r="AD185" s="184">
        <v>231495</v>
      </c>
      <c r="AE185" s="184">
        <v>822525</v>
      </c>
      <c r="AF185" s="184"/>
      <c r="AG185" s="184">
        <v>325644</v>
      </c>
      <c r="AH185" s="184">
        <v>1718429.5</v>
      </c>
      <c r="AI185" s="184">
        <v>294280</v>
      </c>
      <c r="AJ185" s="184">
        <v>418840</v>
      </c>
      <c r="AK185" s="184">
        <v>1920280</v>
      </c>
      <c r="AL185" s="184">
        <v>6189467.4500000002</v>
      </c>
      <c r="AM185" s="184">
        <v>417285</v>
      </c>
      <c r="AN185" s="184">
        <v>104600</v>
      </c>
      <c r="AO185" s="184">
        <v>1132198.42</v>
      </c>
      <c r="AP185" s="184">
        <v>262700</v>
      </c>
      <c r="AQ185" s="184"/>
      <c r="AR185" s="184">
        <v>191640</v>
      </c>
      <c r="AS185" s="184">
        <v>693606</v>
      </c>
      <c r="AT185" s="184">
        <v>939202</v>
      </c>
      <c r="AU185" s="184">
        <v>1150507.1499999999</v>
      </c>
      <c r="AV185" s="184">
        <v>999145</v>
      </c>
      <c r="AW185" s="184">
        <v>118979.67</v>
      </c>
      <c r="AX185" s="184">
        <v>343210</v>
      </c>
      <c r="AY185" s="184">
        <v>70270</v>
      </c>
      <c r="AZ185" s="184">
        <v>642660</v>
      </c>
      <c r="BA185" s="184">
        <v>1661817</v>
      </c>
      <c r="BB185" s="184">
        <v>3416986.94</v>
      </c>
      <c r="BC185" s="184">
        <v>609600.65</v>
      </c>
      <c r="BD185" s="184">
        <v>5047832</v>
      </c>
      <c r="BE185" s="184">
        <v>120240</v>
      </c>
      <c r="BF185" s="184"/>
      <c r="BG185" s="184">
        <v>2102495</v>
      </c>
      <c r="BH185" s="184"/>
      <c r="BI185" s="184">
        <v>584640</v>
      </c>
      <c r="BJ185" s="184">
        <v>1361138</v>
      </c>
      <c r="BK185" s="184">
        <v>220020</v>
      </c>
      <c r="BL185" s="184">
        <v>888470</v>
      </c>
      <c r="BM185" s="184">
        <v>2472349</v>
      </c>
      <c r="BN185" s="184">
        <v>279610</v>
      </c>
      <c r="BO185" s="184">
        <v>258465</v>
      </c>
      <c r="BP185" s="184">
        <v>307576</v>
      </c>
      <c r="BQ185" s="184">
        <v>2226781.2000000002</v>
      </c>
      <c r="BR185" s="184">
        <v>403326.54</v>
      </c>
      <c r="BS185" s="184">
        <v>5708999</v>
      </c>
      <c r="BT185" s="184">
        <v>534375.5</v>
      </c>
      <c r="BU185" s="184">
        <v>1407330</v>
      </c>
      <c r="BV185" s="186">
        <v>1849459.11</v>
      </c>
      <c r="BW185" s="186">
        <v>308012</v>
      </c>
      <c r="BX185" s="186">
        <v>585696</v>
      </c>
      <c r="BY185" s="186">
        <v>979002.67</v>
      </c>
      <c r="BZ185" s="186">
        <v>703815</v>
      </c>
      <c r="CA185" s="184">
        <v>886150</v>
      </c>
      <c r="CB185" s="184">
        <v>619934.07999999996</v>
      </c>
      <c r="CC185" s="184">
        <v>284940</v>
      </c>
      <c r="CD185" s="184">
        <v>344761</v>
      </c>
      <c r="CE185" s="186">
        <v>476144.5</v>
      </c>
      <c r="CF185" s="184">
        <v>1412291.29</v>
      </c>
      <c r="CG185" s="184"/>
      <c r="CH185" s="186">
        <v>604130</v>
      </c>
      <c r="CI185" s="184">
        <v>594280</v>
      </c>
      <c r="CJ185" s="184">
        <v>229108</v>
      </c>
      <c r="CK185" s="184">
        <v>2050260</v>
      </c>
      <c r="CL185" s="184">
        <v>102655</v>
      </c>
      <c r="CM185" s="184"/>
    </row>
    <row r="186" spans="1:91" ht="24.6">
      <c r="A186" s="120">
        <v>21</v>
      </c>
      <c r="B186" s="220" t="s">
        <v>902</v>
      </c>
      <c r="C186" s="121" t="s">
        <v>495</v>
      </c>
      <c r="D186" s="184">
        <v>19655351</v>
      </c>
      <c r="E186" s="184">
        <v>3471220</v>
      </c>
      <c r="F186" s="184">
        <v>583790</v>
      </c>
      <c r="G186" s="184">
        <v>1974126</v>
      </c>
      <c r="H186" s="184">
        <v>1952800</v>
      </c>
      <c r="I186" s="184">
        <v>3352050</v>
      </c>
      <c r="J186" s="184">
        <v>1803391.56</v>
      </c>
      <c r="K186" s="184">
        <v>4889272.9000000004</v>
      </c>
      <c r="L186" s="184">
        <v>2384199.16</v>
      </c>
      <c r="M186" s="184">
        <v>1948595.3</v>
      </c>
      <c r="N186" s="184">
        <v>6621627</v>
      </c>
      <c r="O186" s="184">
        <v>1001130</v>
      </c>
      <c r="P186" s="184">
        <v>12545379.51</v>
      </c>
      <c r="Q186" s="184">
        <v>3332152.61</v>
      </c>
      <c r="R186" s="184">
        <v>3975277.33</v>
      </c>
      <c r="S186" s="184">
        <v>5371630.7000000002</v>
      </c>
      <c r="T186" s="184">
        <v>4192143</v>
      </c>
      <c r="U186" s="184">
        <v>3502352</v>
      </c>
      <c r="V186" s="184">
        <v>2568949</v>
      </c>
      <c r="W186" s="184">
        <v>2329476</v>
      </c>
      <c r="X186" s="184">
        <v>25201256.66</v>
      </c>
      <c r="Y186" s="184">
        <v>1356120</v>
      </c>
      <c r="Z186" s="184">
        <v>3072426.33</v>
      </c>
      <c r="AA186" s="184">
        <v>3619719</v>
      </c>
      <c r="AB186" s="184">
        <v>1691540</v>
      </c>
      <c r="AC186" s="184">
        <v>1669110.7</v>
      </c>
      <c r="AD186" s="184">
        <v>2577566.4500000002</v>
      </c>
      <c r="AE186" s="184">
        <v>6844150.75</v>
      </c>
      <c r="AF186" s="184">
        <v>1609145</v>
      </c>
      <c r="AG186" s="184">
        <v>2053468</v>
      </c>
      <c r="AH186" s="184">
        <v>675997</v>
      </c>
      <c r="AI186" s="184">
        <v>5965490</v>
      </c>
      <c r="AJ186" s="184">
        <v>2095402</v>
      </c>
      <c r="AK186" s="184">
        <v>95341.759999999995</v>
      </c>
      <c r="AL186" s="184">
        <v>53121010.259999998</v>
      </c>
      <c r="AM186" s="184">
        <v>2418785</v>
      </c>
      <c r="AN186" s="184">
        <v>4206130</v>
      </c>
      <c r="AO186" s="184">
        <v>3870076.13</v>
      </c>
      <c r="AP186" s="184">
        <v>6365209.5599999996</v>
      </c>
      <c r="AQ186" s="184">
        <v>3007963.43</v>
      </c>
      <c r="AR186" s="184">
        <v>1808460</v>
      </c>
      <c r="AS186" s="184">
        <v>12258510.029999999</v>
      </c>
      <c r="AT186" s="184">
        <v>2465278</v>
      </c>
      <c r="AU186" s="184">
        <v>4333009.28</v>
      </c>
      <c r="AV186" s="184">
        <v>5631400</v>
      </c>
      <c r="AW186" s="184">
        <v>4190149.66</v>
      </c>
      <c r="AX186" s="184">
        <v>2475016.77</v>
      </c>
      <c r="AY186" s="184">
        <v>4023669.93</v>
      </c>
      <c r="AZ186" s="184">
        <v>3009928.78</v>
      </c>
      <c r="BA186" s="184">
        <v>2428479</v>
      </c>
      <c r="BB186" s="184">
        <v>2890379.48</v>
      </c>
      <c r="BC186" s="184">
        <v>4381676.3499999996</v>
      </c>
      <c r="BD186" s="184">
        <v>20752372.66</v>
      </c>
      <c r="BE186" s="184">
        <v>4078984.6</v>
      </c>
      <c r="BF186" s="184">
        <v>1653503</v>
      </c>
      <c r="BG186" s="184">
        <v>2719255.7</v>
      </c>
      <c r="BH186" s="184">
        <v>8831622</v>
      </c>
      <c r="BI186" s="184">
        <v>1978256.48</v>
      </c>
      <c r="BJ186" s="184">
        <v>576160</v>
      </c>
      <c r="BK186" s="184">
        <v>974455.45</v>
      </c>
      <c r="BL186" s="184">
        <v>696901.5</v>
      </c>
      <c r="BM186" s="184">
        <v>15807267</v>
      </c>
      <c r="BN186" s="184">
        <v>4852384.5999999996</v>
      </c>
      <c r="BO186" s="184">
        <v>4154621</v>
      </c>
      <c r="BP186" s="184">
        <v>6083642.2199999997</v>
      </c>
      <c r="BQ186" s="184">
        <v>1352933.64</v>
      </c>
      <c r="BR186" s="184">
        <v>4128741</v>
      </c>
      <c r="BS186" s="186">
        <v>74929534</v>
      </c>
      <c r="BT186" s="186">
        <v>5641718.7000000002</v>
      </c>
      <c r="BU186" s="186">
        <v>3572123.18</v>
      </c>
      <c r="BV186" s="186">
        <v>10864058.4</v>
      </c>
      <c r="BW186" s="184">
        <v>696360</v>
      </c>
      <c r="BX186" s="186">
        <v>2586031.1</v>
      </c>
      <c r="BY186" s="186">
        <v>10097189.689999999</v>
      </c>
      <c r="BZ186" s="186">
        <v>1538485</v>
      </c>
      <c r="CA186" s="184">
        <v>3384543</v>
      </c>
      <c r="CB186" s="186">
        <v>3175568</v>
      </c>
      <c r="CC186" s="184">
        <v>3579459.53</v>
      </c>
      <c r="CD186" s="186">
        <v>9244972.4399999995</v>
      </c>
      <c r="CE186" s="186">
        <v>3523871</v>
      </c>
      <c r="CF186" s="186">
        <v>8536743.7599999998</v>
      </c>
      <c r="CG186" s="186">
        <v>2318360</v>
      </c>
      <c r="CH186" s="186">
        <v>1834180</v>
      </c>
      <c r="CI186" s="186">
        <v>2162446</v>
      </c>
      <c r="CJ186" s="186">
        <v>1812130.36</v>
      </c>
      <c r="CK186" s="186">
        <v>4147863.64</v>
      </c>
      <c r="CL186" s="186">
        <v>1900887.39</v>
      </c>
      <c r="CM186" s="186">
        <v>392460</v>
      </c>
    </row>
    <row r="187" spans="1:91" ht="24.6">
      <c r="A187" s="120">
        <v>21</v>
      </c>
      <c r="B187" s="220" t="s">
        <v>903</v>
      </c>
      <c r="C187" s="121" t="s">
        <v>496</v>
      </c>
      <c r="D187" s="184">
        <v>4729550</v>
      </c>
      <c r="E187" s="184">
        <v>1844520</v>
      </c>
      <c r="F187" s="184">
        <v>2478178.13</v>
      </c>
      <c r="G187" s="184">
        <v>687093</v>
      </c>
      <c r="H187" s="184">
        <v>257860</v>
      </c>
      <c r="I187" s="184">
        <v>1106328.06</v>
      </c>
      <c r="J187" s="184">
        <v>261540</v>
      </c>
      <c r="K187" s="184">
        <v>284710</v>
      </c>
      <c r="L187" s="184">
        <v>1621050.65</v>
      </c>
      <c r="M187" s="184">
        <v>1089514.3400000001</v>
      </c>
      <c r="N187" s="184">
        <v>1129740</v>
      </c>
      <c r="O187" s="184">
        <v>75420</v>
      </c>
      <c r="P187" s="184">
        <v>8485590</v>
      </c>
      <c r="Q187" s="184">
        <v>2342052.11</v>
      </c>
      <c r="R187" s="184">
        <v>2023518.38</v>
      </c>
      <c r="S187" s="184">
        <v>2680156</v>
      </c>
      <c r="T187" s="184">
        <v>1816205</v>
      </c>
      <c r="U187" s="184">
        <v>1054620</v>
      </c>
      <c r="V187" s="184">
        <v>2188010</v>
      </c>
      <c r="W187" s="184">
        <v>1051226</v>
      </c>
      <c r="X187" s="184">
        <v>5981956.5199999996</v>
      </c>
      <c r="Y187" s="184">
        <v>1333520</v>
      </c>
      <c r="Z187" s="184">
        <v>1703493.28</v>
      </c>
      <c r="AA187" s="184">
        <v>667160</v>
      </c>
      <c r="AB187" s="184">
        <v>542786</v>
      </c>
      <c r="AC187" s="184">
        <v>722053.33</v>
      </c>
      <c r="AD187" s="184">
        <v>184340</v>
      </c>
      <c r="AE187" s="184">
        <v>1789510</v>
      </c>
      <c r="AF187" s="184">
        <v>86220</v>
      </c>
      <c r="AG187" s="184">
        <v>916620</v>
      </c>
      <c r="AH187" s="184">
        <v>2298884.02</v>
      </c>
      <c r="AI187" s="184">
        <v>1054490</v>
      </c>
      <c r="AJ187" s="184">
        <v>1317840</v>
      </c>
      <c r="AK187" s="184">
        <v>1812192.99</v>
      </c>
      <c r="AL187" s="184">
        <v>13012730.33</v>
      </c>
      <c r="AM187" s="184">
        <v>979920</v>
      </c>
      <c r="AN187" s="184">
        <v>426177</v>
      </c>
      <c r="AO187" s="184">
        <v>4993844.87</v>
      </c>
      <c r="AP187" s="184">
        <v>427550</v>
      </c>
      <c r="AQ187" s="184">
        <v>1444609.8</v>
      </c>
      <c r="AR187" s="184">
        <v>1132680</v>
      </c>
      <c r="AS187" s="184">
        <v>2560738.27</v>
      </c>
      <c r="AT187" s="184">
        <v>1663580</v>
      </c>
      <c r="AU187" s="184">
        <v>3744139</v>
      </c>
      <c r="AV187" s="184">
        <v>2099731</v>
      </c>
      <c r="AW187" s="184">
        <v>1185898.06</v>
      </c>
      <c r="AX187" s="184">
        <v>995600</v>
      </c>
      <c r="AY187" s="184">
        <v>1660860</v>
      </c>
      <c r="AZ187" s="184">
        <v>1412750</v>
      </c>
      <c r="BA187" s="184">
        <v>1528760</v>
      </c>
      <c r="BB187" s="184">
        <v>14827269.720000001</v>
      </c>
      <c r="BC187" s="184">
        <v>712020</v>
      </c>
      <c r="BD187" s="184">
        <v>4980410</v>
      </c>
      <c r="BE187" s="184">
        <v>2453162</v>
      </c>
      <c r="BF187" s="184">
        <v>996860</v>
      </c>
      <c r="BG187" s="184">
        <v>970170</v>
      </c>
      <c r="BH187" s="184">
        <v>4334810</v>
      </c>
      <c r="BI187" s="184">
        <v>896367.34</v>
      </c>
      <c r="BJ187" s="184">
        <v>835840.69</v>
      </c>
      <c r="BK187" s="184">
        <v>1473008.58</v>
      </c>
      <c r="BL187" s="184">
        <v>1260231</v>
      </c>
      <c r="BM187" s="184">
        <v>10393040</v>
      </c>
      <c r="BN187" s="184">
        <v>1448719.4</v>
      </c>
      <c r="BO187" s="184">
        <v>846540</v>
      </c>
      <c r="BP187" s="184">
        <v>2352839.2799999998</v>
      </c>
      <c r="BQ187" s="184">
        <v>3937228.25</v>
      </c>
      <c r="BR187" s="184">
        <v>577949</v>
      </c>
      <c r="BS187" s="184">
        <v>20850089</v>
      </c>
      <c r="BT187" s="184">
        <v>2339580</v>
      </c>
      <c r="BU187" s="184">
        <v>1348420</v>
      </c>
      <c r="BV187" s="184">
        <v>3599728.42</v>
      </c>
      <c r="BW187" s="184">
        <v>1216980</v>
      </c>
      <c r="BX187" s="184">
        <v>2843153.25</v>
      </c>
      <c r="BY187" s="184">
        <v>4016174.08</v>
      </c>
      <c r="BZ187" s="184">
        <v>1569978</v>
      </c>
      <c r="CA187" s="184">
        <v>1226544</v>
      </c>
      <c r="CB187" s="184">
        <v>1176134</v>
      </c>
      <c r="CC187" s="184">
        <v>1093141.6000000001</v>
      </c>
      <c r="CD187" s="184">
        <v>1169833.5</v>
      </c>
      <c r="CE187" s="184">
        <v>2520941.5</v>
      </c>
      <c r="CF187" s="184">
        <v>3057900.27</v>
      </c>
      <c r="CG187" s="186">
        <v>684469.03</v>
      </c>
      <c r="CH187" s="184">
        <v>1556063</v>
      </c>
      <c r="CI187" s="184">
        <v>1382836</v>
      </c>
      <c r="CJ187" s="184">
        <v>1913574.19</v>
      </c>
      <c r="CK187" s="184">
        <v>10944928.32</v>
      </c>
      <c r="CL187" s="184">
        <v>912420</v>
      </c>
      <c r="CM187" s="184">
        <v>2128597.42</v>
      </c>
    </row>
    <row r="188" spans="1:91" ht="24.6">
      <c r="A188" s="120">
        <v>21</v>
      </c>
      <c r="B188" s="220" t="s">
        <v>904</v>
      </c>
      <c r="C188" s="123" t="s">
        <v>497</v>
      </c>
      <c r="D188" s="184"/>
      <c r="E188" s="184">
        <v>2194000</v>
      </c>
      <c r="F188" s="184"/>
      <c r="G188" s="184">
        <v>1454524</v>
      </c>
      <c r="H188" s="184">
        <v>1458911.25</v>
      </c>
      <c r="I188" s="184">
        <v>1073575.5</v>
      </c>
      <c r="J188" s="184">
        <v>514810</v>
      </c>
      <c r="K188" s="184">
        <v>420325</v>
      </c>
      <c r="L188" s="184">
        <v>909034</v>
      </c>
      <c r="M188" s="184">
        <v>769045</v>
      </c>
      <c r="N188" s="184">
        <v>8358747.5</v>
      </c>
      <c r="O188" s="184">
        <v>64050</v>
      </c>
      <c r="P188" s="184">
        <v>43250</v>
      </c>
      <c r="Q188" s="184"/>
      <c r="R188" s="184"/>
      <c r="S188" s="184">
        <v>985691</v>
      </c>
      <c r="T188" s="184"/>
      <c r="U188" s="184">
        <v>156935</v>
      </c>
      <c r="V188" s="184">
        <v>663987</v>
      </c>
      <c r="W188" s="184"/>
      <c r="X188" s="184"/>
      <c r="Y188" s="184"/>
      <c r="Z188" s="184">
        <v>276450</v>
      </c>
      <c r="AA188" s="184"/>
      <c r="AB188" s="184"/>
      <c r="AC188" s="184"/>
      <c r="AD188" s="184"/>
      <c r="AE188" s="184">
        <v>366132.8</v>
      </c>
      <c r="AF188" s="184"/>
      <c r="AG188" s="184"/>
      <c r="AH188" s="184">
        <v>8500</v>
      </c>
      <c r="AI188" s="184"/>
      <c r="AJ188" s="184"/>
      <c r="AK188" s="184"/>
      <c r="AL188" s="184">
        <v>366000</v>
      </c>
      <c r="AM188" s="184">
        <v>659122.67000000004</v>
      </c>
      <c r="AN188" s="184"/>
      <c r="AO188" s="184">
        <v>73870</v>
      </c>
      <c r="AP188" s="184"/>
      <c r="AQ188" s="184"/>
      <c r="AR188" s="184">
        <v>16048</v>
      </c>
      <c r="AS188" s="184">
        <v>52500</v>
      </c>
      <c r="AT188" s="184"/>
      <c r="AU188" s="184"/>
      <c r="AV188" s="184"/>
      <c r="AW188" s="184"/>
      <c r="AX188" s="184">
        <v>172412</v>
      </c>
      <c r="AY188" s="184"/>
      <c r="AZ188" s="184"/>
      <c r="BA188" s="184"/>
      <c r="BB188" s="184"/>
      <c r="BC188" s="184"/>
      <c r="BD188" s="184"/>
      <c r="BE188" s="184">
        <v>5820531</v>
      </c>
      <c r="BF188" s="184">
        <v>1775254.67</v>
      </c>
      <c r="BG188" s="184"/>
      <c r="BH188" s="184">
        <v>7577402</v>
      </c>
      <c r="BI188" s="184"/>
      <c r="BJ188" s="184">
        <v>174089</v>
      </c>
      <c r="BK188" s="184">
        <v>838987</v>
      </c>
      <c r="BL188" s="184"/>
      <c r="BM188" s="184">
        <v>962100</v>
      </c>
      <c r="BN188" s="184"/>
      <c r="BO188" s="184"/>
      <c r="BP188" s="184"/>
      <c r="BQ188" s="184"/>
      <c r="BR188" s="184">
        <v>611035</v>
      </c>
      <c r="BS188" s="184"/>
      <c r="BT188" s="184"/>
      <c r="BU188" s="184"/>
      <c r="BV188" s="184"/>
      <c r="BW188" s="184">
        <v>199000</v>
      </c>
      <c r="BX188" s="184"/>
      <c r="BY188" s="184"/>
      <c r="BZ188" s="184">
        <v>21690</v>
      </c>
      <c r="CA188" s="184"/>
      <c r="CB188" s="184"/>
      <c r="CC188" s="184"/>
      <c r="CD188" s="184"/>
      <c r="CE188" s="184"/>
      <c r="CF188" s="184"/>
      <c r="CG188" s="184">
        <v>197430</v>
      </c>
      <c r="CH188" s="184"/>
      <c r="CI188" s="184"/>
      <c r="CJ188" s="184">
        <v>18700</v>
      </c>
      <c r="CK188" s="184"/>
      <c r="CL188" s="184"/>
      <c r="CM188" s="184">
        <v>229450</v>
      </c>
    </row>
    <row r="189" spans="1:91" ht="24.6">
      <c r="A189" s="120">
        <v>21</v>
      </c>
      <c r="B189" s="220" t="s">
        <v>905</v>
      </c>
      <c r="C189" s="123" t="s">
        <v>498</v>
      </c>
      <c r="D189" s="184"/>
      <c r="E189" s="184">
        <v>161000</v>
      </c>
      <c r="F189" s="184">
        <v>849822.64</v>
      </c>
      <c r="G189" s="184">
        <v>161180</v>
      </c>
      <c r="H189" s="184"/>
      <c r="I189" s="184">
        <v>14260</v>
      </c>
      <c r="J189" s="184"/>
      <c r="K189" s="184">
        <v>9660</v>
      </c>
      <c r="L189" s="184">
        <v>660968</v>
      </c>
      <c r="M189" s="184">
        <v>207863</v>
      </c>
      <c r="N189" s="184"/>
      <c r="O189" s="184"/>
      <c r="P189" s="184"/>
      <c r="Q189" s="184"/>
      <c r="R189" s="184">
        <v>138345</v>
      </c>
      <c r="S189" s="184">
        <v>647333</v>
      </c>
      <c r="T189" s="184"/>
      <c r="U189" s="184">
        <v>534740</v>
      </c>
      <c r="V189" s="184">
        <v>681533</v>
      </c>
      <c r="W189" s="184"/>
      <c r="X189" s="184"/>
      <c r="Y189" s="184">
        <v>9380</v>
      </c>
      <c r="Z189" s="184">
        <v>11390</v>
      </c>
      <c r="AA189" s="184"/>
      <c r="AB189" s="184"/>
      <c r="AC189" s="184">
        <v>70840</v>
      </c>
      <c r="AD189" s="184"/>
      <c r="AE189" s="184"/>
      <c r="AF189" s="184"/>
      <c r="AG189" s="184"/>
      <c r="AH189" s="184">
        <v>7140</v>
      </c>
      <c r="AI189" s="184"/>
      <c r="AJ189" s="184"/>
      <c r="AK189" s="184"/>
      <c r="AL189" s="184">
        <v>92666.73</v>
      </c>
      <c r="AM189" s="184">
        <v>26956.25</v>
      </c>
      <c r="AN189" s="184"/>
      <c r="AO189" s="184"/>
      <c r="AP189" s="184"/>
      <c r="AQ189" s="184"/>
      <c r="AR189" s="184"/>
      <c r="AS189" s="184">
        <v>108000</v>
      </c>
      <c r="AT189" s="184"/>
      <c r="AU189" s="184"/>
      <c r="AV189" s="184"/>
      <c r="AW189" s="184"/>
      <c r="AX189" s="184">
        <v>164942</v>
      </c>
      <c r="AY189" s="184"/>
      <c r="AZ189" s="184"/>
      <c r="BA189" s="184"/>
      <c r="BB189" s="184"/>
      <c r="BC189" s="184"/>
      <c r="BD189" s="184"/>
      <c r="BE189" s="184">
        <v>1218108</v>
      </c>
      <c r="BF189" s="184"/>
      <c r="BG189" s="184"/>
      <c r="BH189" s="184">
        <v>7766837</v>
      </c>
      <c r="BI189" s="184">
        <v>353086</v>
      </c>
      <c r="BJ189" s="184"/>
      <c r="BK189" s="184">
        <v>832737</v>
      </c>
      <c r="BL189" s="184"/>
      <c r="BM189" s="184"/>
      <c r="BN189" s="184"/>
      <c r="BO189" s="184"/>
      <c r="BP189" s="184"/>
      <c r="BQ189" s="184"/>
      <c r="BR189" s="184">
        <v>95943</v>
      </c>
      <c r="BS189" s="184"/>
      <c r="BT189" s="184"/>
      <c r="BU189" s="184">
        <v>33200</v>
      </c>
      <c r="BV189" s="184"/>
      <c r="BW189" s="184"/>
      <c r="BX189" s="184"/>
      <c r="BY189" s="184"/>
      <c r="BZ189" s="186"/>
      <c r="CA189" s="184"/>
      <c r="CB189" s="184"/>
      <c r="CC189" s="184"/>
      <c r="CD189" s="184"/>
      <c r="CE189" s="184"/>
      <c r="CF189" s="184"/>
      <c r="CG189" s="184"/>
      <c r="CH189" s="184"/>
      <c r="CI189" s="184"/>
      <c r="CJ189" s="184"/>
      <c r="CK189" s="184"/>
      <c r="CL189" s="184"/>
      <c r="CM189" s="184">
        <v>881607.5</v>
      </c>
    </row>
    <row r="190" spans="1:91" ht="24.6">
      <c r="A190" s="120">
        <v>20</v>
      </c>
      <c r="B190" s="220" t="s">
        <v>906</v>
      </c>
      <c r="C190" s="123" t="s">
        <v>499</v>
      </c>
      <c r="D190" s="184">
        <v>3393600</v>
      </c>
      <c r="E190" s="184">
        <v>136500</v>
      </c>
      <c r="F190" s="184">
        <v>125160</v>
      </c>
      <c r="G190" s="184">
        <v>149640</v>
      </c>
      <c r="H190" s="184"/>
      <c r="I190" s="184"/>
      <c r="J190" s="184">
        <v>385127.42</v>
      </c>
      <c r="K190" s="184">
        <v>277620</v>
      </c>
      <c r="L190" s="184">
        <v>129100</v>
      </c>
      <c r="M190" s="184"/>
      <c r="N190" s="184"/>
      <c r="O190" s="184">
        <v>250960</v>
      </c>
      <c r="P190" s="184">
        <v>597709.32999999996</v>
      </c>
      <c r="Q190" s="184"/>
      <c r="R190" s="184">
        <v>202596.13</v>
      </c>
      <c r="S190" s="184">
        <v>238460</v>
      </c>
      <c r="T190" s="184">
        <v>297093.87</v>
      </c>
      <c r="U190" s="184">
        <v>209429.03</v>
      </c>
      <c r="V190" s="184">
        <v>127752.58</v>
      </c>
      <c r="W190" s="184">
        <v>163360</v>
      </c>
      <c r="X190" s="184">
        <v>929157.09</v>
      </c>
      <c r="Y190" s="184">
        <v>130050</v>
      </c>
      <c r="Z190" s="184">
        <v>227500</v>
      </c>
      <c r="AA190" s="184"/>
      <c r="AB190" s="184">
        <v>77550</v>
      </c>
      <c r="AC190" s="184">
        <v>144290</v>
      </c>
      <c r="AD190" s="184">
        <v>128340</v>
      </c>
      <c r="AE190" s="184">
        <v>227430</v>
      </c>
      <c r="AF190" s="184">
        <v>78240</v>
      </c>
      <c r="AG190" s="184">
        <v>249150</v>
      </c>
      <c r="AH190" s="184">
        <v>78240</v>
      </c>
      <c r="AI190" s="184">
        <v>360720</v>
      </c>
      <c r="AJ190" s="184">
        <v>172220</v>
      </c>
      <c r="AK190" s="184"/>
      <c r="AL190" s="184">
        <v>2177649.92</v>
      </c>
      <c r="AM190" s="184">
        <v>59800</v>
      </c>
      <c r="AN190" s="184">
        <v>77520</v>
      </c>
      <c r="AO190" s="184">
        <v>616650.31999999995</v>
      </c>
      <c r="AP190" s="184">
        <v>202370</v>
      </c>
      <c r="AQ190" s="184"/>
      <c r="AR190" s="184">
        <v>78720</v>
      </c>
      <c r="AS190" s="184">
        <v>383520</v>
      </c>
      <c r="AT190" s="184">
        <v>243150</v>
      </c>
      <c r="AU190" s="184">
        <v>380500</v>
      </c>
      <c r="AV190" s="184">
        <v>382000</v>
      </c>
      <c r="AW190" s="184">
        <v>138680</v>
      </c>
      <c r="AX190" s="184">
        <v>204940</v>
      </c>
      <c r="AY190" s="184">
        <v>129720</v>
      </c>
      <c r="AZ190" s="184">
        <v>237540</v>
      </c>
      <c r="BA190" s="184">
        <v>118305.16</v>
      </c>
      <c r="BB190" s="184">
        <v>542460</v>
      </c>
      <c r="BC190" s="184"/>
      <c r="BD190" s="184">
        <v>1845951.29</v>
      </c>
      <c r="BE190" s="184">
        <v>497792.2</v>
      </c>
      <c r="BF190" s="184">
        <v>104580</v>
      </c>
      <c r="BG190" s="184">
        <v>216910</v>
      </c>
      <c r="BH190" s="184">
        <v>400190</v>
      </c>
      <c r="BI190" s="184"/>
      <c r="BJ190" s="184"/>
      <c r="BK190" s="184"/>
      <c r="BL190" s="184">
        <v>136500</v>
      </c>
      <c r="BM190" s="184">
        <v>650790</v>
      </c>
      <c r="BN190" s="184">
        <v>463740</v>
      </c>
      <c r="BO190" s="184">
        <v>279180</v>
      </c>
      <c r="BP190" s="184">
        <v>370380</v>
      </c>
      <c r="BQ190" s="184">
        <v>166320</v>
      </c>
      <c r="BR190" s="184">
        <v>148380</v>
      </c>
      <c r="BS190" s="184">
        <v>2235375.14</v>
      </c>
      <c r="BT190" s="184"/>
      <c r="BU190" s="184"/>
      <c r="BV190" s="184">
        <v>302460</v>
      </c>
      <c r="BW190" s="184"/>
      <c r="BX190" s="184">
        <v>121830</v>
      </c>
      <c r="BY190" s="184">
        <v>427140</v>
      </c>
      <c r="BZ190" s="184"/>
      <c r="CA190" s="184">
        <v>68250</v>
      </c>
      <c r="CB190" s="184">
        <v>142140</v>
      </c>
      <c r="CC190" s="184"/>
      <c r="CD190" s="184">
        <v>393180</v>
      </c>
      <c r="CE190" s="184">
        <v>267330</v>
      </c>
      <c r="CF190" s="184">
        <v>136500</v>
      </c>
      <c r="CG190" s="184"/>
      <c r="CH190" s="184">
        <v>130300</v>
      </c>
      <c r="CI190" s="184">
        <v>278370</v>
      </c>
      <c r="CJ190" s="184"/>
      <c r="CK190" s="184">
        <v>263640</v>
      </c>
      <c r="CL190" s="184">
        <v>99520</v>
      </c>
      <c r="CM190" s="184"/>
    </row>
    <row r="191" spans="1:91" ht="24.6">
      <c r="A191" s="120">
        <v>20</v>
      </c>
      <c r="B191" s="220" t="s">
        <v>907</v>
      </c>
      <c r="C191" s="123" t="s">
        <v>500</v>
      </c>
      <c r="D191" s="184">
        <v>3383808</v>
      </c>
      <c r="E191" s="184">
        <v>272570</v>
      </c>
      <c r="F191" s="184">
        <v>424124.4</v>
      </c>
      <c r="G191" s="184">
        <v>302194.8</v>
      </c>
      <c r="H191" s="184">
        <v>308580</v>
      </c>
      <c r="I191" s="184">
        <v>507970</v>
      </c>
      <c r="J191" s="184">
        <v>214340</v>
      </c>
      <c r="K191" s="184">
        <v>146280</v>
      </c>
      <c r="L191" s="184">
        <v>450871.05</v>
      </c>
      <c r="M191" s="184">
        <v>160940</v>
      </c>
      <c r="N191" s="184">
        <v>735150</v>
      </c>
      <c r="O191" s="184">
        <v>356480</v>
      </c>
      <c r="P191" s="184">
        <v>2055428.07</v>
      </c>
      <c r="Q191" s="184">
        <v>351420</v>
      </c>
      <c r="R191" s="184">
        <v>432600</v>
      </c>
      <c r="S191" s="184">
        <v>373140</v>
      </c>
      <c r="T191" s="184">
        <v>311250</v>
      </c>
      <c r="U191" s="184">
        <v>274380</v>
      </c>
      <c r="V191" s="184">
        <v>385142.26</v>
      </c>
      <c r="W191" s="184">
        <v>244040</v>
      </c>
      <c r="X191" s="184">
        <v>4511400.1900000004</v>
      </c>
      <c r="Y191" s="184">
        <v>424980</v>
      </c>
      <c r="Z191" s="184">
        <v>179000</v>
      </c>
      <c r="AA191" s="184">
        <v>205440</v>
      </c>
      <c r="AB191" s="184">
        <v>545700</v>
      </c>
      <c r="AC191" s="184">
        <v>330250</v>
      </c>
      <c r="AD191" s="184">
        <v>302220</v>
      </c>
      <c r="AE191" s="184">
        <v>94920</v>
      </c>
      <c r="AF191" s="184">
        <v>578100</v>
      </c>
      <c r="AG191" s="184">
        <v>458050</v>
      </c>
      <c r="AH191" s="184">
        <v>514080</v>
      </c>
      <c r="AI191" s="184">
        <v>366881.61</v>
      </c>
      <c r="AJ191" s="184">
        <v>488200</v>
      </c>
      <c r="AK191" s="184">
        <v>148800</v>
      </c>
      <c r="AL191" s="184">
        <v>2781020</v>
      </c>
      <c r="AM191" s="184">
        <v>186720</v>
      </c>
      <c r="AN191" s="184">
        <v>356245.16</v>
      </c>
      <c r="AO191" s="184">
        <v>651530</v>
      </c>
      <c r="AP191" s="184">
        <v>444370</v>
      </c>
      <c r="AQ191" s="184">
        <v>593280</v>
      </c>
      <c r="AR191" s="184">
        <v>488760</v>
      </c>
      <c r="AS191" s="184">
        <v>470500</v>
      </c>
      <c r="AT191" s="184">
        <v>204700</v>
      </c>
      <c r="AU191" s="184">
        <v>253976</v>
      </c>
      <c r="AV191" s="184">
        <v>241788.57</v>
      </c>
      <c r="AW191" s="184">
        <v>128320</v>
      </c>
      <c r="AX191" s="184">
        <v>284934.28999999998</v>
      </c>
      <c r="AY191" s="184">
        <v>188460</v>
      </c>
      <c r="AZ191" s="184">
        <v>167937.15</v>
      </c>
      <c r="BA191" s="184">
        <v>47320</v>
      </c>
      <c r="BB191" s="184">
        <v>1364165.81</v>
      </c>
      <c r="BC191" s="184">
        <v>362980</v>
      </c>
      <c r="BD191" s="184">
        <v>3407488.39</v>
      </c>
      <c r="BE191" s="184">
        <v>488512</v>
      </c>
      <c r="BF191" s="184">
        <v>282960</v>
      </c>
      <c r="BG191" s="184">
        <v>466680</v>
      </c>
      <c r="BH191" s="184">
        <v>496158</v>
      </c>
      <c r="BI191" s="184">
        <v>423988.06</v>
      </c>
      <c r="BJ191" s="184">
        <v>198527</v>
      </c>
      <c r="BK191" s="184">
        <v>153540</v>
      </c>
      <c r="BL191" s="184">
        <v>237540</v>
      </c>
      <c r="BM191" s="184">
        <v>3747391</v>
      </c>
      <c r="BN191" s="184">
        <v>578940.30000000005</v>
      </c>
      <c r="BO191" s="184">
        <v>609060</v>
      </c>
      <c r="BP191" s="184">
        <v>491640</v>
      </c>
      <c r="BQ191" s="184">
        <v>401220</v>
      </c>
      <c r="BR191" s="184">
        <v>424260</v>
      </c>
      <c r="BS191" s="186">
        <v>7612591.1799999997</v>
      </c>
      <c r="BT191" s="184">
        <v>317040</v>
      </c>
      <c r="BU191" s="184">
        <v>327060</v>
      </c>
      <c r="BV191" s="184">
        <v>1400675.71</v>
      </c>
      <c r="BW191" s="184">
        <v>372660</v>
      </c>
      <c r="BX191" s="184">
        <v>252090</v>
      </c>
      <c r="BY191" s="186">
        <v>964920</v>
      </c>
      <c r="BZ191" s="184">
        <v>347040</v>
      </c>
      <c r="CA191" s="184">
        <v>362300</v>
      </c>
      <c r="CB191" s="184">
        <v>297960</v>
      </c>
      <c r="CC191" s="184">
        <v>398743.87</v>
      </c>
      <c r="CD191" s="184">
        <v>476284.84</v>
      </c>
      <c r="CE191" s="184">
        <v>160600</v>
      </c>
      <c r="CF191" s="184">
        <v>518303.23</v>
      </c>
      <c r="CG191" s="184">
        <v>361680</v>
      </c>
      <c r="CH191" s="184">
        <v>324720</v>
      </c>
      <c r="CI191" s="184">
        <v>143700</v>
      </c>
      <c r="CJ191" s="184">
        <v>513360</v>
      </c>
      <c r="CK191" s="186">
        <v>541140</v>
      </c>
      <c r="CL191" s="184">
        <v>446520</v>
      </c>
      <c r="CM191" s="184">
        <v>276900</v>
      </c>
    </row>
    <row r="192" spans="1:91" ht="24.6">
      <c r="A192" s="120">
        <v>20</v>
      </c>
      <c r="B192" s="220" t="s">
        <v>908</v>
      </c>
      <c r="C192" s="123" t="s">
        <v>501</v>
      </c>
      <c r="D192" s="184">
        <v>2780</v>
      </c>
      <c r="E192" s="184"/>
      <c r="F192" s="184"/>
      <c r="G192" s="184"/>
      <c r="H192" s="184">
        <v>3531.43</v>
      </c>
      <c r="I192" s="184">
        <v>4305</v>
      </c>
      <c r="J192" s="184">
        <v>25965</v>
      </c>
      <c r="K192" s="184"/>
      <c r="L192" s="184">
        <v>13540.71</v>
      </c>
      <c r="M192" s="184"/>
      <c r="N192" s="184">
        <v>18680.810000000001</v>
      </c>
      <c r="O192" s="184"/>
      <c r="P192" s="184">
        <v>4141.29</v>
      </c>
      <c r="Q192" s="184">
        <v>13912.9</v>
      </c>
      <c r="R192" s="184">
        <v>11385</v>
      </c>
      <c r="S192" s="184">
        <v>750</v>
      </c>
      <c r="T192" s="184"/>
      <c r="U192" s="184">
        <v>3630.68</v>
      </c>
      <c r="V192" s="184">
        <v>98200</v>
      </c>
      <c r="W192" s="184">
        <v>11020.65</v>
      </c>
      <c r="X192" s="184">
        <v>67741.460000000006</v>
      </c>
      <c r="Y192" s="184"/>
      <c r="Z192" s="184"/>
      <c r="AA192" s="184">
        <v>14053.19</v>
      </c>
      <c r="AB192" s="184"/>
      <c r="AC192" s="184">
        <v>10880</v>
      </c>
      <c r="AD192" s="184">
        <v>10395.48</v>
      </c>
      <c r="AE192" s="184"/>
      <c r="AF192" s="184"/>
      <c r="AG192" s="184"/>
      <c r="AH192" s="184"/>
      <c r="AI192" s="184"/>
      <c r="AJ192" s="184">
        <v>19544.52</v>
      </c>
      <c r="AK192" s="184"/>
      <c r="AL192" s="184">
        <v>15400</v>
      </c>
      <c r="AM192" s="184"/>
      <c r="AN192" s="184"/>
      <c r="AO192" s="184">
        <v>15810</v>
      </c>
      <c r="AP192" s="184">
        <v>6290.32</v>
      </c>
      <c r="AQ192" s="184"/>
      <c r="AR192" s="184"/>
      <c r="AS192" s="184">
        <v>4000</v>
      </c>
      <c r="AT192" s="184">
        <v>15600</v>
      </c>
      <c r="AU192" s="184">
        <v>2160</v>
      </c>
      <c r="AV192" s="184">
        <v>7800</v>
      </c>
      <c r="AW192" s="184"/>
      <c r="AX192" s="184"/>
      <c r="AY192" s="184"/>
      <c r="AZ192" s="184">
        <v>1590</v>
      </c>
      <c r="BA192" s="184"/>
      <c r="BB192" s="184">
        <v>29807.74</v>
      </c>
      <c r="BC192" s="184">
        <v>4920</v>
      </c>
      <c r="BD192" s="184">
        <v>1140</v>
      </c>
      <c r="BE192" s="184">
        <v>12190.65</v>
      </c>
      <c r="BF192" s="184"/>
      <c r="BG192" s="184">
        <v>16401.939999999999</v>
      </c>
      <c r="BH192" s="184">
        <v>19002.099999999999</v>
      </c>
      <c r="BI192" s="184"/>
      <c r="BJ192" s="184"/>
      <c r="BK192" s="184"/>
      <c r="BL192" s="184">
        <v>14710</v>
      </c>
      <c r="BM192" s="184">
        <v>5938.67</v>
      </c>
      <c r="BN192" s="184">
        <v>13146.77</v>
      </c>
      <c r="BO192" s="184"/>
      <c r="BP192" s="184"/>
      <c r="BQ192" s="184"/>
      <c r="BR192" s="184"/>
      <c r="BS192" s="186">
        <v>1800</v>
      </c>
      <c r="BT192" s="184"/>
      <c r="BU192" s="184">
        <v>8485.9599999999991</v>
      </c>
      <c r="BV192" s="184"/>
      <c r="BW192" s="184"/>
      <c r="BX192" s="184"/>
      <c r="BY192" s="184">
        <v>16820</v>
      </c>
      <c r="BZ192" s="184"/>
      <c r="CA192" s="184"/>
      <c r="CB192" s="184"/>
      <c r="CC192" s="184">
        <v>8670</v>
      </c>
      <c r="CD192" s="184">
        <v>1100</v>
      </c>
      <c r="CE192" s="184">
        <v>800</v>
      </c>
      <c r="CF192" s="184">
        <v>5930</v>
      </c>
      <c r="CG192" s="184"/>
      <c r="CH192" s="184"/>
      <c r="CI192" s="184"/>
      <c r="CJ192" s="184"/>
      <c r="CK192" s="184">
        <v>8450</v>
      </c>
      <c r="CL192" s="184"/>
      <c r="CM192" s="184"/>
    </row>
    <row r="193" spans="1:91" ht="24.6">
      <c r="A193" s="120">
        <v>20</v>
      </c>
      <c r="B193" s="220" t="s">
        <v>909</v>
      </c>
      <c r="C193" s="123" t="s">
        <v>502</v>
      </c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>
        <v>13030</v>
      </c>
      <c r="P193" s="184"/>
      <c r="Q193" s="184"/>
      <c r="R193" s="184"/>
      <c r="S193" s="184"/>
      <c r="T193" s="184">
        <v>3662.08</v>
      </c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>
        <v>25543.45</v>
      </c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>
        <v>1080</v>
      </c>
      <c r="AV193" s="184">
        <v>5975.81</v>
      </c>
      <c r="AW193" s="184"/>
      <c r="AX193" s="184">
        <v>4680</v>
      </c>
      <c r="AY193" s="184"/>
      <c r="AZ193" s="184"/>
      <c r="BA193" s="184"/>
      <c r="BB193" s="184"/>
      <c r="BC193" s="184"/>
      <c r="BD193" s="184">
        <v>6840</v>
      </c>
      <c r="BE193" s="184"/>
      <c r="BF193" s="184">
        <v>7800</v>
      </c>
      <c r="BG193" s="184"/>
      <c r="BH193" s="184"/>
      <c r="BI193" s="184"/>
      <c r="BJ193" s="184"/>
      <c r="BK193" s="184">
        <v>3723.87</v>
      </c>
      <c r="BL193" s="184"/>
      <c r="BM193" s="184"/>
      <c r="BN193" s="184">
        <v>1950</v>
      </c>
      <c r="BO193" s="184">
        <v>15216.77</v>
      </c>
      <c r="BP193" s="184">
        <v>3000</v>
      </c>
      <c r="BQ193" s="184"/>
      <c r="BR193" s="184"/>
      <c r="BS193" s="184">
        <v>360</v>
      </c>
      <c r="BT193" s="186"/>
      <c r="BU193" s="186"/>
      <c r="BV193" s="186"/>
      <c r="BW193" s="186"/>
      <c r="BX193" s="186"/>
      <c r="BY193" s="186">
        <v>9360</v>
      </c>
      <c r="BZ193" s="186"/>
      <c r="CA193" s="186">
        <v>13146.77</v>
      </c>
      <c r="CB193" s="186">
        <v>7550</v>
      </c>
      <c r="CC193" s="186"/>
      <c r="CD193" s="186"/>
      <c r="CE193" s="186"/>
      <c r="CF193" s="186"/>
      <c r="CG193" s="186"/>
      <c r="CH193" s="186"/>
      <c r="CI193" s="186"/>
      <c r="CJ193" s="184"/>
      <c r="CK193" s="186"/>
      <c r="CL193" s="186">
        <v>15096.77</v>
      </c>
      <c r="CM193" s="186">
        <v>7800</v>
      </c>
    </row>
    <row r="194" spans="1:91" ht="24.6">
      <c r="A194" s="120">
        <v>20</v>
      </c>
      <c r="B194" s="220" t="s">
        <v>910</v>
      </c>
      <c r="C194" s="121" t="s">
        <v>503</v>
      </c>
      <c r="D194" s="184"/>
      <c r="E194" s="184"/>
      <c r="F194" s="184"/>
      <c r="G194" s="184"/>
      <c r="H194" s="184">
        <v>16372.8</v>
      </c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>
        <v>1975</v>
      </c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6"/>
      <c r="BU194" s="184"/>
      <c r="BV194" s="186"/>
      <c r="BW194" s="186"/>
      <c r="BX194" s="186"/>
      <c r="BY194" s="186"/>
      <c r="BZ194" s="186"/>
      <c r="CA194" s="186"/>
      <c r="CB194" s="184"/>
      <c r="CC194" s="184"/>
      <c r="CD194" s="186"/>
      <c r="CE194" s="186"/>
      <c r="CF194" s="186"/>
      <c r="CG194" s="186"/>
      <c r="CH194" s="186"/>
      <c r="CI194" s="186"/>
      <c r="CJ194" s="184"/>
      <c r="CK194" s="186"/>
      <c r="CL194" s="186"/>
      <c r="CM194" s="186"/>
    </row>
    <row r="195" spans="1:91" ht="24.6">
      <c r="A195" s="120">
        <v>20</v>
      </c>
      <c r="B195" s="220" t="s">
        <v>911</v>
      </c>
      <c r="C195" s="121" t="s">
        <v>504</v>
      </c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>
        <v>3080</v>
      </c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</row>
    <row r="196" spans="1:91" ht="24.6">
      <c r="A196" s="120">
        <v>20</v>
      </c>
      <c r="B196" s="220" t="s">
        <v>912</v>
      </c>
      <c r="C196" s="121" t="s">
        <v>505</v>
      </c>
      <c r="D196" s="184">
        <v>56680</v>
      </c>
      <c r="E196" s="184"/>
      <c r="F196" s="184"/>
      <c r="G196" s="184"/>
      <c r="H196" s="184"/>
      <c r="I196" s="184"/>
      <c r="J196" s="184"/>
      <c r="K196" s="184">
        <v>12000</v>
      </c>
      <c r="L196" s="184"/>
      <c r="M196" s="184"/>
      <c r="N196" s="184"/>
      <c r="O196" s="184">
        <v>395</v>
      </c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>
        <v>22750</v>
      </c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</row>
    <row r="197" spans="1:91" ht="24.6">
      <c r="A197" s="120">
        <v>20</v>
      </c>
      <c r="B197" s="220" t="s">
        <v>913</v>
      </c>
      <c r="C197" s="121" t="s">
        <v>506</v>
      </c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>
        <v>2370</v>
      </c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</row>
    <row r="198" spans="1:91" ht="49.2">
      <c r="A198" s="120">
        <v>20</v>
      </c>
      <c r="B198" s="220" t="s">
        <v>914</v>
      </c>
      <c r="C198" s="121" t="s">
        <v>507</v>
      </c>
      <c r="D198" s="184">
        <v>2794263.92</v>
      </c>
      <c r="E198" s="184">
        <v>301375.21000000002</v>
      </c>
      <c r="F198" s="184">
        <v>758641.94</v>
      </c>
      <c r="G198" s="184">
        <v>406600</v>
      </c>
      <c r="H198" s="184">
        <v>208029.73</v>
      </c>
      <c r="I198" s="184"/>
      <c r="J198" s="184">
        <v>496200</v>
      </c>
      <c r="K198" s="184">
        <v>548831.84</v>
      </c>
      <c r="L198" s="184">
        <v>275436</v>
      </c>
      <c r="M198" s="184">
        <v>352800</v>
      </c>
      <c r="N198" s="184">
        <v>622800</v>
      </c>
      <c r="O198" s="184">
        <v>411600</v>
      </c>
      <c r="P198" s="184">
        <v>2151954.84</v>
      </c>
      <c r="Q198" s="184">
        <v>294632.26</v>
      </c>
      <c r="R198" s="184">
        <v>377548.39</v>
      </c>
      <c r="S198" s="184">
        <v>599745.17000000004</v>
      </c>
      <c r="T198" s="184">
        <v>380551.62</v>
      </c>
      <c r="U198" s="184">
        <v>337083.87</v>
      </c>
      <c r="V198" s="184">
        <v>252870.97</v>
      </c>
      <c r="W198" s="184">
        <v>444808.61</v>
      </c>
      <c r="X198" s="184">
        <v>3392559.81</v>
      </c>
      <c r="Y198" s="184">
        <v>202290.32</v>
      </c>
      <c r="Z198" s="184">
        <v>201600</v>
      </c>
      <c r="AA198" s="184">
        <v>286290.32</v>
      </c>
      <c r="AB198" s="184">
        <v>173280</v>
      </c>
      <c r="AC198" s="184">
        <v>312518.67</v>
      </c>
      <c r="AD198" s="184">
        <v>500619.79</v>
      </c>
      <c r="AE198" s="184">
        <v>545883.85</v>
      </c>
      <c r="AF198" s="184">
        <v>258470.96</v>
      </c>
      <c r="AG198" s="184">
        <v>214245.16</v>
      </c>
      <c r="AH198" s="184">
        <v>381285.58</v>
      </c>
      <c r="AI198" s="184">
        <v>547503.23</v>
      </c>
      <c r="AJ198" s="184"/>
      <c r="AK198" s="184">
        <v>163893.32999999999</v>
      </c>
      <c r="AL198" s="184">
        <v>7041897.8300000001</v>
      </c>
      <c r="AM198" s="184">
        <v>310053.34000000003</v>
      </c>
      <c r="AN198" s="184">
        <v>332079.99</v>
      </c>
      <c r="AO198" s="184">
        <v>395400</v>
      </c>
      <c r="AP198" s="184">
        <v>308690.32</v>
      </c>
      <c r="AQ198" s="184">
        <v>362546.67</v>
      </c>
      <c r="AR198" s="184">
        <v>191845.16</v>
      </c>
      <c r="AS198" s="184">
        <v>1632467.09</v>
      </c>
      <c r="AT198" s="184">
        <v>340913.55</v>
      </c>
      <c r="AU198" s="184">
        <v>328200</v>
      </c>
      <c r="AV198" s="184">
        <v>484644.73</v>
      </c>
      <c r="AW198" s="184">
        <v>328200</v>
      </c>
      <c r="AX198" s="184">
        <v>279603.64</v>
      </c>
      <c r="AY198" s="184"/>
      <c r="AZ198" s="184">
        <v>380329.43</v>
      </c>
      <c r="BA198" s="184">
        <v>273288.77</v>
      </c>
      <c r="BB198" s="184">
        <v>1894128.67</v>
      </c>
      <c r="BC198" s="184">
        <v>179200</v>
      </c>
      <c r="BD198" s="184">
        <v>3994655.93</v>
      </c>
      <c r="BE198" s="184">
        <v>439530</v>
      </c>
      <c r="BF198" s="184">
        <v>319890.32</v>
      </c>
      <c r="BG198" s="184">
        <v>261000</v>
      </c>
      <c r="BH198" s="184">
        <v>2337416.14</v>
      </c>
      <c r="BI198" s="184">
        <v>309087.09999999998</v>
      </c>
      <c r="BJ198" s="184">
        <v>188232.26</v>
      </c>
      <c r="BK198" s="184">
        <v>221990.32</v>
      </c>
      <c r="BL198" s="184">
        <v>227400</v>
      </c>
      <c r="BM198" s="184">
        <v>3160497.84</v>
      </c>
      <c r="BN198" s="184">
        <v>336000</v>
      </c>
      <c r="BO198" s="184">
        <v>268800</v>
      </c>
      <c r="BP198" s="184">
        <v>395400</v>
      </c>
      <c r="BQ198" s="184">
        <v>235200</v>
      </c>
      <c r="BR198" s="184">
        <v>241920</v>
      </c>
      <c r="BS198" s="184">
        <v>10240517.58</v>
      </c>
      <c r="BT198" s="184">
        <v>373000</v>
      </c>
      <c r="BU198" s="184">
        <v>501800</v>
      </c>
      <c r="BV198" s="184">
        <v>2289071.15</v>
      </c>
      <c r="BW198" s="184">
        <v>195638.71</v>
      </c>
      <c r="BX198" s="184">
        <v>356380.65</v>
      </c>
      <c r="BY198" s="184">
        <v>708096.77</v>
      </c>
      <c r="BZ198" s="184"/>
      <c r="CA198" s="184">
        <v>411680</v>
      </c>
      <c r="CB198" s="184">
        <v>322238.71000000002</v>
      </c>
      <c r="CC198" s="184">
        <v>261000</v>
      </c>
      <c r="CD198" s="184">
        <v>963716.35</v>
      </c>
      <c r="CE198" s="186">
        <v>411116.13</v>
      </c>
      <c r="CF198" s="184">
        <v>491322.58</v>
      </c>
      <c r="CG198" s="184">
        <v>189840</v>
      </c>
      <c r="CH198" s="184">
        <v>216774.19</v>
      </c>
      <c r="CI198" s="184">
        <v>304929.03000000003</v>
      </c>
      <c r="CJ198" s="184">
        <v>302400</v>
      </c>
      <c r="CK198" s="184"/>
      <c r="CL198" s="184">
        <v>232144.09</v>
      </c>
      <c r="CM198" s="184">
        <v>329022.78999999998</v>
      </c>
    </row>
    <row r="199" spans="1:91" ht="24.6">
      <c r="A199" s="120">
        <v>20</v>
      </c>
      <c r="B199" s="220" t="s">
        <v>915</v>
      </c>
      <c r="C199" s="121" t="s">
        <v>508</v>
      </c>
      <c r="D199" s="184">
        <v>120919.35</v>
      </c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>
        <v>21000</v>
      </c>
      <c r="Q199" s="184"/>
      <c r="R199" s="184"/>
      <c r="S199" s="184"/>
      <c r="T199" s="184"/>
      <c r="U199" s="184"/>
      <c r="V199" s="184"/>
      <c r="W199" s="184"/>
      <c r="X199" s="184">
        <v>28000</v>
      </c>
      <c r="Y199" s="184"/>
      <c r="Z199" s="184"/>
      <c r="AA199" s="184"/>
      <c r="AB199" s="184"/>
      <c r="AC199" s="184"/>
      <c r="AD199" s="184"/>
      <c r="AE199" s="184">
        <v>4000</v>
      </c>
      <c r="AF199" s="184"/>
      <c r="AG199" s="184"/>
      <c r="AH199" s="184"/>
      <c r="AI199" s="184"/>
      <c r="AJ199" s="184"/>
      <c r="AK199" s="184"/>
      <c r="AL199" s="184">
        <v>105000</v>
      </c>
      <c r="AM199" s="184"/>
      <c r="AN199" s="184"/>
      <c r="AO199" s="184"/>
      <c r="AP199" s="184"/>
      <c r="AQ199" s="184"/>
      <c r="AR199" s="184"/>
      <c r="AS199" s="184">
        <v>10000</v>
      </c>
      <c r="AT199" s="184"/>
      <c r="AU199" s="184"/>
      <c r="AV199" s="184"/>
      <c r="AW199" s="184"/>
      <c r="AX199" s="184"/>
      <c r="AY199" s="184"/>
      <c r="AZ199" s="184"/>
      <c r="BA199" s="184"/>
      <c r="BB199" s="184">
        <v>21000</v>
      </c>
      <c r="BC199" s="184">
        <v>14000</v>
      </c>
      <c r="BD199" s="184">
        <v>137000</v>
      </c>
      <c r="BE199" s="184"/>
      <c r="BF199" s="184"/>
      <c r="BG199" s="184"/>
      <c r="BH199" s="184">
        <v>20783.330000000002</v>
      </c>
      <c r="BI199" s="184"/>
      <c r="BJ199" s="184"/>
      <c r="BK199" s="184"/>
      <c r="BL199" s="184"/>
      <c r="BM199" s="184">
        <v>42000</v>
      </c>
      <c r="BN199" s="184"/>
      <c r="BO199" s="184"/>
      <c r="BP199" s="184"/>
      <c r="BQ199" s="184"/>
      <c r="BR199" s="184"/>
      <c r="BS199" s="184">
        <v>160416.67000000001</v>
      </c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</row>
    <row r="200" spans="1:91" ht="49.2">
      <c r="A200" s="120">
        <v>22</v>
      </c>
      <c r="B200" s="220" t="s">
        <v>916</v>
      </c>
      <c r="C200" s="121" t="s">
        <v>1350</v>
      </c>
      <c r="D200" s="184">
        <v>6553810</v>
      </c>
      <c r="E200" s="184">
        <v>300240</v>
      </c>
      <c r="F200" s="184">
        <v>754000</v>
      </c>
      <c r="G200" s="184">
        <v>889880</v>
      </c>
      <c r="H200" s="184">
        <v>467970</v>
      </c>
      <c r="I200" s="184"/>
      <c r="J200" s="184">
        <v>1025160</v>
      </c>
      <c r="K200" s="184">
        <v>1306850</v>
      </c>
      <c r="L200" s="184"/>
      <c r="M200" s="184">
        <v>828555</v>
      </c>
      <c r="N200" s="184">
        <v>1536400</v>
      </c>
      <c r="O200" s="184">
        <v>314640</v>
      </c>
      <c r="P200" s="184">
        <v>4585980</v>
      </c>
      <c r="Q200" s="184">
        <v>608367</v>
      </c>
      <c r="R200" s="184">
        <v>706936.25</v>
      </c>
      <c r="S200" s="184">
        <v>1707712.5</v>
      </c>
      <c r="T200" s="184">
        <v>790200</v>
      </c>
      <c r="U200" s="184">
        <v>793080</v>
      </c>
      <c r="V200" s="184">
        <v>578750</v>
      </c>
      <c r="W200" s="184">
        <v>298080</v>
      </c>
      <c r="X200" s="184">
        <v>9641885</v>
      </c>
      <c r="Y200" s="184">
        <v>502470</v>
      </c>
      <c r="Z200" s="184">
        <v>50010</v>
      </c>
      <c r="AA200" s="184">
        <v>696009.5</v>
      </c>
      <c r="AB200" s="184">
        <v>493280</v>
      </c>
      <c r="AC200" s="184">
        <v>538050</v>
      </c>
      <c r="AD200" s="184">
        <v>515610</v>
      </c>
      <c r="AE200" s="184">
        <v>2307865.75</v>
      </c>
      <c r="AF200" s="184">
        <v>654690</v>
      </c>
      <c r="AG200" s="184">
        <v>1013150</v>
      </c>
      <c r="AH200" s="184">
        <v>945960</v>
      </c>
      <c r="AI200" s="184">
        <v>1328850</v>
      </c>
      <c r="AJ200" s="184">
        <v>720900</v>
      </c>
      <c r="AK200" s="184">
        <v>552870</v>
      </c>
      <c r="AL200" s="184">
        <v>15101395</v>
      </c>
      <c r="AM200" s="184">
        <v>476430</v>
      </c>
      <c r="AN200" s="184">
        <v>543650</v>
      </c>
      <c r="AO200" s="184"/>
      <c r="AP200" s="184">
        <v>1666295</v>
      </c>
      <c r="AQ200" s="184">
        <v>487620</v>
      </c>
      <c r="AR200" s="184">
        <v>363540</v>
      </c>
      <c r="AS200" s="184">
        <v>4316757</v>
      </c>
      <c r="AT200" s="184">
        <v>351420</v>
      </c>
      <c r="AU200" s="184">
        <v>1035090</v>
      </c>
      <c r="AV200" s="184">
        <v>1147170</v>
      </c>
      <c r="AW200" s="184">
        <v>586050</v>
      </c>
      <c r="AX200" s="184">
        <v>567470</v>
      </c>
      <c r="AY200" s="184">
        <v>798810</v>
      </c>
      <c r="AZ200" s="184">
        <v>524340</v>
      </c>
      <c r="BA200" s="184">
        <v>404550</v>
      </c>
      <c r="BB200" s="184">
        <v>5646570</v>
      </c>
      <c r="BC200" s="184">
        <v>549762.5</v>
      </c>
      <c r="BD200" s="184"/>
      <c r="BE200" s="184">
        <v>2044320</v>
      </c>
      <c r="BF200" s="184">
        <v>428000</v>
      </c>
      <c r="BG200" s="184">
        <v>459720</v>
      </c>
      <c r="BH200" s="184">
        <v>4910840</v>
      </c>
      <c r="BI200" s="184"/>
      <c r="BJ200" s="184"/>
      <c r="BK200" s="184">
        <v>717550</v>
      </c>
      <c r="BL200" s="184">
        <v>416160</v>
      </c>
      <c r="BM200" s="184">
        <v>5678130</v>
      </c>
      <c r="BN200" s="184">
        <v>827890</v>
      </c>
      <c r="BO200" s="184">
        <v>563280</v>
      </c>
      <c r="BP200" s="184">
        <v>1442190</v>
      </c>
      <c r="BQ200" s="184">
        <v>547470</v>
      </c>
      <c r="BR200" s="184">
        <v>388380</v>
      </c>
      <c r="BS200" s="186">
        <v>21761260</v>
      </c>
      <c r="BT200" s="184">
        <v>655200</v>
      </c>
      <c r="BU200" s="186">
        <v>1248310</v>
      </c>
      <c r="BV200" s="186">
        <v>4190310</v>
      </c>
      <c r="BW200" s="186"/>
      <c r="BX200" s="186">
        <v>585495</v>
      </c>
      <c r="BY200" s="186">
        <v>2045795</v>
      </c>
      <c r="BZ200" s="186">
        <v>345720</v>
      </c>
      <c r="CA200" s="184">
        <v>480600</v>
      </c>
      <c r="CB200" s="186">
        <v>322560</v>
      </c>
      <c r="CC200" s="186">
        <v>1181880</v>
      </c>
      <c r="CD200" s="186">
        <v>2730480</v>
      </c>
      <c r="CE200" s="184">
        <v>1028010</v>
      </c>
      <c r="CF200" s="186">
        <v>1516950</v>
      </c>
      <c r="CG200" s="186">
        <v>377010</v>
      </c>
      <c r="CH200" s="186">
        <v>538125</v>
      </c>
      <c r="CI200" s="184">
        <v>249390</v>
      </c>
      <c r="CJ200" s="186">
        <v>274200</v>
      </c>
      <c r="CK200" s="186">
        <v>3005790</v>
      </c>
      <c r="CL200" s="184">
        <v>447200</v>
      </c>
      <c r="CM200" s="186">
        <v>370200</v>
      </c>
    </row>
    <row r="201" spans="1:91" ht="24.6">
      <c r="A201" s="120">
        <v>23</v>
      </c>
      <c r="B201" s="220" t="s">
        <v>917</v>
      </c>
      <c r="C201" s="121" t="s">
        <v>509</v>
      </c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>
        <v>69720</v>
      </c>
      <c r="AT201" s="184"/>
      <c r="AU201" s="184"/>
      <c r="AV201" s="184"/>
      <c r="AW201" s="184"/>
      <c r="AX201" s="184"/>
      <c r="AY201" s="184"/>
      <c r="AZ201" s="184"/>
      <c r="BA201" s="184"/>
      <c r="BB201" s="184">
        <v>138870</v>
      </c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6"/>
      <c r="BT201" s="184"/>
      <c r="BU201" s="184"/>
      <c r="BV201" s="186"/>
      <c r="BW201" s="184"/>
      <c r="BX201" s="186"/>
      <c r="BY201" s="186"/>
      <c r="BZ201" s="186"/>
      <c r="CA201" s="184"/>
      <c r="CB201" s="186"/>
      <c r="CC201" s="184"/>
      <c r="CD201" s="186"/>
      <c r="CE201" s="184"/>
      <c r="CF201" s="184"/>
      <c r="CG201" s="186"/>
      <c r="CH201" s="184"/>
      <c r="CI201" s="184"/>
      <c r="CJ201" s="186"/>
      <c r="CK201" s="186"/>
      <c r="CL201" s="184"/>
      <c r="CM201" s="184"/>
    </row>
    <row r="202" spans="1:91" ht="24.6">
      <c r="A202" s="120">
        <v>23</v>
      </c>
      <c r="B202" s="220" t="s">
        <v>918</v>
      </c>
      <c r="C202" s="121" t="s">
        <v>510</v>
      </c>
      <c r="D202" s="184">
        <v>29880</v>
      </c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>
        <v>32190</v>
      </c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>
        <v>40320</v>
      </c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>
        <v>28020</v>
      </c>
      <c r="BT202" s="184"/>
      <c r="BU202" s="184"/>
      <c r="BV202" s="184"/>
      <c r="BW202" s="184"/>
      <c r="BX202" s="184"/>
      <c r="BY202" s="184"/>
      <c r="BZ202" s="184"/>
      <c r="CA202" s="184"/>
      <c r="CB202" s="184"/>
      <c r="CC202" s="184"/>
      <c r="CD202" s="184"/>
      <c r="CE202" s="184"/>
      <c r="CF202" s="184"/>
      <c r="CG202" s="184"/>
      <c r="CH202" s="184"/>
      <c r="CI202" s="184"/>
      <c r="CJ202" s="184"/>
      <c r="CK202" s="184"/>
      <c r="CL202" s="184"/>
      <c r="CM202" s="184"/>
    </row>
    <row r="203" spans="1:91" ht="24.6">
      <c r="A203" s="120">
        <v>23</v>
      </c>
      <c r="B203" s="220" t="s">
        <v>919</v>
      </c>
      <c r="C203" s="121" t="s">
        <v>511</v>
      </c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</row>
    <row r="204" spans="1:91" ht="24.6">
      <c r="A204" s="120">
        <v>23</v>
      </c>
      <c r="B204" s="220" t="s">
        <v>920</v>
      </c>
      <c r="C204" s="124" t="s">
        <v>512</v>
      </c>
      <c r="D204" s="184">
        <v>2416963.65</v>
      </c>
      <c r="E204" s="184">
        <v>309368.90000000002</v>
      </c>
      <c r="F204" s="184">
        <v>304899.71999999997</v>
      </c>
      <c r="G204" s="184">
        <v>374993.98</v>
      </c>
      <c r="H204" s="184">
        <v>301591.59000000003</v>
      </c>
      <c r="I204" s="184">
        <v>370502.3</v>
      </c>
      <c r="J204" s="184">
        <v>539001.63</v>
      </c>
      <c r="K204" s="184">
        <v>544417.80000000005</v>
      </c>
      <c r="L204" s="184">
        <v>347740.76</v>
      </c>
      <c r="M204" s="184">
        <v>355354.13</v>
      </c>
      <c r="N204" s="184">
        <v>744731</v>
      </c>
      <c r="O204" s="184">
        <v>135704.07999999999</v>
      </c>
      <c r="P204" s="184">
        <v>1207508</v>
      </c>
      <c r="Q204" s="184">
        <v>308181.09000000003</v>
      </c>
      <c r="R204" s="184">
        <v>310621.09999999998</v>
      </c>
      <c r="S204" s="184">
        <v>578076.65</v>
      </c>
      <c r="T204" s="184">
        <v>331434.78000000003</v>
      </c>
      <c r="U204" s="184">
        <v>287933.53999999998</v>
      </c>
      <c r="V204" s="184">
        <v>307700.90999999997</v>
      </c>
      <c r="W204" s="184">
        <v>174156.83</v>
      </c>
      <c r="X204" s="184">
        <v>2768754.27</v>
      </c>
      <c r="Y204" s="184">
        <v>213846.71</v>
      </c>
      <c r="Z204" s="184">
        <v>334588.65999999997</v>
      </c>
      <c r="AA204" s="184">
        <v>284356.53999999998</v>
      </c>
      <c r="AB204" s="184">
        <v>204780.24</v>
      </c>
      <c r="AC204" s="184">
        <v>183334.29</v>
      </c>
      <c r="AD204" s="184">
        <v>221682.38</v>
      </c>
      <c r="AE204" s="184">
        <v>683327.68</v>
      </c>
      <c r="AF204" s="184">
        <v>240252.12</v>
      </c>
      <c r="AG204" s="184">
        <v>201206.8</v>
      </c>
      <c r="AH204" s="184">
        <v>298370.3</v>
      </c>
      <c r="AI204" s="184">
        <v>502676.47999999998</v>
      </c>
      <c r="AJ204" s="184">
        <v>231294.1</v>
      </c>
      <c r="AK204" s="184">
        <v>177751.67</v>
      </c>
      <c r="AL204" s="184">
        <v>4548389.09</v>
      </c>
      <c r="AM204" s="184">
        <v>341540.83</v>
      </c>
      <c r="AN204" s="184">
        <v>272747.76</v>
      </c>
      <c r="AO204" s="184">
        <v>508763.31</v>
      </c>
      <c r="AP204" s="184">
        <v>490307.74</v>
      </c>
      <c r="AQ204" s="184">
        <v>320864.46000000002</v>
      </c>
      <c r="AR204" s="184">
        <v>172571.41</v>
      </c>
      <c r="AS204" s="184">
        <v>1028448.79</v>
      </c>
      <c r="AT204" s="184">
        <v>216014.79</v>
      </c>
      <c r="AU204" s="184">
        <v>460551.29</v>
      </c>
      <c r="AV204" s="184">
        <v>606518.23</v>
      </c>
      <c r="AW204" s="184">
        <v>289851.08</v>
      </c>
      <c r="AX204" s="184">
        <v>218820.96</v>
      </c>
      <c r="AY204" s="184">
        <v>395996.99</v>
      </c>
      <c r="AZ204" s="184">
        <v>296424.69</v>
      </c>
      <c r="BA204" s="184">
        <v>281895.99</v>
      </c>
      <c r="BB204" s="184">
        <v>1294101.96</v>
      </c>
      <c r="BC204" s="184">
        <v>283231.24</v>
      </c>
      <c r="BD204" s="184">
        <v>2605842.6</v>
      </c>
      <c r="BE204" s="184">
        <v>696857.67</v>
      </c>
      <c r="BF204" s="184">
        <v>267659.13</v>
      </c>
      <c r="BG204" s="184">
        <v>283675.43</v>
      </c>
      <c r="BH204" s="184">
        <v>1465754.87</v>
      </c>
      <c r="BI204" s="184">
        <v>229932.4</v>
      </c>
      <c r="BJ204" s="184">
        <v>143145</v>
      </c>
      <c r="BK204" s="184">
        <v>198989.28</v>
      </c>
      <c r="BL204" s="184">
        <v>162356.4</v>
      </c>
      <c r="BM204" s="184">
        <v>1988603.85</v>
      </c>
      <c r="BN204" s="184">
        <v>516534.93</v>
      </c>
      <c r="BO204" s="184">
        <v>384695.13</v>
      </c>
      <c r="BP204" s="184">
        <v>583070.06000000006</v>
      </c>
      <c r="BQ204" s="184">
        <v>358726.42</v>
      </c>
      <c r="BR204" s="184">
        <v>275770.78999999998</v>
      </c>
      <c r="BS204" s="186">
        <v>6857493.2699999996</v>
      </c>
      <c r="BT204" s="184">
        <v>416789.97</v>
      </c>
      <c r="BU204" s="184">
        <v>443094.85</v>
      </c>
      <c r="BV204" s="184">
        <v>1364588.32</v>
      </c>
      <c r="BW204" s="184">
        <v>133973.76999999999</v>
      </c>
      <c r="BX204" s="184">
        <v>374835.95</v>
      </c>
      <c r="BY204" s="184">
        <v>783212.65</v>
      </c>
      <c r="BZ204" s="184">
        <v>248222.97</v>
      </c>
      <c r="CA204" s="184">
        <v>345149.56</v>
      </c>
      <c r="CB204" s="184">
        <v>363202.84</v>
      </c>
      <c r="CC204" s="184">
        <v>421934.69</v>
      </c>
      <c r="CD204" s="184">
        <v>761433.41</v>
      </c>
      <c r="CE204" s="184">
        <v>419418.7</v>
      </c>
      <c r="CF204" s="184">
        <v>592200.09</v>
      </c>
      <c r="CG204" s="184">
        <v>197779.8</v>
      </c>
      <c r="CH204" s="184">
        <v>208799.09</v>
      </c>
      <c r="CI204" s="184">
        <v>208935.9</v>
      </c>
      <c r="CJ204" s="184">
        <v>240569.27</v>
      </c>
      <c r="CK204" s="184">
        <v>753058.83</v>
      </c>
      <c r="CL204" s="184">
        <v>163972.71</v>
      </c>
      <c r="CM204" s="184">
        <v>140783.94</v>
      </c>
    </row>
    <row r="205" spans="1:91" ht="24.6">
      <c r="A205" s="120">
        <v>23</v>
      </c>
      <c r="B205" s="220" t="s">
        <v>921</v>
      </c>
      <c r="C205" s="127" t="s">
        <v>513</v>
      </c>
      <c r="D205" s="184">
        <v>3625445.46</v>
      </c>
      <c r="E205" s="184">
        <v>464053.35</v>
      </c>
      <c r="F205" s="184">
        <v>457349.57</v>
      </c>
      <c r="G205" s="184">
        <v>565491.88</v>
      </c>
      <c r="H205" s="184">
        <v>452387.39</v>
      </c>
      <c r="I205" s="184">
        <v>555753.44999999995</v>
      </c>
      <c r="J205" s="184">
        <v>808502.44</v>
      </c>
      <c r="K205" s="184">
        <v>816627.01</v>
      </c>
      <c r="L205" s="184">
        <v>453643.34</v>
      </c>
      <c r="M205" s="184">
        <v>533031.22</v>
      </c>
      <c r="N205" s="184">
        <v>2836288.5</v>
      </c>
      <c r="O205" s="184">
        <v>203556.13</v>
      </c>
      <c r="P205" s="184">
        <v>1811262</v>
      </c>
      <c r="Q205" s="184">
        <v>462272.84</v>
      </c>
      <c r="R205" s="184">
        <v>465931.68</v>
      </c>
      <c r="S205" s="184">
        <v>867113.28</v>
      </c>
      <c r="T205" s="184">
        <v>497152.2</v>
      </c>
      <c r="U205" s="184">
        <v>431900.33</v>
      </c>
      <c r="V205" s="184">
        <v>365864.08</v>
      </c>
      <c r="W205" s="184">
        <v>261235.24</v>
      </c>
      <c r="X205" s="184">
        <v>4153131.38</v>
      </c>
      <c r="Y205" s="184">
        <v>320770.07</v>
      </c>
      <c r="Z205" s="184">
        <v>501957.09</v>
      </c>
      <c r="AA205" s="184">
        <v>426534.82</v>
      </c>
      <c r="AB205" s="184">
        <v>267870.09999999998</v>
      </c>
      <c r="AC205" s="184">
        <v>275001.44</v>
      </c>
      <c r="AD205" s="184">
        <v>332523.55</v>
      </c>
      <c r="AE205" s="184">
        <v>1024991.54</v>
      </c>
      <c r="AF205" s="184">
        <v>360378.19</v>
      </c>
      <c r="AG205" s="184">
        <v>301810.2</v>
      </c>
      <c r="AH205" s="184">
        <v>447555.42</v>
      </c>
      <c r="AI205" s="184">
        <v>754014.7</v>
      </c>
      <c r="AJ205" s="184">
        <v>346941.75</v>
      </c>
      <c r="AK205" s="184">
        <v>266627.51</v>
      </c>
      <c r="AL205" s="184">
        <v>6822623.6600000001</v>
      </c>
      <c r="AM205" s="184">
        <v>512311.29</v>
      </c>
      <c r="AN205" s="184">
        <v>409121.71</v>
      </c>
      <c r="AO205" s="184">
        <v>763145.01</v>
      </c>
      <c r="AP205" s="184">
        <v>735461.63</v>
      </c>
      <c r="AQ205" s="184">
        <v>481296.71</v>
      </c>
      <c r="AR205" s="184">
        <v>258857.1</v>
      </c>
      <c r="AS205" s="184">
        <v>1542673.19</v>
      </c>
      <c r="AT205" s="184">
        <v>376562.81</v>
      </c>
      <c r="AU205" s="184">
        <v>690827.01</v>
      </c>
      <c r="AV205" s="184">
        <v>909777.38</v>
      </c>
      <c r="AW205" s="184">
        <v>434776.6</v>
      </c>
      <c r="AX205" s="184">
        <v>283070.71000000002</v>
      </c>
      <c r="AY205" s="184">
        <v>593995.53</v>
      </c>
      <c r="AZ205" s="184">
        <v>444637.07</v>
      </c>
      <c r="BA205" s="184">
        <v>422843.37</v>
      </c>
      <c r="BB205" s="184">
        <v>1941152.94</v>
      </c>
      <c r="BC205" s="184">
        <v>424846.92</v>
      </c>
      <c r="BD205" s="184">
        <v>3908763.92</v>
      </c>
      <c r="BE205" s="184">
        <v>1045286.51</v>
      </c>
      <c r="BF205" s="184">
        <v>401488.69</v>
      </c>
      <c r="BG205" s="184">
        <v>425513.13</v>
      </c>
      <c r="BH205" s="184">
        <v>2198632.29</v>
      </c>
      <c r="BI205" s="184">
        <v>344898.6</v>
      </c>
      <c r="BJ205" s="184">
        <v>214717.5</v>
      </c>
      <c r="BK205" s="184">
        <v>298483.93</v>
      </c>
      <c r="BL205" s="184">
        <v>243534.6</v>
      </c>
      <c r="BM205" s="184">
        <v>2982905.78</v>
      </c>
      <c r="BN205" s="184">
        <v>774802.38</v>
      </c>
      <c r="BO205" s="184">
        <v>577042.68999999994</v>
      </c>
      <c r="BP205" s="184">
        <v>874605.12</v>
      </c>
      <c r="BQ205" s="184">
        <v>538089.63</v>
      </c>
      <c r="BR205" s="184">
        <v>413656.17</v>
      </c>
      <c r="BS205" s="184">
        <v>10286239.970000001</v>
      </c>
      <c r="BT205" s="184">
        <v>625184.94999999995</v>
      </c>
      <c r="BU205" s="184">
        <v>664642.27</v>
      </c>
      <c r="BV205" s="184">
        <v>2102033.37</v>
      </c>
      <c r="BW205" s="184">
        <v>175835.76</v>
      </c>
      <c r="BX205" s="184">
        <v>562253.92000000004</v>
      </c>
      <c r="BY205" s="184">
        <v>1178818.98</v>
      </c>
      <c r="BZ205" s="184">
        <v>372319.45</v>
      </c>
      <c r="CA205" s="184">
        <v>353936.82</v>
      </c>
      <c r="CB205" s="184">
        <v>544804.26</v>
      </c>
      <c r="CC205" s="184">
        <v>632902.34</v>
      </c>
      <c r="CD205" s="184">
        <v>1142150.1200000001</v>
      </c>
      <c r="CE205" s="184">
        <v>629128.06000000006</v>
      </c>
      <c r="CF205" s="184">
        <v>888300.15</v>
      </c>
      <c r="CG205" s="184">
        <v>296669.7</v>
      </c>
      <c r="CH205" s="184">
        <v>314698.63</v>
      </c>
      <c r="CI205" s="184">
        <v>313403.88</v>
      </c>
      <c r="CJ205" s="184">
        <v>360853.91</v>
      </c>
      <c r="CK205" s="184">
        <v>1129588.25</v>
      </c>
      <c r="CL205" s="184">
        <v>245959.06</v>
      </c>
      <c r="CM205" s="184">
        <v>211175.91</v>
      </c>
    </row>
    <row r="206" spans="1:91" ht="24.6">
      <c r="A206" s="120">
        <v>23</v>
      </c>
      <c r="B206" s="220" t="s">
        <v>922</v>
      </c>
      <c r="C206" s="127" t="s">
        <v>514</v>
      </c>
      <c r="D206" s="184">
        <v>16024.13</v>
      </c>
      <c r="E206" s="184">
        <v>5841</v>
      </c>
      <c r="F206" s="184">
        <v>35964.6</v>
      </c>
      <c r="G206" s="184">
        <v>27707.4</v>
      </c>
      <c r="H206" s="184">
        <v>17519.400000000001</v>
      </c>
      <c r="I206" s="184">
        <v>17125.2</v>
      </c>
      <c r="J206" s="184">
        <v>28922.400000000001</v>
      </c>
      <c r="K206" s="184">
        <v>34786.800000000003</v>
      </c>
      <c r="L206" s="184">
        <v>40984.199999999997</v>
      </c>
      <c r="M206" s="184">
        <v>46753.2</v>
      </c>
      <c r="N206" s="184">
        <v>6339.6</v>
      </c>
      <c r="O206" s="184"/>
      <c r="P206" s="184">
        <v>34907.4</v>
      </c>
      <c r="Q206" s="184">
        <v>33944.400000000001</v>
      </c>
      <c r="R206" s="184">
        <v>22068</v>
      </c>
      <c r="S206" s="184">
        <v>17321.400000000001</v>
      </c>
      <c r="T206" s="184">
        <v>28638</v>
      </c>
      <c r="U206" s="184">
        <v>44740.800000000003</v>
      </c>
      <c r="V206" s="184">
        <v>33794.699999999997</v>
      </c>
      <c r="W206" s="184">
        <v>39090.6</v>
      </c>
      <c r="X206" s="184">
        <v>32326.2</v>
      </c>
      <c r="Y206" s="184">
        <v>18120.599999999999</v>
      </c>
      <c r="Z206" s="184"/>
      <c r="AA206" s="184">
        <v>36212.400000000001</v>
      </c>
      <c r="AB206" s="184">
        <v>11880</v>
      </c>
      <c r="AC206" s="184">
        <v>22339.8</v>
      </c>
      <c r="AD206" s="184">
        <v>18516.599999999999</v>
      </c>
      <c r="AE206" s="184">
        <v>50662.68</v>
      </c>
      <c r="AF206" s="184">
        <v>16032.6</v>
      </c>
      <c r="AG206" s="184">
        <v>14934</v>
      </c>
      <c r="AH206" s="184">
        <v>22341.599999999999</v>
      </c>
      <c r="AI206" s="184">
        <v>17024.400000000001</v>
      </c>
      <c r="AJ206" s="184">
        <v>31752</v>
      </c>
      <c r="AK206" s="184"/>
      <c r="AL206" s="184">
        <v>69548.399999999994</v>
      </c>
      <c r="AM206" s="184">
        <v>21061.8</v>
      </c>
      <c r="AN206" s="184">
        <v>36943.199999999997</v>
      </c>
      <c r="AO206" s="184">
        <v>6683.4</v>
      </c>
      <c r="AP206" s="184">
        <v>12499.9</v>
      </c>
      <c r="AQ206" s="184">
        <v>16700.400000000001</v>
      </c>
      <c r="AR206" s="184">
        <v>22165.200000000001</v>
      </c>
      <c r="AS206" s="184">
        <v>12380.4</v>
      </c>
      <c r="AT206" s="184">
        <v>32701.5</v>
      </c>
      <c r="AU206" s="184">
        <v>11584.8</v>
      </c>
      <c r="AV206" s="184">
        <v>20800.8</v>
      </c>
      <c r="AW206" s="184">
        <v>12560.4</v>
      </c>
      <c r="AX206" s="184">
        <v>29395.8</v>
      </c>
      <c r="AY206" s="184">
        <v>42571.8</v>
      </c>
      <c r="AZ206" s="184">
        <v>40003.800000000003</v>
      </c>
      <c r="BA206" s="184">
        <v>16635.599999999999</v>
      </c>
      <c r="BB206" s="184">
        <v>23862.6</v>
      </c>
      <c r="BC206" s="184"/>
      <c r="BD206" s="184">
        <v>102384</v>
      </c>
      <c r="BE206" s="184">
        <v>219933.2</v>
      </c>
      <c r="BF206" s="184">
        <v>16423.2</v>
      </c>
      <c r="BG206" s="184">
        <v>17020.8</v>
      </c>
      <c r="BH206" s="184">
        <v>21783.599999999999</v>
      </c>
      <c r="BI206" s="184"/>
      <c r="BJ206" s="184"/>
      <c r="BK206" s="184"/>
      <c r="BL206" s="184"/>
      <c r="BM206" s="184">
        <v>80810.42</v>
      </c>
      <c r="BN206" s="184">
        <v>10884.6</v>
      </c>
      <c r="BO206" s="184">
        <v>21866.400000000001</v>
      </c>
      <c r="BP206" s="184">
        <v>12823.2</v>
      </c>
      <c r="BQ206" s="184">
        <v>20944.2</v>
      </c>
      <c r="BR206" s="184"/>
      <c r="BS206" s="184">
        <v>83753.399999999994</v>
      </c>
      <c r="BT206" s="184">
        <v>15202.5</v>
      </c>
      <c r="BU206" s="184"/>
      <c r="BV206" s="184">
        <v>22440.6</v>
      </c>
      <c r="BW206" s="184"/>
      <c r="BX206" s="184">
        <v>23164.2</v>
      </c>
      <c r="BY206" s="184">
        <v>4856.3999999999996</v>
      </c>
      <c r="BZ206" s="184">
        <v>33113.9</v>
      </c>
      <c r="CA206" s="184">
        <v>4620.6000000000004</v>
      </c>
      <c r="CB206" s="184">
        <v>24396.400000000001</v>
      </c>
      <c r="CC206" s="184">
        <v>11781</v>
      </c>
      <c r="CD206" s="184"/>
      <c r="CE206" s="184">
        <v>36185.85</v>
      </c>
      <c r="CF206" s="184">
        <v>5841</v>
      </c>
      <c r="CG206" s="184">
        <v>5140.8</v>
      </c>
      <c r="CH206" s="184">
        <v>23966.6</v>
      </c>
      <c r="CI206" s="184">
        <v>11781</v>
      </c>
      <c r="CJ206" s="184">
        <v>4762.8</v>
      </c>
      <c r="CK206" s="184">
        <v>31668.2</v>
      </c>
      <c r="CL206" s="184"/>
      <c r="CM206" s="184"/>
    </row>
    <row r="207" spans="1:91" ht="49.2">
      <c r="A207" s="120">
        <v>23</v>
      </c>
      <c r="B207" s="220" t="s">
        <v>923</v>
      </c>
      <c r="C207" s="127" t="s">
        <v>515</v>
      </c>
      <c r="D207" s="184">
        <v>200999</v>
      </c>
      <c r="E207" s="184">
        <v>9000</v>
      </c>
      <c r="F207" s="184">
        <v>13617</v>
      </c>
      <c r="G207" s="184">
        <v>10643</v>
      </c>
      <c r="H207" s="184">
        <v>6000</v>
      </c>
      <c r="I207" s="184">
        <v>11250</v>
      </c>
      <c r="J207" s="184">
        <v>14353</v>
      </c>
      <c r="K207" s="184">
        <v>9000</v>
      </c>
      <c r="L207" s="184">
        <v>13196</v>
      </c>
      <c r="M207" s="184">
        <v>3000</v>
      </c>
      <c r="N207" s="184">
        <v>17978</v>
      </c>
      <c r="O207" s="184">
        <v>17057</v>
      </c>
      <c r="P207" s="184">
        <v>73370</v>
      </c>
      <c r="Q207" s="184">
        <v>7200</v>
      </c>
      <c r="R207" s="184">
        <v>16196</v>
      </c>
      <c r="S207" s="184">
        <v>13400</v>
      </c>
      <c r="T207" s="184">
        <v>14506</v>
      </c>
      <c r="U207" s="184">
        <v>12646</v>
      </c>
      <c r="V207" s="184">
        <v>14238</v>
      </c>
      <c r="W207" s="184">
        <v>10800</v>
      </c>
      <c r="X207" s="184">
        <v>155221</v>
      </c>
      <c r="Y207" s="184">
        <v>14700</v>
      </c>
      <c r="Z207" s="184">
        <v>10800</v>
      </c>
      <c r="AA207" s="184">
        <v>3600</v>
      </c>
      <c r="AB207" s="184">
        <v>16650</v>
      </c>
      <c r="AC207" s="184">
        <v>9450</v>
      </c>
      <c r="AD207" s="184">
        <v>14250</v>
      </c>
      <c r="AE207" s="184">
        <v>9450</v>
      </c>
      <c r="AF207" s="184">
        <v>16650</v>
      </c>
      <c r="AG207" s="184">
        <v>18900</v>
      </c>
      <c r="AH207" s="184">
        <v>13050</v>
      </c>
      <c r="AI207" s="184">
        <v>19313</v>
      </c>
      <c r="AJ207" s="184">
        <v>16650</v>
      </c>
      <c r="AK207" s="184">
        <v>4500</v>
      </c>
      <c r="AL207" s="184">
        <v>174031</v>
      </c>
      <c r="AM207" s="184"/>
      <c r="AN207" s="184">
        <v>15000</v>
      </c>
      <c r="AO207" s="184">
        <v>44250</v>
      </c>
      <c r="AP207" s="184">
        <v>26250</v>
      </c>
      <c r="AQ207" s="184">
        <v>22500</v>
      </c>
      <c r="AR207" s="184">
        <v>24000</v>
      </c>
      <c r="AS207" s="184">
        <v>26250</v>
      </c>
      <c r="AT207" s="184">
        <v>15000</v>
      </c>
      <c r="AU207" s="184">
        <v>30000</v>
      </c>
      <c r="AV207" s="184">
        <v>19500</v>
      </c>
      <c r="AW207" s="184">
        <v>10500</v>
      </c>
      <c r="AX207" s="184">
        <v>16500</v>
      </c>
      <c r="AY207" s="184">
        <v>9000</v>
      </c>
      <c r="AZ207" s="184">
        <v>13500</v>
      </c>
      <c r="BA207" s="184">
        <v>6750</v>
      </c>
      <c r="BB207" s="184">
        <v>64761</v>
      </c>
      <c r="BC207" s="184">
        <v>12750</v>
      </c>
      <c r="BD207" s="184">
        <v>130383</v>
      </c>
      <c r="BE207" s="184">
        <v>27864</v>
      </c>
      <c r="BF207" s="184">
        <v>9956</v>
      </c>
      <c r="BG207" s="184">
        <v>17157</v>
      </c>
      <c r="BH207" s="184">
        <v>26198</v>
      </c>
      <c r="BI207" s="184">
        <v>10800</v>
      </c>
      <c r="BJ207" s="184">
        <v>6416</v>
      </c>
      <c r="BK207" s="184">
        <v>3600</v>
      </c>
      <c r="BL207" s="184">
        <v>10800</v>
      </c>
      <c r="BM207" s="184">
        <v>109008</v>
      </c>
      <c r="BN207" s="184">
        <v>27300</v>
      </c>
      <c r="BO207" s="184">
        <v>20700</v>
      </c>
      <c r="BP207" s="184">
        <v>21750</v>
      </c>
      <c r="BQ207" s="184">
        <v>17100</v>
      </c>
      <c r="BR207" s="184">
        <v>16200</v>
      </c>
      <c r="BS207" s="184">
        <v>266650</v>
      </c>
      <c r="BT207" s="184">
        <v>6900</v>
      </c>
      <c r="BU207" s="184">
        <v>7200</v>
      </c>
      <c r="BV207" s="184">
        <v>53460</v>
      </c>
      <c r="BW207" s="184">
        <v>10800</v>
      </c>
      <c r="BX207" s="184"/>
      <c r="BY207" s="184">
        <v>34800</v>
      </c>
      <c r="BZ207" s="184">
        <v>7200</v>
      </c>
      <c r="CA207" s="184">
        <v>12450</v>
      </c>
      <c r="CB207" s="184">
        <v>11700</v>
      </c>
      <c r="CC207" s="184">
        <v>14519</v>
      </c>
      <c r="CD207" s="184">
        <v>21256</v>
      </c>
      <c r="CE207" s="184">
        <v>9900</v>
      </c>
      <c r="CF207" s="184">
        <v>16737</v>
      </c>
      <c r="CG207" s="184">
        <v>7200</v>
      </c>
      <c r="CH207" s="184">
        <v>10350</v>
      </c>
      <c r="CI207" s="184">
        <v>10350</v>
      </c>
      <c r="CJ207" s="184">
        <v>14400</v>
      </c>
      <c r="CK207" s="184">
        <v>21600</v>
      </c>
      <c r="CL207" s="184"/>
      <c r="CM207" s="184"/>
    </row>
    <row r="208" spans="1:91" ht="49.2">
      <c r="A208" s="120">
        <v>23</v>
      </c>
      <c r="B208" s="220" t="s">
        <v>924</v>
      </c>
      <c r="C208" s="127" t="s">
        <v>516</v>
      </c>
      <c r="D208" s="184">
        <v>1432903</v>
      </c>
      <c r="E208" s="184">
        <v>248315</v>
      </c>
      <c r="F208" s="184">
        <v>162406</v>
      </c>
      <c r="G208" s="184">
        <v>159235</v>
      </c>
      <c r="H208" s="184">
        <v>160358</v>
      </c>
      <c r="I208" s="184">
        <v>212650</v>
      </c>
      <c r="J208" s="184">
        <v>162863</v>
      </c>
      <c r="K208" s="184">
        <v>387504</v>
      </c>
      <c r="L208" s="184">
        <v>221561</v>
      </c>
      <c r="M208" s="184">
        <v>303925</v>
      </c>
      <c r="N208" s="184">
        <v>492029</v>
      </c>
      <c r="O208" s="184">
        <v>92496</v>
      </c>
      <c r="P208" s="184">
        <v>1169201</v>
      </c>
      <c r="Q208" s="184">
        <v>270616</v>
      </c>
      <c r="R208" s="184">
        <v>324964</v>
      </c>
      <c r="S208" s="184">
        <v>361283</v>
      </c>
      <c r="T208" s="184">
        <v>260030</v>
      </c>
      <c r="U208" s="184">
        <v>183053</v>
      </c>
      <c r="V208" s="184">
        <v>198971</v>
      </c>
      <c r="W208" s="184">
        <v>157613</v>
      </c>
      <c r="X208" s="184">
        <v>1714156.57</v>
      </c>
      <c r="Y208" s="184">
        <v>170183</v>
      </c>
      <c r="Z208" s="184">
        <v>471063</v>
      </c>
      <c r="AA208" s="184">
        <v>298041</v>
      </c>
      <c r="AB208" s="184">
        <v>161577</v>
      </c>
      <c r="AC208" s="184">
        <v>174000</v>
      </c>
      <c r="AD208" s="184">
        <v>190322</v>
      </c>
      <c r="AE208" s="184">
        <v>497777</v>
      </c>
      <c r="AF208" s="184">
        <v>130869</v>
      </c>
      <c r="AG208" s="184">
        <v>223210</v>
      </c>
      <c r="AH208" s="184">
        <v>223047</v>
      </c>
      <c r="AI208" s="184">
        <v>386883</v>
      </c>
      <c r="AJ208" s="184">
        <v>262251</v>
      </c>
      <c r="AK208" s="184">
        <v>192584</v>
      </c>
      <c r="AL208" s="184">
        <v>4186656</v>
      </c>
      <c r="AM208" s="184">
        <v>281021</v>
      </c>
      <c r="AN208" s="184">
        <v>255799</v>
      </c>
      <c r="AO208" s="184">
        <v>578287</v>
      </c>
      <c r="AP208" s="184">
        <v>645641</v>
      </c>
      <c r="AQ208" s="184">
        <v>333701</v>
      </c>
      <c r="AR208" s="184">
        <v>187670</v>
      </c>
      <c r="AS208" s="184">
        <v>1568604</v>
      </c>
      <c r="AT208" s="184">
        <v>357085</v>
      </c>
      <c r="AU208" s="184">
        <v>775179</v>
      </c>
      <c r="AV208" s="184">
        <v>472612</v>
      </c>
      <c r="AW208" s="184">
        <v>344019</v>
      </c>
      <c r="AX208" s="184">
        <v>241815</v>
      </c>
      <c r="AY208" s="184">
        <v>310881</v>
      </c>
      <c r="AZ208" s="184">
        <v>342458</v>
      </c>
      <c r="BA208" s="184">
        <v>396821</v>
      </c>
      <c r="BB208" s="184">
        <v>1150700</v>
      </c>
      <c r="BC208" s="184">
        <v>355513</v>
      </c>
      <c r="BD208" s="184">
        <v>1412778</v>
      </c>
      <c r="BE208" s="184">
        <v>417472</v>
      </c>
      <c r="BF208" s="184">
        <v>158121</v>
      </c>
      <c r="BG208" s="184">
        <v>294356</v>
      </c>
      <c r="BH208" s="184">
        <v>705936</v>
      </c>
      <c r="BI208" s="184">
        <v>132126</v>
      </c>
      <c r="BJ208" s="184">
        <v>96419</v>
      </c>
      <c r="BK208" s="184">
        <v>232886</v>
      </c>
      <c r="BL208" s="184">
        <v>165405</v>
      </c>
      <c r="BM208" s="184">
        <v>1199406</v>
      </c>
      <c r="BN208" s="184">
        <v>377240</v>
      </c>
      <c r="BO208" s="184">
        <v>259953</v>
      </c>
      <c r="BP208" s="184">
        <v>407480</v>
      </c>
      <c r="BQ208" s="184">
        <v>306764</v>
      </c>
      <c r="BR208" s="184">
        <v>259407</v>
      </c>
      <c r="BS208" s="184">
        <v>5111398</v>
      </c>
      <c r="BT208" s="184">
        <v>289597</v>
      </c>
      <c r="BU208" s="184">
        <v>341261</v>
      </c>
      <c r="BV208" s="184">
        <v>1275578</v>
      </c>
      <c r="BW208" s="184">
        <v>104964</v>
      </c>
      <c r="BX208" s="184">
        <v>263365.5</v>
      </c>
      <c r="BY208" s="184">
        <v>402273</v>
      </c>
      <c r="BZ208" s="184">
        <v>143823</v>
      </c>
      <c r="CA208" s="184">
        <v>248016</v>
      </c>
      <c r="CB208" s="184">
        <v>169757</v>
      </c>
      <c r="CC208" s="184">
        <v>137073</v>
      </c>
      <c r="CD208" s="184">
        <v>388932</v>
      </c>
      <c r="CE208" s="184">
        <v>512789</v>
      </c>
      <c r="CF208" s="184">
        <v>549511</v>
      </c>
      <c r="CG208" s="184">
        <v>170479</v>
      </c>
      <c r="CH208" s="184">
        <v>133397</v>
      </c>
      <c r="CI208" s="184">
        <v>214698</v>
      </c>
      <c r="CJ208" s="184">
        <v>191329</v>
      </c>
      <c r="CK208" s="184">
        <v>682912.58</v>
      </c>
      <c r="CL208" s="184">
        <v>158602</v>
      </c>
      <c r="CM208" s="184">
        <v>158899</v>
      </c>
    </row>
    <row r="209" spans="1:91" ht="24.6">
      <c r="A209" s="120">
        <v>23</v>
      </c>
      <c r="B209" s="220" t="s">
        <v>925</v>
      </c>
      <c r="C209" s="127" t="s">
        <v>517</v>
      </c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>
        <v>12000</v>
      </c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>
        <v>34389.870000000003</v>
      </c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</row>
    <row r="210" spans="1:91" ht="49.2">
      <c r="A210" s="120">
        <v>23</v>
      </c>
      <c r="B210" s="220" t="s">
        <v>926</v>
      </c>
      <c r="C210" s="127" t="s">
        <v>518</v>
      </c>
      <c r="D210" s="184">
        <v>262321.59999999998</v>
      </c>
      <c r="E210" s="184"/>
      <c r="F210" s="184">
        <v>51310.76</v>
      </c>
      <c r="G210" s="184">
        <v>24266.2</v>
      </c>
      <c r="H210" s="184"/>
      <c r="I210" s="184">
        <v>60693</v>
      </c>
      <c r="J210" s="184">
        <v>38684.68</v>
      </c>
      <c r="K210" s="184">
        <v>44340.6</v>
      </c>
      <c r="L210" s="184">
        <v>55510.67</v>
      </c>
      <c r="M210" s="184">
        <v>44709.55</v>
      </c>
      <c r="N210" s="184">
        <v>24612</v>
      </c>
      <c r="O210" s="184"/>
      <c r="P210" s="184">
        <v>87103.53</v>
      </c>
      <c r="Q210" s="184"/>
      <c r="R210" s="184">
        <v>12906</v>
      </c>
      <c r="S210" s="184">
        <v>38638.800000000003</v>
      </c>
      <c r="T210" s="184"/>
      <c r="U210" s="184"/>
      <c r="V210" s="184"/>
      <c r="W210" s="184"/>
      <c r="X210" s="184">
        <v>153398.76999999999</v>
      </c>
      <c r="Y210" s="184"/>
      <c r="Z210" s="184"/>
      <c r="AA210" s="184">
        <v>21587.599999999999</v>
      </c>
      <c r="AB210" s="184">
        <v>13155.6</v>
      </c>
      <c r="AC210" s="184">
        <v>19264.8</v>
      </c>
      <c r="AD210" s="184"/>
      <c r="AE210" s="184">
        <v>36736.199999999997</v>
      </c>
      <c r="AF210" s="184"/>
      <c r="AG210" s="184"/>
      <c r="AH210" s="184"/>
      <c r="AI210" s="184">
        <v>7200</v>
      </c>
      <c r="AJ210" s="184"/>
      <c r="AK210" s="184">
        <v>1289.5999999999999</v>
      </c>
      <c r="AL210" s="184">
        <v>1021794.3</v>
      </c>
      <c r="AM210" s="184"/>
      <c r="AN210" s="184"/>
      <c r="AO210" s="184">
        <v>34697</v>
      </c>
      <c r="AP210" s="184">
        <v>63217</v>
      </c>
      <c r="AQ210" s="184">
        <v>51763</v>
      </c>
      <c r="AR210" s="184"/>
      <c r="AS210" s="184">
        <v>33880.800000000003</v>
      </c>
      <c r="AT210" s="184">
        <v>5193.6000000000004</v>
      </c>
      <c r="AU210" s="184"/>
      <c r="AV210" s="184"/>
      <c r="AW210" s="184"/>
      <c r="AX210" s="184"/>
      <c r="AY210" s="184">
        <v>23352.400000000001</v>
      </c>
      <c r="AZ210" s="184">
        <v>38323.800000000003</v>
      </c>
      <c r="BA210" s="184">
        <v>47277.2</v>
      </c>
      <c r="BB210" s="184"/>
      <c r="BC210" s="184"/>
      <c r="BD210" s="184">
        <v>264667.40000000002</v>
      </c>
      <c r="BE210" s="184">
        <v>105425.2</v>
      </c>
      <c r="BF210" s="184"/>
      <c r="BG210" s="184">
        <v>32122</v>
      </c>
      <c r="BH210" s="184">
        <v>98860</v>
      </c>
      <c r="BI210" s="184"/>
      <c r="BJ210" s="184"/>
      <c r="BK210" s="184">
        <v>8059.8</v>
      </c>
      <c r="BL210" s="184">
        <v>12747</v>
      </c>
      <c r="BM210" s="184">
        <v>127531.7</v>
      </c>
      <c r="BN210" s="184">
        <v>44086.8</v>
      </c>
      <c r="BO210" s="184">
        <v>10044</v>
      </c>
      <c r="BP210" s="184">
        <v>31976.58</v>
      </c>
      <c r="BQ210" s="184"/>
      <c r="BR210" s="184">
        <v>58957.68</v>
      </c>
      <c r="BS210" s="186">
        <v>528019.28</v>
      </c>
      <c r="BT210" s="184"/>
      <c r="BU210" s="184"/>
      <c r="BV210" s="186">
        <v>157697.54999999999</v>
      </c>
      <c r="BW210" s="184"/>
      <c r="BX210" s="184"/>
      <c r="BY210" s="184">
        <v>77686</v>
      </c>
      <c r="BZ210" s="184"/>
      <c r="CA210" s="184"/>
      <c r="CB210" s="184">
        <v>38562.68</v>
      </c>
      <c r="CC210" s="184"/>
      <c r="CD210" s="184"/>
      <c r="CE210" s="184"/>
      <c r="CF210" s="184"/>
      <c r="CG210" s="184"/>
      <c r="CH210" s="184"/>
      <c r="CI210" s="184">
        <v>1131</v>
      </c>
      <c r="CJ210" s="184"/>
      <c r="CK210" s="184">
        <v>69698.600000000006</v>
      </c>
      <c r="CL210" s="184"/>
      <c r="CM210" s="184">
        <v>7742.25</v>
      </c>
    </row>
    <row r="211" spans="1:91" ht="49.2">
      <c r="A211" s="120">
        <v>22</v>
      </c>
      <c r="B211" s="220" t="s">
        <v>927</v>
      </c>
      <c r="C211" s="127" t="s">
        <v>519</v>
      </c>
      <c r="D211" s="184">
        <v>7974026.8700000001</v>
      </c>
      <c r="E211" s="184"/>
      <c r="F211" s="184">
        <v>265500</v>
      </c>
      <c r="G211" s="184">
        <v>597500</v>
      </c>
      <c r="H211" s="184">
        <v>73000</v>
      </c>
      <c r="I211" s="184"/>
      <c r="J211" s="184">
        <v>1072500</v>
      </c>
      <c r="K211" s="184">
        <v>1916000</v>
      </c>
      <c r="L211" s="184">
        <v>661500</v>
      </c>
      <c r="M211" s="184">
        <v>612500</v>
      </c>
      <c r="N211" s="184"/>
      <c r="O211" s="184">
        <v>552000</v>
      </c>
      <c r="P211" s="184">
        <v>3889004.44</v>
      </c>
      <c r="Q211" s="184">
        <v>487532.25</v>
      </c>
      <c r="R211" s="184">
        <v>695419.36</v>
      </c>
      <c r="S211" s="184"/>
      <c r="T211" s="184"/>
      <c r="U211" s="184">
        <v>466500</v>
      </c>
      <c r="V211" s="184">
        <v>696435.49</v>
      </c>
      <c r="W211" s="184">
        <v>352000</v>
      </c>
      <c r="X211" s="184">
        <v>10574396.58</v>
      </c>
      <c r="Y211" s="184">
        <v>7500</v>
      </c>
      <c r="Z211" s="184">
        <v>596161</v>
      </c>
      <c r="AA211" s="184"/>
      <c r="AB211" s="184">
        <v>4161.29</v>
      </c>
      <c r="AC211" s="184">
        <v>486000</v>
      </c>
      <c r="AD211" s="184">
        <v>743065</v>
      </c>
      <c r="AE211" s="184">
        <v>1638258.29</v>
      </c>
      <c r="AF211" s="184">
        <v>220661.29</v>
      </c>
      <c r="AG211" s="184">
        <v>926712</v>
      </c>
      <c r="AH211" s="184">
        <v>646661.29</v>
      </c>
      <c r="AI211" s="184">
        <v>1212661.29</v>
      </c>
      <c r="AJ211" s="184">
        <v>539661.29</v>
      </c>
      <c r="AK211" s="184">
        <v>204500</v>
      </c>
      <c r="AL211" s="184">
        <v>15863162.289999999</v>
      </c>
      <c r="AM211" s="184">
        <v>743482.14</v>
      </c>
      <c r="AN211" s="184">
        <v>471080.65</v>
      </c>
      <c r="AO211" s="184">
        <v>1185005.3700000001</v>
      </c>
      <c r="AP211" s="184">
        <v>764000</v>
      </c>
      <c r="AQ211" s="184">
        <v>689903.22</v>
      </c>
      <c r="AR211" s="184">
        <v>329500</v>
      </c>
      <c r="AS211" s="184">
        <v>3116656.68</v>
      </c>
      <c r="AT211" s="184">
        <v>582000</v>
      </c>
      <c r="AU211" s="184">
        <v>1012758.06</v>
      </c>
      <c r="AV211" s="184">
        <v>1260000</v>
      </c>
      <c r="AW211" s="184">
        <v>632758.06000000006</v>
      </c>
      <c r="AX211" s="184">
        <v>515403.22</v>
      </c>
      <c r="AY211" s="184">
        <v>703225.81</v>
      </c>
      <c r="AZ211" s="184">
        <v>613525.80000000005</v>
      </c>
      <c r="BA211" s="184">
        <v>450500</v>
      </c>
      <c r="BB211" s="184">
        <v>4749028</v>
      </c>
      <c r="BC211" s="184">
        <v>728451.61</v>
      </c>
      <c r="BD211" s="184">
        <v>7803699.9800000004</v>
      </c>
      <c r="BE211" s="184">
        <v>856380.65</v>
      </c>
      <c r="BF211" s="184">
        <v>377000</v>
      </c>
      <c r="BG211" s="184">
        <v>568000</v>
      </c>
      <c r="BH211" s="184">
        <v>5647163.0199999996</v>
      </c>
      <c r="BI211" s="184">
        <v>234000</v>
      </c>
      <c r="BJ211" s="184">
        <v>254500</v>
      </c>
      <c r="BK211" s="184">
        <v>422500</v>
      </c>
      <c r="BL211" s="184">
        <v>165000</v>
      </c>
      <c r="BM211" s="184">
        <v>6337043.0099999998</v>
      </c>
      <c r="BN211" s="184">
        <v>1064928.57</v>
      </c>
      <c r="BO211" s="184">
        <v>628500</v>
      </c>
      <c r="BP211" s="184">
        <v>1075629.02</v>
      </c>
      <c r="BQ211" s="184">
        <v>958532.56</v>
      </c>
      <c r="BR211" s="184">
        <v>511435.48</v>
      </c>
      <c r="BS211" s="184">
        <v>27711962.039999999</v>
      </c>
      <c r="BT211" s="184">
        <v>934500</v>
      </c>
      <c r="BU211" s="184">
        <v>1174000</v>
      </c>
      <c r="BV211" s="184">
        <v>4347893</v>
      </c>
      <c r="BW211" s="184">
        <v>345300</v>
      </c>
      <c r="BX211" s="184">
        <v>739500</v>
      </c>
      <c r="BY211" s="184">
        <v>2420396.4300000002</v>
      </c>
      <c r="BZ211" s="184">
        <v>575000</v>
      </c>
      <c r="CA211" s="184">
        <v>557000</v>
      </c>
      <c r="CB211" s="184">
        <v>662000</v>
      </c>
      <c r="CC211" s="184">
        <v>949500</v>
      </c>
      <c r="CD211" s="184">
        <v>2085467.74</v>
      </c>
      <c r="CE211" s="184">
        <v>1051000</v>
      </c>
      <c r="CF211" s="184">
        <v>1559000</v>
      </c>
      <c r="CG211" s="184">
        <v>463000</v>
      </c>
      <c r="CH211" s="184">
        <v>447500</v>
      </c>
      <c r="CI211" s="184">
        <v>492392.85</v>
      </c>
      <c r="CJ211" s="184">
        <v>586000</v>
      </c>
      <c r="CK211" s="184">
        <v>2091256</v>
      </c>
      <c r="CL211" s="184">
        <v>451000</v>
      </c>
      <c r="CM211" s="184">
        <v>385000</v>
      </c>
    </row>
    <row r="212" spans="1:91" ht="49.2">
      <c r="A212" s="120">
        <v>22</v>
      </c>
      <c r="B212" s="220" t="s">
        <v>928</v>
      </c>
      <c r="C212" s="127" t="s">
        <v>1249</v>
      </c>
      <c r="D212" s="184">
        <v>539548</v>
      </c>
      <c r="E212" s="184">
        <v>80500</v>
      </c>
      <c r="F212" s="184"/>
      <c r="G212" s="184">
        <v>34000</v>
      </c>
      <c r="H212" s="184">
        <v>46500</v>
      </c>
      <c r="I212" s="184">
        <v>56740.06</v>
      </c>
      <c r="J212" s="184">
        <v>172564.51</v>
      </c>
      <c r="K212" s="184">
        <v>147337.07999999999</v>
      </c>
      <c r="L212" s="184">
        <v>113661.28</v>
      </c>
      <c r="M212" s="184">
        <v>22638.01</v>
      </c>
      <c r="N212" s="184">
        <v>95972.31</v>
      </c>
      <c r="O212" s="184">
        <v>6000</v>
      </c>
      <c r="P212" s="184">
        <v>369578.9</v>
      </c>
      <c r="Q212" s="184">
        <v>52500</v>
      </c>
      <c r="R212" s="184">
        <v>121433.34</v>
      </c>
      <c r="S212" s="184">
        <v>172212.9</v>
      </c>
      <c r="T212" s="184">
        <v>79838.289999999994</v>
      </c>
      <c r="U212" s="184">
        <v>52000</v>
      </c>
      <c r="V212" s="184">
        <v>34500</v>
      </c>
      <c r="W212" s="184">
        <v>18200</v>
      </c>
      <c r="X212" s="184">
        <v>328248.11</v>
      </c>
      <c r="Y212" s="184">
        <v>100500</v>
      </c>
      <c r="Z212" s="184">
        <v>208607.81</v>
      </c>
      <c r="AA212" s="184">
        <v>110500</v>
      </c>
      <c r="AB212" s="184">
        <v>64500</v>
      </c>
      <c r="AC212" s="184">
        <v>33000</v>
      </c>
      <c r="AD212" s="184">
        <v>68500</v>
      </c>
      <c r="AE212" s="184">
        <v>248225.88</v>
      </c>
      <c r="AF212" s="184">
        <v>36000</v>
      </c>
      <c r="AG212" s="184">
        <v>127000</v>
      </c>
      <c r="AH212" s="184">
        <v>57000</v>
      </c>
      <c r="AI212" s="184">
        <v>131500</v>
      </c>
      <c r="AJ212" s="184">
        <v>102500</v>
      </c>
      <c r="AK212" s="184">
        <v>63000</v>
      </c>
      <c r="AL212" s="184">
        <v>5272433</v>
      </c>
      <c r="AM212" s="184">
        <v>34966.67</v>
      </c>
      <c r="AN212" s="184">
        <v>107661</v>
      </c>
      <c r="AO212" s="184">
        <v>125693.55</v>
      </c>
      <c r="AP212" s="184">
        <v>201523.62</v>
      </c>
      <c r="AQ212" s="184">
        <v>58000</v>
      </c>
      <c r="AR212" s="184">
        <v>22000</v>
      </c>
      <c r="AS212" s="184">
        <v>576940.07999999996</v>
      </c>
      <c r="AT212" s="184">
        <v>75274.240000000005</v>
      </c>
      <c r="AU212" s="184">
        <v>136774</v>
      </c>
      <c r="AV212" s="184">
        <v>85673.66</v>
      </c>
      <c r="AW212" s="184">
        <v>38500</v>
      </c>
      <c r="AX212" s="184">
        <v>106000</v>
      </c>
      <c r="AY212" s="184">
        <v>15000</v>
      </c>
      <c r="AZ212" s="184">
        <v>111500</v>
      </c>
      <c r="BA212" s="184">
        <v>94000</v>
      </c>
      <c r="BB212" s="184">
        <v>284126</v>
      </c>
      <c r="BC212" s="184">
        <v>76500</v>
      </c>
      <c r="BD212" s="184">
        <v>725154.26</v>
      </c>
      <c r="BE212" s="184">
        <v>3724300</v>
      </c>
      <c r="BF212" s="184">
        <v>66000</v>
      </c>
      <c r="BG212" s="184">
        <v>57064.73</v>
      </c>
      <c r="BH212" s="184">
        <v>6000</v>
      </c>
      <c r="BI212" s="184">
        <v>36400</v>
      </c>
      <c r="BJ212" s="184">
        <v>282500</v>
      </c>
      <c r="BK212" s="184">
        <v>57000</v>
      </c>
      <c r="BL212" s="184">
        <v>213000</v>
      </c>
      <c r="BM212" s="184">
        <v>249596.47</v>
      </c>
      <c r="BN212" s="184">
        <v>56000</v>
      </c>
      <c r="BO212" s="184">
        <v>32224</v>
      </c>
      <c r="BP212" s="184">
        <v>79017.789999999994</v>
      </c>
      <c r="BQ212" s="184">
        <v>42967.74</v>
      </c>
      <c r="BR212" s="184">
        <v>114410</v>
      </c>
      <c r="BS212" s="184">
        <v>2128826.7200000002</v>
      </c>
      <c r="BT212" s="184">
        <v>183500</v>
      </c>
      <c r="BU212" s="184">
        <v>65129.11</v>
      </c>
      <c r="BV212" s="184">
        <v>431000</v>
      </c>
      <c r="BW212" s="184"/>
      <c r="BX212" s="184">
        <v>37307</v>
      </c>
      <c r="BY212" s="184">
        <v>227000</v>
      </c>
      <c r="BZ212" s="184">
        <v>19500</v>
      </c>
      <c r="CA212" s="184">
        <v>63000</v>
      </c>
      <c r="CB212" s="184">
        <v>15500</v>
      </c>
      <c r="CC212" s="184">
        <v>140300</v>
      </c>
      <c r="CD212" s="184">
        <v>340000</v>
      </c>
      <c r="CE212" s="184">
        <v>130500</v>
      </c>
      <c r="CF212" s="184">
        <v>263086.02</v>
      </c>
      <c r="CG212" s="184">
        <v>99360</v>
      </c>
      <c r="CH212" s="184">
        <v>255000</v>
      </c>
      <c r="CI212" s="184">
        <v>42750</v>
      </c>
      <c r="CJ212" s="184">
        <v>30000</v>
      </c>
      <c r="CK212" s="184">
        <v>212048</v>
      </c>
      <c r="CL212" s="184">
        <v>36000</v>
      </c>
      <c r="CM212" s="184">
        <v>39000</v>
      </c>
    </row>
    <row r="213" spans="1:91" ht="24.6">
      <c r="A213" s="120">
        <v>22</v>
      </c>
      <c r="B213" s="220" t="s">
        <v>929</v>
      </c>
      <c r="C213" s="127" t="s">
        <v>1250</v>
      </c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>
        <v>30000</v>
      </c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>
        <v>9000</v>
      </c>
      <c r="CA213" s="184"/>
      <c r="CB213" s="184"/>
      <c r="CC213" s="184"/>
      <c r="CD213" s="184"/>
      <c r="CE213" s="184">
        <v>17892.86</v>
      </c>
      <c r="CF213" s="184"/>
      <c r="CG213" s="184"/>
      <c r="CH213" s="184"/>
      <c r="CI213" s="184">
        <v>6189</v>
      </c>
      <c r="CJ213" s="184"/>
      <c r="CK213" s="184"/>
      <c r="CL213" s="184"/>
      <c r="CM213" s="184"/>
    </row>
    <row r="214" spans="1:91" ht="24.6">
      <c r="A214" s="120">
        <v>22</v>
      </c>
      <c r="B214" s="220" t="s">
        <v>930</v>
      </c>
      <c r="C214" s="127" t="s">
        <v>1251</v>
      </c>
      <c r="D214" s="184">
        <v>27000</v>
      </c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>
        <v>19000.97</v>
      </c>
      <c r="Y214" s="184"/>
      <c r="Z214" s="184"/>
      <c r="AA214" s="184"/>
      <c r="AB214" s="184"/>
      <c r="AC214" s="184"/>
      <c r="AD214" s="184"/>
      <c r="AE214" s="184">
        <v>9642</v>
      </c>
      <c r="AF214" s="184"/>
      <c r="AG214" s="184"/>
      <c r="AH214" s="184"/>
      <c r="AI214" s="184">
        <v>21870.97</v>
      </c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>
        <v>18000</v>
      </c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</row>
    <row r="215" spans="1:91" ht="24.6">
      <c r="A215" s="120">
        <v>22</v>
      </c>
      <c r="B215" s="220" t="s">
        <v>931</v>
      </c>
      <c r="C215" s="124" t="s">
        <v>520</v>
      </c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>
        <v>205</v>
      </c>
      <c r="AC215" s="184"/>
      <c r="AD215" s="184"/>
      <c r="AE215" s="184"/>
      <c r="AF215" s="184">
        <v>6664</v>
      </c>
      <c r="AG215" s="184"/>
      <c r="AH215" s="184"/>
      <c r="AI215" s="184"/>
      <c r="AJ215" s="184">
        <v>11000</v>
      </c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>
        <v>3720</v>
      </c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>
        <v>265198.92</v>
      </c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>
        <v>0</v>
      </c>
      <c r="CG215" s="184">
        <v>13368</v>
      </c>
      <c r="CH215" s="184">
        <v>8700</v>
      </c>
      <c r="CI215" s="184"/>
      <c r="CJ215" s="184"/>
      <c r="CK215" s="184"/>
      <c r="CL215" s="184"/>
      <c r="CM215" s="184"/>
    </row>
    <row r="216" spans="1:91" ht="24.6">
      <c r="A216" s="120">
        <v>22</v>
      </c>
      <c r="B216" s="220" t="s">
        <v>932</v>
      </c>
      <c r="C216" s="124" t="s">
        <v>521</v>
      </c>
      <c r="D216" s="184">
        <v>25020</v>
      </c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>
        <v>9156</v>
      </c>
      <c r="Q216" s="184"/>
      <c r="R216" s="184"/>
      <c r="S216" s="184"/>
      <c r="T216" s="184"/>
      <c r="U216" s="184"/>
      <c r="V216" s="184"/>
      <c r="W216" s="184"/>
      <c r="X216" s="184">
        <v>21132</v>
      </c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>
        <v>3768</v>
      </c>
      <c r="AT216" s="184"/>
      <c r="AU216" s="184"/>
      <c r="AV216" s="184"/>
      <c r="AW216" s="184"/>
      <c r="AX216" s="184"/>
      <c r="AY216" s="184"/>
      <c r="AZ216" s="184"/>
      <c r="BA216" s="184"/>
      <c r="BB216" s="184">
        <v>6504</v>
      </c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>
        <v>14136</v>
      </c>
      <c r="BN216" s="184"/>
      <c r="BO216" s="184"/>
      <c r="BP216" s="184"/>
      <c r="BQ216" s="184"/>
      <c r="BR216" s="184"/>
      <c r="BS216" s="186"/>
      <c r="BT216" s="186"/>
      <c r="BU216" s="186"/>
      <c r="BV216" s="186"/>
      <c r="BW216" s="184"/>
      <c r="BX216" s="184"/>
      <c r="BY216" s="186"/>
      <c r="BZ216" s="186"/>
      <c r="CA216" s="184"/>
      <c r="CB216" s="184"/>
      <c r="CC216" s="184"/>
      <c r="CD216" s="186"/>
      <c r="CE216" s="184"/>
      <c r="CF216" s="184"/>
      <c r="CG216" s="184"/>
      <c r="CH216" s="184"/>
      <c r="CI216" s="184"/>
      <c r="CJ216" s="186"/>
      <c r="CK216" s="186"/>
      <c r="CL216" s="184"/>
      <c r="CM216" s="184"/>
    </row>
    <row r="217" spans="1:91" ht="24.6">
      <c r="A217" s="120">
        <v>22</v>
      </c>
      <c r="B217" s="220" t="s">
        <v>933</v>
      </c>
      <c r="C217" s="124" t="s">
        <v>1252</v>
      </c>
      <c r="D217" s="184">
        <v>182571</v>
      </c>
      <c r="E217" s="184">
        <v>14200</v>
      </c>
      <c r="F217" s="184">
        <v>11990</v>
      </c>
      <c r="G217" s="184">
        <v>9603</v>
      </c>
      <c r="H217" s="184">
        <v>8517</v>
      </c>
      <c r="I217" s="184">
        <v>815</v>
      </c>
      <c r="J217" s="184">
        <v>10976</v>
      </c>
      <c r="K217" s="184">
        <v>18713</v>
      </c>
      <c r="L217" s="184">
        <v>11100</v>
      </c>
      <c r="M217" s="184">
        <v>20205</v>
      </c>
      <c r="N217" s="184">
        <v>19313</v>
      </c>
      <c r="O217" s="184"/>
      <c r="P217" s="184">
        <v>56844</v>
      </c>
      <c r="Q217" s="184">
        <v>12800</v>
      </c>
      <c r="R217" s="184">
        <v>16650</v>
      </c>
      <c r="S217" s="184">
        <v>22576</v>
      </c>
      <c r="T217" s="184">
        <v>13600</v>
      </c>
      <c r="U217" s="184">
        <v>11616</v>
      </c>
      <c r="V217" s="184">
        <v>10133</v>
      </c>
      <c r="W217" s="184">
        <v>8159</v>
      </c>
      <c r="X217" s="184">
        <v>77868</v>
      </c>
      <c r="Y217" s="184">
        <v>10799</v>
      </c>
      <c r="Z217" s="184">
        <v>20220</v>
      </c>
      <c r="AA217" s="184">
        <v>14701</v>
      </c>
      <c r="AB217" s="184"/>
      <c r="AC217" s="184">
        <v>8767</v>
      </c>
      <c r="AD217" s="184">
        <v>10508</v>
      </c>
      <c r="AE217" s="184">
        <v>31642</v>
      </c>
      <c r="AF217" s="184"/>
      <c r="AG217" s="184">
        <v>13461</v>
      </c>
      <c r="AH217" s="184">
        <v>11400</v>
      </c>
      <c r="AI217" s="184">
        <v>21612</v>
      </c>
      <c r="AJ217" s="184"/>
      <c r="AK217" s="184">
        <v>8300</v>
      </c>
      <c r="AL217" s="184">
        <v>223352</v>
      </c>
      <c r="AM217" s="184">
        <v>11500</v>
      </c>
      <c r="AN217" s="184">
        <v>11756</v>
      </c>
      <c r="AO217" s="184">
        <v>27688</v>
      </c>
      <c r="AP217" s="184">
        <v>28496</v>
      </c>
      <c r="AQ217" s="184">
        <v>16221</v>
      </c>
      <c r="AR217" s="184">
        <v>7400</v>
      </c>
      <c r="AS217" s="184">
        <v>61232</v>
      </c>
      <c r="AT217" s="184">
        <v>14716</v>
      </c>
      <c r="AU217" s="184">
        <v>27000</v>
      </c>
      <c r="AV217" s="184">
        <v>24237</v>
      </c>
      <c r="AW217" s="184">
        <v>14300</v>
      </c>
      <c r="AX217" s="184">
        <v>9900</v>
      </c>
      <c r="AY217" s="184">
        <v>13904.33</v>
      </c>
      <c r="AZ217" s="184">
        <v>15401</v>
      </c>
      <c r="BA217" s="184">
        <v>2060</v>
      </c>
      <c r="BB217" s="184">
        <v>56630</v>
      </c>
      <c r="BC217" s="184">
        <v>13900</v>
      </c>
      <c r="BD217" s="184">
        <v>102990</v>
      </c>
      <c r="BE217" s="184">
        <v>34571</v>
      </c>
      <c r="BF217" s="184">
        <v>9500</v>
      </c>
      <c r="BG217" s="184">
        <v>14201</v>
      </c>
      <c r="BH217" s="184">
        <v>64535</v>
      </c>
      <c r="BI217" s="184">
        <v>7438</v>
      </c>
      <c r="BJ217" s="184">
        <v>7207</v>
      </c>
      <c r="BK217" s="184">
        <v>12000</v>
      </c>
      <c r="BL217" s="184">
        <v>12955</v>
      </c>
      <c r="BM217" s="184">
        <v>60853</v>
      </c>
      <c r="BN217" s="184">
        <v>15800</v>
      </c>
      <c r="BO217" s="184">
        <v>14780</v>
      </c>
      <c r="BP217" s="184">
        <v>17800</v>
      </c>
      <c r="BQ217" s="184">
        <v>19033</v>
      </c>
      <c r="BR217" s="184">
        <v>13200</v>
      </c>
      <c r="BS217" s="184">
        <v>17801.080000000002</v>
      </c>
      <c r="BT217" s="184">
        <v>18480</v>
      </c>
      <c r="BU217" s="184">
        <v>17600</v>
      </c>
      <c r="BV217" s="184"/>
      <c r="BW217" s="184">
        <v>5100</v>
      </c>
      <c r="BX217" s="184">
        <v>12100</v>
      </c>
      <c r="BY217" s="184">
        <v>29000</v>
      </c>
      <c r="BZ217" s="184">
        <v>10847</v>
      </c>
      <c r="CA217" s="184">
        <v>12200</v>
      </c>
      <c r="CB217" s="184">
        <v>9000</v>
      </c>
      <c r="CC217" s="184"/>
      <c r="CD217" s="184">
        <v>24000</v>
      </c>
      <c r="CE217" s="184">
        <v>16600</v>
      </c>
      <c r="CF217" s="184">
        <v>32000</v>
      </c>
      <c r="CG217" s="184"/>
      <c r="CH217" s="184"/>
      <c r="CI217" s="184">
        <v>11100</v>
      </c>
      <c r="CJ217" s="184">
        <v>9200</v>
      </c>
      <c r="CK217" s="184">
        <v>36301</v>
      </c>
      <c r="CL217" s="184">
        <v>8800</v>
      </c>
      <c r="CM217" s="184">
        <v>8400</v>
      </c>
    </row>
    <row r="218" spans="1:91" ht="24.6">
      <c r="A218" s="120">
        <v>22</v>
      </c>
      <c r="B218" s="220" t="s">
        <v>1253</v>
      </c>
      <c r="C218" s="124" t="s">
        <v>1254</v>
      </c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</row>
    <row r="219" spans="1:91" ht="24.6">
      <c r="A219" s="120">
        <v>22</v>
      </c>
      <c r="B219" s="220" t="s">
        <v>1255</v>
      </c>
      <c r="C219" s="124" t="s">
        <v>1256</v>
      </c>
      <c r="D219" s="184">
        <v>620623.71</v>
      </c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>
        <v>1000</v>
      </c>
      <c r="BF219" s="184"/>
      <c r="BG219" s="184"/>
      <c r="BH219" s="184"/>
      <c r="BI219" s="184"/>
      <c r="BJ219" s="184"/>
      <c r="BK219" s="184"/>
      <c r="BL219" s="184"/>
      <c r="BM219" s="184">
        <v>20000</v>
      </c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</row>
    <row r="220" spans="1:91" ht="24.6">
      <c r="A220" s="120">
        <v>23</v>
      </c>
      <c r="B220" s="220" t="s">
        <v>934</v>
      </c>
      <c r="C220" s="124" t="s">
        <v>522</v>
      </c>
      <c r="D220" s="184">
        <v>531832</v>
      </c>
      <c r="E220" s="184"/>
      <c r="F220" s="184">
        <v>4000</v>
      </c>
      <c r="G220" s="184">
        <v>153450</v>
      </c>
      <c r="H220" s="184">
        <v>13100</v>
      </c>
      <c r="I220" s="184"/>
      <c r="J220" s="184">
        <v>101840</v>
      </c>
      <c r="K220" s="184">
        <v>68280</v>
      </c>
      <c r="L220" s="184">
        <v>69800</v>
      </c>
      <c r="M220" s="184"/>
      <c r="N220" s="184"/>
      <c r="O220" s="184">
        <v>18330</v>
      </c>
      <c r="P220" s="184">
        <v>323620</v>
      </c>
      <c r="Q220" s="184">
        <v>41526</v>
      </c>
      <c r="R220" s="184">
        <v>66059</v>
      </c>
      <c r="S220" s="184">
        <v>69542.75</v>
      </c>
      <c r="T220" s="184">
        <v>47450</v>
      </c>
      <c r="U220" s="184">
        <v>46800</v>
      </c>
      <c r="V220" s="184">
        <v>109171.5</v>
      </c>
      <c r="W220" s="184">
        <v>55860</v>
      </c>
      <c r="X220" s="184">
        <v>707815</v>
      </c>
      <c r="Y220" s="184"/>
      <c r="Z220" s="184">
        <v>19060</v>
      </c>
      <c r="AA220" s="184"/>
      <c r="AB220" s="184"/>
      <c r="AC220" s="184">
        <v>34600</v>
      </c>
      <c r="AD220" s="184">
        <v>53050</v>
      </c>
      <c r="AE220" s="184">
        <v>87507</v>
      </c>
      <c r="AF220" s="184">
        <v>145800</v>
      </c>
      <c r="AG220" s="184">
        <v>43748</v>
      </c>
      <c r="AH220" s="184">
        <v>44581</v>
      </c>
      <c r="AI220" s="184">
        <v>88330</v>
      </c>
      <c r="AJ220" s="184">
        <v>8200</v>
      </c>
      <c r="AK220" s="184">
        <v>13000</v>
      </c>
      <c r="AL220" s="184">
        <v>757889.5</v>
      </c>
      <c r="AM220" s="184">
        <v>23400</v>
      </c>
      <c r="AN220" s="184">
        <v>53450</v>
      </c>
      <c r="AO220" s="184">
        <v>155250</v>
      </c>
      <c r="AP220" s="184">
        <v>62500</v>
      </c>
      <c r="AQ220" s="184">
        <v>85600</v>
      </c>
      <c r="AR220" s="184">
        <v>35100</v>
      </c>
      <c r="AS220" s="184">
        <v>174350</v>
      </c>
      <c r="AT220" s="184">
        <v>142750</v>
      </c>
      <c r="AU220" s="184">
        <v>60200</v>
      </c>
      <c r="AV220" s="184">
        <v>127682</v>
      </c>
      <c r="AW220" s="184">
        <v>77050</v>
      </c>
      <c r="AX220" s="184">
        <v>7500</v>
      </c>
      <c r="AY220" s="184">
        <v>122000</v>
      </c>
      <c r="AZ220" s="184">
        <v>80100</v>
      </c>
      <c r="BA220" s="184">
        <v>15000</v>
      </c>
      <c r="BB220" s="184">
        <v>238850</v>
      </c>
      <c r="BC220" s="184"/>
      <c r="BD220" s="184">
        <v>986635</v>
      </c>
      <c r="BE220" s="184">
        <v>178800</v>
      </c>
      <c r="BF220" s="184">
        <v>34985</v>
      </c>
      <c r="BG220" s="184">
        <v>86150</v>
      </c>
      <c r="BH220" s="184">
        <v>266850</v>
      </c>
      <c r="BI220" s="184">
        <v>6200</v>
      </c>
      <c r="BJ220" s="184">
        <v>2400</v>
      </c>
      <c r="BK220" s="184">
        <v>20214</v>
      </c>
      <c r="BL220" s="184">
        <v>50900</v>
      </c>
      <c r="BM220" s="184">
        <v>333742.25</v>
      </c>
      <c r="BN220" s="184">
        <v>55400</v>
      </c>
      <c r="BO220" s="184">
        <v>20100</v>
      </c>
      <c r="BP220" s="184">
        <v>132310</v>
      </c>
      <c r="BQ220" s="184">
        <v>35950</v>
      </c>
      <c r="BR220" s="184">
        <v>22300</v>
      </c>
      <c r="BS220" s="184">
        <v>1403314</v>
      </c>
      <c r="BT220" s="184"/>
      <c r="BU220" s="184">
        <v>44415.5</v>
      </c>
      <c r="BV220" s="184">
        <v>407622</v>
      </c>
      <c r="BW220" s="184">
        <v>29000</v>
      </c>
      <c r="BX220" s="184">
        <v>83308.25</v>
      </c>
      <c r="BY220" s="184">
        <v>139209</v>
      </c>
      <c r="BZ220" s="184">
        <v>24500</v>
      </c>
      <c r="CA220" s="184">
        <v>16171.5</v>
      </c>
      <c r="CB220" s="184">
        <v>57964</v>
      </c>
      <c r="CC220" s="184">
        <v>94388.25</v>
      </c>
      <c r="CD220" s="184">
        <v>31243.25</v>
      </c>
      <c r="CE220" s="184">
        <v>211843.25</v>
      </c>
      <c r="CF220" s="184">
        <v>170500</v>
      </c>
      <c r="CG220" s="184">
        <v>21319</v>
      </c>
      <c r="CH220" s="184">
        <v>27417</v>
      </c>
      <c r="CI220" s="184"/>
      <c r="CJ220" s="184">
        <v>94469</v>
      </c>
      <c r="CK220" s="184">
        <v>134000</v>
      </c>
      <c r="CL220" s="184">
        <v>29339</v>
      </c>
      <c r="CM220" s="184">
        <v>34942</v>
      </c>
    </row>
    <row r="221" spans="1:91" ht="49.2">
      <c r="A221" s="120">
        <v>23</v>
      </c>
      <c r="B221" s="220" t="s">
        <v>935</v>
      </c>
      <c r="C221" s="124" t="s">
        <v>523</v>
      </c>
      <c r="D221" s="184">
        <v>738764</v>
      </c>
      <c r="E221" s="184"/>
      <c r="F221" s="184"/>
      <c r="G221" s="184">
        <v>50640</v>
      </c>
      <c r="H221" s="184"/>
      <c r="I221" s="184"/>
      <c r="J221" s="184"/>
      <c r="K221" s="184">
        <v>41350</v>
      </c>
      <c r="L221" s="184"/>
      <c r="M221" s="184"/>
      <c r="N221" s="184"/>
      <c r="O221" s="184">
        <v>3844</v>
      </c>
      <c r="P221" s="184">
        <v>26093</v>
      </c>
      <c r="Q221" s="184">
        <v>26710</v>
      </c>
      <c r="R221" s="184">
        <v>1120</v>
      </c>
      <c r="S221" s="184">
        <v>200</v>
      </c>
      <c r="T221" s="184">
        <v>3000</v>
      </c>
      <c r="U221" s="184">
        <v>10500</v>
      </c>
      <c r="V221" s="184"/>
      <c r="W221" s="184"/>
      <c r="X221" s="184">
        <v>545324</v>
      </c>
      <c r="Y221" s="184"/>
      <c r="Z221" s="184"/>
      <c r="AA221" s="184"/>
      <c r="AB221" s="184"/>
      <c r="AC221" s="184"/>
      <c r="AD221" s="184">
        <v>1090</v>
      </c>
      <c r="AE221" s="184"/>
      <c r="AF221" s="184"/>
      <c r="AG221" s="184"/>
      <c r="AH221" s="184">
        <v>200</v>
      </c>
      <c r="AI221" s="184">
        <v>13840</v>
      </c>
      <c r="AJ221" s="184">
        <v>500</v>
      </c>
      <c r="AK221" s="184"/>
      <c r="AL221" s="184">
        <v>524822</v>
      </c>
      <c r="AM221" s="184">
        <v>1390</v>
      </c>
      <c r="AN221" s="184">
        <v>11360</v>
      </c>
      <c r="AO221" s="184">
        <v>2240</v>
      </c>
      <c r="AP221" s="184">
        <v>12475</v>
      </c>
      <c r="AQ221" s="184"/>
      <c r="AR221" s="184">
        <v>590</v>
      </c>
      <c r="AS221" s="184">
        <v>66313</v>
      </c>
      <c r="AT221" s="184">
        <v>7840</v>
      </c>
      <c r="AU221" s="184"/>
      <c r="AV221" s="184">
        <v>44110</v>
      </c>
      <c r="AW221" s="184">
        <v>1510</v>
      </c>
      <c r="AX221" s="184"/>
      <c r="AY221" s="184">
        <v>2091.25</v>
      </c>
      <c r="AZ221" s="184">
        <v>8500</v>
      </c>
      <c r="BA221" s="184">
        <v>2470</v>
      </c>
      <c r="BB221" s="184">
        <v>84929.5</v>
      </c>
      <c r="BC221" s="184"/>
      <c r="BD221" s="184">
        <v>212164</v>
      </c>
      <c r="BE221" s="184">
        <v>9495</v>
      </c>
      <c r="BF221" s="184">
        <v>3300</v>
      </c>
      <c r="BG221" s="184">
        <v>1390</v>
      </c>
      <c r="BH221" s="184">
        <v>231690.5</v>
      </c>
      <c r="BI221" s="184"/>
      <c r="BJ221" s="184">
        <v>410</v>
      </c>
      <c r="BK221" s="184"/>
      <c r="BL221" s="184">
        <v>2700</v>
      </c>
      <c r="BM221" s="184">
        <v>494084.5</v>
      </c>
      <c r="BN221" s="184">
        <v>74100</v>
      </c>
      <c r="BO221" s="184">
        <v>1027</v>
      </c>
      <c r="BP221" s="184">
        <v>93420</v>
      </c>
      <c r="BQ221" s="184"/>
      <c r="BR221" s="184">
        <v>1000</v>
      </c>
      <c r="BS221" s="184">
        <v>426544</v>
      </c>
      <c r="BT221" s="184">
        <v>197508</v>
      </c>
      <c r="BU221" s="184"/>
      <c r="BV221" s="184">
        <v>516721</v>
      </c>
      <c r="BW221" s="184"/>
      <c r="BX221" s="184">
        <v>55243.25</v>
      </c>
      <c r="BY221" s="184">
        <v>200077.5</v>
      </c>
      <c r="BZ221" s="184">
        <v>1130</v>
      </c>
      <c r="CA221" s="184">
        <v>1320</v>
      </c>
      <c r="CB221" s="184">
        <v>742</v>
      </c>
      <c r="CC221" s="184">
        <v>34010</v>
      </c>
      <c r="CD221" s="184">
        <v>83853</v>
      </c>
      <c r="CE221" s="184">
        <v>32151</v>
      </c>
      <c r="CF221" s="184">
        <v>12139.5</v>
      </c>
      <c r="CG221" s="184">
        <v>1544</v>
      </c>
      <c r="CH221" s="184"/>
      <c r="CI221" s="184">
        <v>330</v>
      </c>
      <c r="CJ221" s="184">
        <v>256107</v>
      </c>
      <c r="CK221" s="184">
        <v>110965</v>
      </c>
      <c r="CL221" s="184"/>
      <c r="CM221" s="184"/>
    </row>
    <row r="222" spans="1:91" ht="49.2">
      <c r="A222" s="120">
        <v>23</v>
      </c>
      <c r="B222" s="220" t="s">
        <v>936</v>
      </c>
      <c r="C222" s="124" t="s">
        <v>524</v>
      </c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>
        <v>3077.5</v>
      </c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</row>
    <row r="223" spans="1:91" ht="49.2">
      <c r="A223" s="120">
        <v>23</v>
      </c>
      <c r="B223" s="220" t="s">
        <v>937</v>
      </c>
      <c r="C223" s="127" t="s">
        <v>1257</v>
      </c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>
        <v>10195</v>
      </c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</row>
    <row r="224" spans="1:91" ht="49.2">
      <c r="A224" s="120">
        <v>23</v>
      </c>
      <c r="B224" s="220" t="s">
        <v>938</v>
      </c>
      <c r="C224" s="127" t="s">
        <v>1258</v>
      </c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>
        <v>37950.199999999997</v>
      </c>
      <c r="BT224" s="184"/>
      <c r="BU224" s="184"/>
      <c r="BV224" s="184">
        <v>25332</v>
      </c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</row>
    <row r="225" spans="1:91" ht="49.2">
      <c r="A225" s="120">
        <v>23</v>
      </c>
      <c r="B225" s="220" t="s">
        <v>939</v>
      </c>
      <c r="C225" s="127" t="s">
        <v>525</v>
      </c>
      <c r="D225" s="184"/>
      <c r="E225" s="184"/>
      <c r="F225" s="184"/>
      <c r="G225" s="184"/>
      <c r="H225" s="184"/>
      <c r="I225" s="184"/>
      <c r="J225" s="184"/>
      <c r="K225" s="184"/>
      <c r="L225" s="184">
        <v>2330</v>
      </c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</row>
    <row r="226" spans="1:91" ht="24.6">
      <c r="A226" s="120">
        <v>23</v>
      </c>
      <c r="B226" s="220" t="s">
        <v>940</v>
      </c>
      <c r="C226" s="127" t="s">
        <v>526</v>
      </c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6"/>
      <c r="BZ226" s="186"/>
      <c r="CA226" s="184"/>
      <c r="CB226" s="184"/>
      <c r="CC226" s="184"/>
      <c r="CD226" s="186"/>
      <c r="CE226" s="186"/>
      <c r="CF226" s="186"/>
      <c r="CG226" s="186"/>
      <c r="CH226" s="184"/>
      <c r="CI226" s="186"/>
      <c r="CJ226" s="186"/>
      <c r="CK226" s="186"/>
      <c r="CL226" s="184"/>
      <c r="CM226" s="184"/>
    </row>
    <row r="227" spans="1:91" ht="24.6">
      <c r="A227" s="120">
        <v>23</v>
      </c>
      <c r="B227" s="220" t="s">
        <v>941</v>
      </c>
      <c r="C227" s="127" t="s">
        <v>527</v>
      </c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>
        <v>63499.65</v>
      </c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>
        <v>399922.86</v>
      </c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>
        <v>46812.63</v>
      </c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6">
        <v>248942.34</v>
      </c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4"/>
      <c r="CH227" s="184"/>
      <c r="CI227" s="184"/>
      <c r="CJ227" s="186"/>
      <c r="CK227" s="184"/>
      <c r="CL227" s="184"/>
      <c r="CM227" s="186"/>
    </row>
    <row r="228" spans="1:91" ht="24.6">
      <c r="A228" s="120">
        <v>23</v>
      </c>
      <c r="B228" s="220" t="s">
        <v>942</v>
      </c>
      <c r="C228" s="127" t="s">
        <v>528</v>
      </c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6"/>
      <c r="BV228" s="184"/>
      <c r="BW228" s="184"/>
      <c r="BX228" s="184"/>
      <c r="BY228" s="184"/>
      <c r="BZ228" s="184"/>
      <c r="CA228" s="184"/>
      <c r="CB228" s="184"/>
      <c r="CC228" s="186"/>
      <c r="CD228" s="184"/>
      <c r="CE228" s="184"/>
      <c r="CF228" s="186"/>
      <c r="CG228" s="184"/>
      <c r="CH228" s="186"/>
      <c r="CI228" s="184"/>
      <c r="CJ228" s="184"/>
      <c r="CK228" s="184"/>
      <c r="CL228" s="184"/>
      <c r="CM228" s="186"/>
    </row>
    <row r="229" spans="1:91" ht="24.6">
      <c r="A229" s="120">
        <v>23</v>
      </c>
      <c r="B229" s="220" t="s">
        <v>943</v>
      </c>
      <c r="C229" s="127" t="s">
        <v>522</v>
      </c>
      <c r="D229" s="184">
        <v>96850</v>
      </c>
      <c r="E229" s="184"/>
      <c r="F229" s="184"/>
      <c r="G229" s="184"/>
      <c r="H229" s="184"/>
      <c r="I229" s="184"/>
      <c r="J229" s="184"/>
      <c r="K229" s="184"/>
      <c r="L229" s="184"/>
      <c r="M229" s="184">
        <v>59923</v>
      </c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>
        <v>119700</v>
      </c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>
        <v>97750</v>
      </c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>
        <v>4200</v>
      </c>
      <c r="BC229" s="184"/>
      <c r="BD229" s="184">
        <v>20550</v>
      </c>
      <c r="BE229" s="184"/>
      <c r="BF229" s="184"/>
      <c r="BG229" s="184"/>
      <c r="BH229" s="184">
        <v>14900</v>
      </c>
      <c r="BI229" s="184"/>
      <c r="BJ229" s="184"/>
      <c r="BK229" s="184"/>
      <c r="BL229" s="184"/>
      <c r="BM229" s="184">
        <v>36000</v>
      </c>
      <c r="BN229" s="184"/>
      <c r="BO229" s="184"/>
      <c r="BP229" s="184"/>
      <c r="BQ229" s="184"/>
      <c r="BR229" s="184"/>
      <c r="BS229" s="186"/>
      <c r="BT229" s="186">
        <v>63650</v>
      </c>
      <c r="BU229" s="184"/>
      <c r="BV229" s="186"/>
      <c r="BW229" s="184"/>
      <c r="BX229" s="186"/>
      <c r="BY229" s="186"/>
      <c r="BZ229" s="186"/>
      <c r="CA229" s="184">
        <v>2671.75</v>
      </c>
      <c r="CB229" s="186"/>
      <c r="CC229" s="186"/>
      <c r="CD229" s="186"/>
      <c r="CE229" s="186"/>
      <c r="CF229" s="186"/>
      <c r="CG229" s="186"/>
      <c r="CH229" s="186"/>
      <c r="CI229" s="184">
        <v>7471.75</v>
      </c>
      <c r="CJ229" s="186"/>
      <c r="CK229" s="186"/>
      <c r="CL229" s="186"/>
      <c r="CM229" s="186"/>
    </row>
    <row r="230" spans="1:91" ht="49.2">
      <c r="A230" s="120">
        <v>23</v>
      </c>
      <c r="B230" s="220" t="s">
        <v>944</v>
      </c>
      <c r="C230" s="127" t="s">
        <v>1259</v>
      </c>
      <c r="D230" s="184">
        <v>76740</v>
      </c>
      <c r="E230" s="184"/>
      <c r="F230" s="184"/>
      <c r="G230" s="184"/>
      <c r="H230" s="184"/>
      <c r="I230" s="184"/>
      <c r="J230" s="184">
        <v>19337.5</v>
      </c>
      <c r="K230" s="184"/>
      <c r="L230" s="184"/>
      <c r="M230" s="184"/>
      <c r="N230" s="184"/>
      <c r="O230" s="184"/>
      <c r="P230" s="184">
        <v>9740</v>
      </c>
      <c r="Q230" s="184"/>
      <c r="R230" s="184"/>
      <c r="S230" s="184"/>
      <c r="T230" s="184"/>
      <c r="U230" s="184"/>
      <c r="V230" s="184"/>
      <c r="W230" s="184"/>
      <c r="X230" s="184">
        <v>10350</v>
      </c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>
        <v>82759</v>
      </c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>
        <v>3680</v>
      </c>
      <c r="BC230" s="184"/>
      <c r="BD230" s="184">
        <v>79062</v>
      </c>
      <c r="BE230" s="184"/>
      <c r="BF230" s="184"/>
      <c r="BG230" s="184"/>
      <c r="BH230" s="184">
        <v>1300</v>
      </c>
      <c r="BI230" s="184"/>
      <c r="BJ230" s="184"/>
      <c r="BK230" s="184"/>
      <c r="BL230" s="184"/>
      <c r="BM230" s="184">
        <v>450</v>
      </c>
      <c r="BN230" s="184"/>
      <c r="BO230" s="184"/>
      <c r="BP230" s="184"/>
      <c r="BQ230" s="184"/>
      <c r="BR230" s="184"/>
      <c r="BS230" s="186">
        <v>641466</v>
      </c>
      <c r="BT230" s="186"/>
      <c r="BU230" s="186"/>
      <c r="BV230" s="186">
        <v>1550</v>
      </c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</row>
    <row r="231" spans="1:91" ht="49.2">
      <c r="A231" s="120">
        <v>23</v>
      </c>
      <c r="B231" s="220" t="s">
        <v>945</v>
      </c>
      <c r="C231" s="127" t="s">
        <v>1260</v>
      </c>
      <c r="D231" s="184">
        <v>18514.52</v>
      </c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6"/>
      <c r="BT231" s="186"/>
      <c r="BU231" s="186"/>
      <c r="BV231" s="186"/>
      <c r="BW231" s="186"/>
      <c r="BX231" s="186"/>
      <c r="BY231" s="184"/>
      <c r="BZ231" s="184"/>
      <c r="CA231" s="186"/>
      <c r="CB231" s="184"/>
      <c r="CC231" s="184"/>
      <c r="CD231" s="186"/>
      <c r="CE231" s="186"/>
      <c r="CF231" s="186"/>
      <c r="CG231" s="186"/>
      <c r="CH231" s="186"/>
      <c r="CI231" s="184"/>
      <c r="CJ231" s="186"/>
      <c r="CK231" s="184"/>
      <c r="CL231" s="186"/>
      <c r="CM231" s="186"/>
    </row>
    <row r="232" spans="1:91" ht="49.2">
      <c r="A232" s="120">
        <v>23</v>
      </c>
      <c r="B232" s="220" t="s">
        <v>946</v>
      </c>
      <c r="C232" s="127" t="s">
        <v>1261</v>
      </c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6"/>
      <c r="BU232" s="186"/>
      <c r="BV232" s="186"/>
      <c r="BW232" s="186"/>
      <c r="BX232" s="184"/>
      <c r="BY232" s="186"/>
      <c r="BZ232" s="186"/>
      <c r="CA232" s="186"/>
      <c r="CB232" s="184"/>
      <c r="CC232" s="186"/>
      <c r="CD232" s="184"/>
      <c r="CE232" s="184"/>
      <c r="CF232" s="184"/>
      <c r="CG232" s="184"/>
      <c r="CH232" s="186"/>
      <c r="CI232" s="186"/>
      <c r="CJ232" s="186"/>
      <c r="CK232" s="186"/>
      <c r="CL232" s="184"/>
      <c r="CM232" s="186"/>
    </row>
    <row r="233" spans="1:91" ht="49.2">
      <c r="A233" s="120">
        <v>23</v>
      </c>
      <c r="B233" s="220" t="s">
        <v>947</v>
      </c>
      <c r="C233" s="127" t="s">
        <v>1262</v>
      </c>
      <c r="D233" s="184">
        <v>9952</v>
      </c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>
        <v>10000</v>
      </c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>
        <v>24000</v>
      </c>
      <c r="BT233" s="184"/>
      <c r="BU233" s="184"/>
      <c r="BV233" s="184"/>
      <c r="BW233" s="186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</row>
    <row r="234" spans="1:91" ht="24.6">
      <c r="A234" s="120">
        <v>24</v>
      </c>
      <c r="B234" s="220" t="s">
        <v>948</v>
      </c>
      <c r="C234" s="127" t="s">
        <v>1263</v>
      </c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>
        <v>80000</v>
      </c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>
        <v>220000</v>
      </c>
      <c r="AP234" s="184"/>
      <c r="AQ234" s="184"/>
      <c r="AR234" s="184"/>
      <c r="AS234" s="184"/>
      <c r="AT234" s="184"/>
      <c r="AU234" s="184">
        <v>80000</v>
      </c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6"/>
      <c r="BT234" s="184"/>
      <c r="BU234" s="184"/>
      <c r="BV234" s="184"/>
      <c r="BW234" s="184"/>
      <c r="BX234" s="184">
        <v>40000</v>
      </c>
      <c r="BY234" s="184"/>
      <c r="BZ234" s="184"/>
      <c r="CA234" s="186"/>
      <c r="CB234" s="184"/>
      <c r="CC234" s="184"/>
      <c r="CD234" s="184"/>
      <c r="CE234" s="184"/>
      <c r="CF234" s="184"/>
      <c r="CG234" s="186"/>
      <c r="CH234" s="184"/>
      <c r="CI234" s="184">
        <v>120000</v>
      </c>
      <c r="CJ234" s="184"/>
      <c r="CK234" s="184"/>
      <c r="CL234" s="184"/>
      <c r="CM234" s="184"/>
    </row>
    <row r="235" spans="1:91" ht="24.6">
      <c r="A235" s="120">
        <v>24</v>
      </c>
      <c r="B235" s="220" t="s">
        <v>949</v>
      </c>
      <c r="C235" s="127" t="s">
        <v>1264</v>
      </c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>
        <v>12000</v>
      </c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6"/>
      <c r="BV235" s="184"/>
      <c r="BW235" s="184"/>
      <c r="BX235" s="184"/>
      <c r="BY235" s="186"/>
      <c r="BZ235" s="184"/>
      <c r="CA235" s="184">
        <v>2000</v>
      </c>
      <c r="CB235" s="184"/>
      <c r="CC235" s="184"/>
      <c r="CD235" s="184"/>
      <c r="CE235" s="184"/>
      <c r="CF235" s="186"/>
      <c r="CG235" s="184">
        <v>6800</v>
      </c>
      <c r="CH235" s="184"/>
      <c r="CI235" s="184"/>
      <c r="CJ235" s="184"/>
      <c r="CK235" s="184"/>
      <c r="CL235" s="184"/>
      <c r="CM235" s="184"/>
    </row>
    <row r="236" spans="1:91" ht="49.2">
      <c r="A236" s="120">
        <v>24</v>
      </c>
      <c r="B236" s="220" t="s">
        <v>950</v>
      </c>
      <c r="C236" s="127" t="s">
        <v>529</v>
      </c>
      <c r="D236" s="184">
        <v>473749</v>
      </c>
      <c r="E236" s="184">
        <v>173700</v>
      </c>
      <c r="F236" s="184">
        <v>96619</v>
      </c>
      <c r="G236" s="184">
        <v>159581</v>
      </c>
      <c r="H236" s="184">
        <v>20712</v>
      </c>
      <c r="I236" s="184">
        <v>66600</v>
      </c>
      <c r="J236" s="184">
        <v>90864</v>
      </c>
      <c r="K236" s="184">
        <v>555373.19999999995</v>
      </c>
      <c r="L236" s="184">
        <v>119772</v>
      </c>
      <c r="M236" s="184"/>
      <c r="N236" s="184">
        <v>431900</v>
      </c>
      <c r="O236" s="184">
        <v>73800</v>
      </c>
      <c r="P236" s="184">
        <v>1323359</v>
      </c>
      <c r="Q236" s="184">
        <v>210266.71</v>
      </c>
      <c r="R236" s="184">
        <v>694397.17</v>
      </c>
      <c r="S236" s="184">
        <v>28000</v>
      </c>
      <c r="T236" s="184">
        <v>6755</v>
      </c>
      <c r="U236" s="184">
        <v>154020.42000000001</v>
      </c>
      <c r="V236" s="184">
        <v>267000.40000000002</v>
      </c>
      <c r="W236" s="184">
        <v>94496</v>
      </c>
      <c r="X236" s="184">
        <v>2406177</v>
      </c>
      <c r="Y236" s="184">
        <v>299095.87</v>
      </c>
      <c r="Z236" s="184">
        <v>151200</v>
      </c>
      <c r="AA236" s="184">
        <v>391912.96000000002</v>
      </c>
      <c r="AB236" s="184">
        <v>157032</v>
      </c>
      <c r="AC236" s="184">
        <v>107345</v>
      </c>
      <c r="AD236" s="184">
        <v>211455</v>
      </c>
      <c r="AE236" s="184">
        <v>245770</v>
      </c>
      <c r="AF236" s="184"/>
      <c r="AG236" s="184">
        <v>59700</v>
      </c>
      <c r="AH236" s="184">
        <v>128938</v>
      </c>
      <c r="AI236" s="184">
        <v>373499.48</v>
      </c>
      <c r="AJ236" s="184">
        <v>156699.60999999999</v>
      </c>
      <c r="AK236" s="184">
        <v>262853.74</v>
      </c>
      <c r="AL236" s="184">
        <v>3210998.64</v>
      </c>
      <c r="AM236" s="184">
        <v>95184</v>
      </c>
      <c r="AN236" s="184">
        <v>99397</v>
      </c>
      <c r="AO236" s="184">
        <v>558053.43000000005</v>
      </c>
      <c r="AP236" s="184">
        <v>232902.12</v>
      </c>
      <c r="AQ236" s="184">
        <v>168746</v>
      </c>
      <c r="AR236" s="184">
        <v>117921.61</v>
      </c>
      <c r="AS236" s="184"/>
      <c r="AT236" s="184">
        <v>319509</v>
      </c>
      <c r="AU236" s="184">
        <v>287385.24</v>
      </c>
      <c r="AV236" s="184">
        <v>90591</v>
      </c>
      <c r="AW236" s="184"/>
      <c r="AX236" s="184">
        <v>94819.839999999997</v>
      </c>
      <c r="AY236" s="184">
        <v>137392</v>
      </c>
      <c r="AZ236" s="184">
        <v>218478</v>
      </c>
      <c r="BA236" s="184">
        <v>118604</v>
      </c>
      <c r="BB236" s="184">
        <v>1324555.23</v>
      </c>
      <c r="BC236" s="184">
        <v>198689.8</v>
      </c>
      <c r="BD236" s="184">
        <v>2018114.47</v>
      </c>
      <c r="BE236" s="184">
        <v>180114</v>
      </c>
      <c r="BF236" s="184">
        <v>31892</v>
      </c>
      <c r="BG236" s="184">
        <v>233130</v>
      </c>
      <c r="BH236" s="184">
        <v>391660</v>
      </c>
      <c r="BI236" s="184">
        <v>25888</v>
      </c>
      <c r="BJ236" s="184">
        <v>600</v>
      </c>
      <c r="BK236" s="184">
        <v>96268</v>
      </c>
      <c r="BL236" s="184">
        <v>288751.51</v>
      </c>
      <c r="BM236" s="184">
        <v>1054742.3</v>
      </c>
      <c r="BN236" s="184">
        <v>173972.93</v>
      </c>
      <c r="BO236" s="184">
        <v>402004.73</v>
      </c>
      <c r="BP236" s="184">
        <v>245080</v>
      </c>
      <c r="BQ236" s="184">
        <v>55762</v>
      </c>
      <c r="BR236" s="184">
        <v>414609.04</v>
      </c>
      <c r="BS236" s="186">
        <v>6990399.6600000001</v>
      </c>
      <c r="BT236" s="186">
        <v>117662</v>
      </c>
      <c r="BU236" s="186">
        <v>81978.600000000006</v>
      </c>
      <c r="BV236" s="186">
        <v>1696311.07</v>
      </c>
      <c r="BW236" s="184">
        <v>37500</v>
      </c>
      <c r="BX236" s="186">
        <v>110645.8</v>
      </c>
      <c r="BY236" s="186">
        <v>779404.05</v>
      </c>
      <c r="BZ236" s="186">
        <v>82093</v>
      </c>
      <c r="CA236" s="186">
        <v>180978.81</v>
      </c>
      <c r="CB236" s="186">
        <v>226755.51</v>
      </c>
      <c r="CC236" s="186">
        <v>146218</v>
      </c>
      <c r="CD236" s="184">
        <v>93521.73</v>
      </c>
      <c r="CE236" s="184">
        <v>163253.1</v>
      </c>
      <c r="CF236" s="184">
        <v>412648.18</v>
      </c>
      <c r="CG236" s="184">
        <v>35980</v>
      </c>
      <c r="CH236" s="184"/>
      <c r="CI236" s="184">
        <v>199553.28</v>
      </c>
      <c r="CJ236" s="186">
        <v>15981.01</v>
      </c>
      <c r="CK236" s="184">
        <v>478124.52</v>
      </c>
      <c r="CL236" s="186">
        <v>278145.3</v>
      </c>
      <c r="CM236" s="184">
        <v>66783</v>
      </c>
    </row>
    <row r="237" spans="1:91" ht="49.2">
      <c r="A237" s="120">
        <v>24</v>
      </c>
      <c r="B237" s="220" t="s">
        <v>951</v>
      </c>
      <c r="C237" s="141" t="s">
        <v>1265</v>
      </c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>
        <v>5600</v>
      </c>
      <c r="BN237" s="184"/>
      <c r="BO237" s="184"/>
      <c r="BP237" s="184"/>
      <c r="BQ237" s="184"/>
      <c r="BR237" s="184"/>
      <c r="BS237" s="184"/>
      <c r="BT237" s="184"/>
      <c r="BU237" s="184"/>
      <c r="BV237" s="186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</row>
    <row r="238" spans="1:91" ht="49.2">
      <c r="A238" s="120">
        <v>24</v>
      </c>
      <c r="B238" s="220" t="s">
        <v>952</v>
      </c>
      <c r="C238" s="141" t="s">
        <v>1266</v>
      </c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>
        <v>0</v>
      </c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>
        <v>550</v>
      </c>
      <c r="BC238" s="184"/>
      <c r="BD238" s="184"/>
      <c r="BE238" s="184">
        <v>3100</v>
      </c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>
        <v>4610</v>
      </c>
      <c r="BU238" s="184"/>
      <c r="BV238" s="184"/>
      <c r="BW238" s="184">
        <v>6500</v>
      </c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>
        <v>42841</v>
      </c>
      <c r="CI238" s="184">
        <v>18000</v>
      </c>
      <c r="CJ238" s="184"/>
      <c r="CK238" s="184"/>
      <c r="CL238" s="184"/>
      <c r="CM238" s="184"/>
    </row>
    <row r="239" spans="1:91" ht="24.6">
      <c r="A239" s="120">
        <v>24</v>
      </c>
      <c r="B239" s="220" t="s">
        <v>953</v>
      </c>
      <c r="C239" s="141" t="s">
        <v>1267</v>
      </c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6"/>
      <c r="BT239" s="186"/>
      <c r="BU239" s="184"/>
      <c r="BV239" s="186"/>
      <c r="BW239" s="184"/>
      <c r="BX239" s="184"/>
      <c r="BY239" s="186"/>
      <c r="BZ239" s="186"/>
      <c r="CA239" s="184"/>
      <c r="CB239" s="184"/>
      <c r="CC239" s="184"/>
      <c r="CD239" s="186"/>
      <c r="CE239" s="184"/>
      <c r="CF239" s="186"/>
      <c r="CG239" s="184"/>
      <c r="CH239" s="184"/>
      <c r="CI239" s="184"/>
      <c r="CJ239" s="184"/>
      <c r="CK239" s="186"/>
      <c r="CL239" s="186"/>
      <c r="CM239" s="186"/>
    </row>
    <row r="240" spans="1:91" ht="24.6">
      <c r="A240" s="120">
        <v>24</v>
      </c>
      <c r="B240" s="220" t="s">
        <v>954</v>
      </c>
      <c r="C240" s="141" t="s">
        <v>1268</v>
      </c>
      <c r="D240" s="184">
        <v>128750</v>
      </c>
      <c r="E240" s="184">
        <v>44040</v>
      </c>
      <c r="F240" s="184">
        <v>18800</v>
      </c>
      <c r="G240" s="184">
        <v>35480</v>
      </c>
      <c r="H240" s="184">
        <v>13000</v>
      </c>
      <c r="I240" s="184">
        <v>27347</v>
      </c>
      <c r="J240" s="184">
        <v>37770</v>
      </c>
      <c r="K240" s="184">
        <v>22440</v>
      </c>
      <c r="L240" s="184">
        <v>13000</v>
      </c>
      <c r="M240" s="184">
        <v>56760</v>
      </c>
      <c r="N240" s="184">
        <v>129460</v>
      </c>
      <c r="O240" s="184">
        <v>7280</v>
      </c>
      <c r="P240" s="184">
        <v>100240</v>
      </c>
      <c r="Q240" s="184">
        <v>3680</v>
      </c>
      <c r="R240" s="184">
        <v>16650</v>
      </c>
      <c r="S240" s="184">
        <v>76720</v>
      </c>
      <c r="T240" s="184">
        <v>35279.660000000003</v>
      </c>
      <c r="U240" s="184"/>
      <c r="V240" s="184">
        <v>0</v>
      </c>
      <c r="W240" s="184">
        <v>24316</v>
      </c>
      <c r="X240" s="184">
        <v>133255</v>
      </c>
      <c r="Y240" s="184"/>
      <c r="Z240" s="184">
        <v>129160</v>
      </c>
      <c r="AA240" s="184">
        <v>17970</v>
      </c>
      <c r="AB240" s="184"/>
      <c r="AC240" s="184"/>
      <c r="AD240" s="184">
        <v>21850</v>
      </c>
      <c r="AE240" s="184">
        <v>240</v>
      </c>
      <c r="AF240" s="184">
        <v>5700</v>
      </c>
      <c r="AG240" s="184">
        <v>14800</v>
      </c>
      <c r="AH240" s="184">
        <v>63040</v>
      </c>
      <c r="AI240" s="184">
        <v>1070</v>
      </c>
      <c r="AJ240" s="184">
        <v>12494</v>
      </c>
      <c r="AK240" s="184"/>
      <c r="AL240" s="184">
        <v>238234</v>
      </c>
      <c r="AM240" s="184"/>
      <c r="AN240" s="184"/>
      <c r="AO240" s="184"/>
      <c r="AP240" s="184"/>
      <c r="AQ240" s="184"/>
      <c r="AR240" s="184"/>
      <c r="AS240" s="184">
        <v>327812</v>
      </c>
      <c r="AT240" s="184"/>
      <c r="AU240" s="184">
        <v>13960</v>
      </c>
      <c r="AV240" s="184"/>
      <c r="AW240" s="184">
        <v>40770</v>
      </c>
      <c r="AX240" s="184"/>
      <c r="AY240" s="184"/>
      <c r="AZ240" s="184">
        <v>16120</v>
      </c>
      <c r="BA240" s="184"/>
      <c r="BB240" s="184"/>
      <c r="BC240" s="184">
        <v>21120</v>
      </c>
      <c r="BD240" s="184">
        <v>70960</v>
      </c>
      <c r="BE240" s="184">
        <v>80476</v>
      </c>
      <c r="BF240" s="184">
        <v>2400</v>
      </c>
      <c r="BG240" s="184">
        <v>1740</v>
      </c>
      <c r="BH240" s="184">
        <v>172830</v>
      </c>
      <c r="BI240" s="184">
        <v>15620</v>
      </c>
      <c r="BJ240" s="184">
        <v>7760</v>
      </c>
      <c r="BK240" s="184">
        <v>26300</v>
      </c>
      <c r="BL240" s="184">
        <v>4320</v>
      </c>
      <c r="BM240" s="184">
        <v>77840</v>
      </c>
      <c r="BN240" s="184"/>
      <c r="BO240" s="184"/>
      <c r="BP240" s="184"/>
      <c r="BQ240" s="184"/>
      <c r="BR240" s="184">
        <v>24320</v>
      </c>
      <c r="BS240" s="184">
        <v>117255</v>
      </c>
      <c r="BT240" s="184">
        <v>6960</v>
      </c>
      <c r="BU240" s="184"/>
      <c r="BV240" s="184"/>
      <c r="BW240" s="184">
        <v>17400</v>
      </c>
      <c r="BX240" s="184"/>
      <c r="BY240" s="184">
        <v>480</v>
      </c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</row>
    <row r="241" spans="1:91" ht="24.6">
      <c r="A241" s="120">
        <v>24</v>
      </c>
      <c r="B241" s="220" t="s">
        <v>955</v>
      </c>
      <c r="C241" s="141" t="s">
        <v>1269</v>
      </c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6"/>
      <c r="BZ241" s="184"/>
      <c r="CA241" s="186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</row>
    <row r="242" spans="1:91" ht="24.6">
      <c r="A242" s="120">
        <v>24</v>
      </c>
      <c r="B242" s="220" t="s">
        <v>956</v>
      </c>
      <c r="C242" s="141" t="s">
        <v>1270</v>
      </c>
      <c r="D242" s="184">
        <v>319444</v>
      </c>
      <c r="E242" s="184">
        <v>114300</v>
      </c>
      <c r="F242" s="184">
        <v>9440</v>
      </c>
      <c r="G242" s="184">
        <v>45766</v>
      </c>
      <c r="H242" s="184">
        <v>24261.1</v>
      </c>
      <c r="I242" s="184">
        <v>74116</v>
      </c>
      <c r="J242" s="184">
        <v>89312.06</v>
      </c>
      <c r="K242" s="184">
        <v>54039</v>
      </c>
      <c r="L242" s="184">
        <v>49660</v>
      </c>
      <c r="M242" s="184">
        <v>177085.72</v>
      </c>
      <c r="N242" s="184">
        <v>276436.76</v>
      </c>
      <c r="O242" s="184">
        <v>17096.48</v>
      </c>
      <c r="P242" s="184">
        <v>55185</v>
      </c>
      <c r="Q242" s="184"/>
      <c r="R242" s="184">
        <v>19000</v>
      </c>
      <c r="S242" s="184">
        <v>100809.31</v>
      </c>
      <c r="T242" s="184"/>
      <c r="U242" s="184"/>
      <c r="V242" s="184">
        <v>0</v>
      </c>
      <c r="W242" s="184">
        <v>33624</v>
      </c>
      <c r="X242" s="184">
        <v>247624</v>
      </c>
      <c r="Y242" s="184"/>
      <c r="Z242" s="184">
        <v>159343</v>
      </c>
      <c r="AA242" s="184">
        <v>51302</v>
      </c>
      <c r="AB242" s="184"/>
      <c r="AC242" s="184"/>
      <c r="AD242" s="184">
        <v>38112.5</v>
      </c>
      <c r="AE242" s="184"/>
      <c r="AF242" s="184">
        <v>21490.58</v>
      </c>
      <c r="AG242" s="184">
        <v>69904.91</v>
      </c>
      <c r="AH242" s="184">
        <v>59835</v>
      </c>
      <c r="AI242" s="184">
        <v>1915.86</v>
      </c>
      <c r="AJ242" s="184">
        <v>22737</v>
      </c>
      <c r="AK242" s="184"/>
      <c r="AL242" s="184">
        <v>338437.34</v>
      </c>
      <c r="AM242" s="184"/>
      <c r="AN242" s="184"/>
      <c r="AO242" s="184"/>
      <c r="AP242" s="184"/>
      <c r="AQ242" s="184"/>
      <c r="AR242" s="184"/>
      <c r="AS242" s="184">
        <v>610614.66</v>
      </c>
      <c r="AT242" s="184"/>
      <c r="AU242" s="184">
        <v>37080</v>
      </c>
      <c r="AV242" s="184"/>
      <c r="AW242" s="184">
        <v>64138</v>
      </c>
      <c r="AX242" s="184"/>
      <c r="AY242" s="184"/>
      <c r="AZ242" s="184">
        <v>23218</v>
      </c>
      <c r="BA242" s="184"/>
      <c r="BB242" s="184"/>
      <c r="BC242" s="184"/>
      <c r="BD242" s="184">
        <v>69025</v>
      </c>
      <c r="BE242" s="184">
        <v>197074</v>
      </c>
      <c r="BF242" s="184">
        <v>5600</v>
      </c>
      <c r="BG242" s="184"/>
      <c r="BH242" s="184">
        <v>240052.42</v>
      </c>
      <c r="BI242" s="184">
        <v>36015</v>
      </c>
      <c r="BJ242" s="184">
        <v>9999.5499999999993</v>
      </c>
      <c r="BK242" s="184">
        <v>56333.25</v>
      </c>
      <c r="BL242" s="184">
        <v>4107</v>
      </c>
      <c r="BM242" s="184">
        <v>107507</v>
      </c>
      <c r="BN242" s="184"/>
      <c r="BO242" s="184"/>
      <c r="BP242" s="184"/>
      <c r="BQ242" s="184"/>
      <c r="BR242" s="184">
        <v>83758</v>
      </c>
      <c r="BS242" s="184">
        <v>77196.539999999994</v>
      </c>
      <c r="BT242" s="184">
        <v>9208</v>
      </c>
      <c r="BU242" s="184"/>
      <c r="BV242" s="186"/>
      <c r="BW242" s="184">
        <v>22100</v>
      </c>
      <c r="BX242" s="184"/>
      <c r="BY242" s="184"/>
      <c r="BZ242" s="184"/>
      <c r="CA242" s="184"/>
      <c r="CB242" s="184"/>
      <c r="CC242" s="184"/>
      <c r="CD242" s="186"/>
      <c r="CE242" s="184"/>
      <c r="CF242" s="184"/>
      <c r="CG242" s="184"/>
      <c r="CH242" s="184"/>
      <c r="CI242" s="184"/>
      <c r="CJ242" s="184"/>
      <c r="CK242" s="184"/>
      <c r="CL242" s="184"/>
      <c r="CM242" s="184"/>
    </row>
    <row r="243" spans="1:91" ht="24.6">
      <c r="A243" s="120">
        <v>24</v>
      </c>
      <c r="B243" s="220" t="s">
        <v>957</v>
      </c>
      <c r="C243" s="141" t="s">
        <v>1271</v>
      </c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</row>
    <row r="244" spans="1:91" ht="24.6">
      <c r="A244" s="120">
        <v>24</v>
      </c>
      <c r="B244" s="220" t="s">
        <v>958</v>
      </c>
      <c r="C244" s="141" t="s">
        <v>1272</v>
      </c>
      <c r="D244" s="184">
        <v>455944</v>
      </c>
      <c r="E244" s="184">
        <v>106384.38</v>
      </c>
      <c r="F244" s="184">
        <v>39488</v>
      </c>
      <c r="G244" s="184">
        <v>49170</v>
      </c>
      <c r="H244" s="184">
        <v>16632</v>
      </c>
      <c r="I244" s="184">
        <v>47870.67</v>
      </c>
      <c r="J244" s="184">
        <v>74222.990000000005</v>
      </c>
      <c r="K244" s="184">
        <v>91124</v>
      </c>
      <c r="L244" s="184">
        <v>21742</v>
      </c>
      <c r="M244" s="184">
        <v>289531.77</v>
      </c>
      <c r="N244" s="184">
        <v>216544.55</v>
      </c>
      <c r="O244" s="184">
        <v>23694</v>
      </c>
      <c r="P244" s="184">
        <v>125041</v>
      </c>
      <c r="Q244" s="184"/>
      <c r="R244" s="184">
        <v>17368</v>
      </c>
      <c r="S244" s="184">
        <v>35977.199999999997</v>
      </c>
      <c r="T244" s="184"/>
      <c r="U244" s="184">
        <v>3244</v>
      </c>
      <c r="V244" s="184">
        <v>0</v>
      </c>
      <c r="W244" s="184">
        <v>37074</v>
      </c>
      <c r="X244" s="184">
        <v>182044.2</v>
      </c>
      <c r="Y244" s="184">
        <v>480</v>
      </c>
      <c r="Z244" s="184">
        <v>67647.91</v>
      </c>
      <c r="AA244" s="184">
        <v>53432.26</v>
      </c>
      <c r="AB244" s="184">
        <v>46280</v>
      </c>
      <c r="AC244" s="184">
        <v>6408</v>
      </c>
      <c r="AD244" s="184">
        <v>17573.04</v>
      </c>
      <c r="AE244" s="184"/>
      <c r="AF244" s="184">
        <v>26410</v>
      </c>
      <c r="AG244" s="184">
        <v>51071.95</v>
      </c>
      <c r="AH244" s="184">
        <v>53917.42</v>
      </c>
      <c r="AI244" s="184">
        <v>6464</v>
      </c>
      <c r="AJ244" s="184">
        <v>34038.559999999998</v>
      </c>
      <c r="AK244" s="184">
        <v>1936</v>
      </c>
      <c r="AL244" s="184">
        <v>432754.92</v>
      </c>
      <c r="AM244" s="184"/>
      <c r="AN244" s="184"/>
      <c r="AO244" s="184"/>
      <c r="AP244" s="184"/>
      <c r="AQ244" s="184"/>
      <c r="AR244" s="184"/>
      <c r="AS244" s="184">
        <v>984274</v>
      </c>
      <c r="AT244" s="184"/>
      <c r="AU244" s="184">
        <v>59757</v>
      </c>
      <c r="AV244" s="184"/>
      <c r="AW244" s="184">
        <v>129956</v>
      </c>
      <c r="AX244" s="184"/>
      <c r="AY244" s="184"/>
      <c r="AZ244" s="184">
        <v>29060</v>
      </c>
      <c r="BA244" s="184"/>
      <c r="BB244" s="184"/>
      <c r="BC244" s="184">
        <v>5232</v>
      </c>
      <c r="BD244" s="184">
        <v>100686.36</v>
      </c>
      <c r="BE244" s="184">
        <v>174977.88</v>
      </c>
      <c r="BF244" s="184">
        <v>5896</v>
      </c>
      <c r="BG244" s="184"/>
      <c r="BH244" s="184">
        <v>162228.44</v>
      </c>
      <c r="BI244" s="184">
        <v>28415.91</v>
      </c>
      <c r="BJ244" s="184">
        <v>5616</v>
      </c>
      <c r="BK244" s="184">
        <v>59129.8</v>
      </c>
      <c r="BL244" s="184">
        <v>24558</v>
      </c>
      <c r="BM244" s="184">
        <v>141273</v>
      </c>
      <c r="BN244" s="184"/>
      <c r="BO244" s="184">
        <v>4120</v>
      </c>
      <c r="BP244" s="184"/>
      <c r="BQ244" s="184"/>
      <c r="BR244" s="184">
        <v>126529.52</v>
      </c>
      <c r="BS244" s="184">
        <v>151583.4</v>
      </c>
      <c r="BT244" s="186">
        <v>5364</v>
      </c>
      <c r="BU244" s="184"/>
      <c r="BV244" s="184"/>
      <c r="BW244" s="184">
        <v>28760</v>
      </c>
      <c r="BX244" s="184"/>
      <c r="BY244" s="184"/>
      <c r="BZ244" s="184"/>
      <c r="CA244" s="186"/>
      <c r="CB244" s="184"/>
      <c r="CC244" s="184">
        <v>10870</v>
      </c>
      <c r="CD244" s="184"/>
      <c r="CE244" s="184"/>
      <c r="CF244" s="184"/>
      <c r="CG244" s="186"/>
      <c r="CH244" s="184">
        <v>81668</v>
      </c>
      <c r="CI244" s="184"/>
      <c r="CJ244" s="184"/>
      <c r="CK244" s="184">
        <v>1100</v>
      </c>
      <c r="CL244" s="184"/>
      <c r="CM244" s="184"/>
    </row>
    <row r="245" spans="1:91" ht="24.6">
      <c r="A245" s="120">
        <v>28</v>
      </c>
      <c r="B245" s="220" t="s">
        <v>959</v>
      </c>
      <c r="C245" s="141" t="s">
        <v>530</v>
      </c>
      <c r="D245" s="184">
        <v>1657277.82</v>
      </c>
      <c r="E245" s="184">
        <v>341878.25</v>
      </c>
      <c r="F245" s="184">
        <v>369691.5</v>
      </c>
      <c r="G245" s="184">
        <v>275355</v>
      </c>
      <c r="H245" s="184">
        <v>252750.75</v>
      </c>
      <c r="I245" s="184">
        <v>368441.23</v>
      </c>
      <c r="J245" s="184">
        <v>391755.29</v>
      </c>
      <c r="K245" s="184">
        <v>476997.33</v>
      </c>
      <c r="L245" s="184">
        <v>313358.59000000003</v>
      </c>
      <c r="M245" s="184">
        <v>457461.31</v>
      </c>
      <c r="N245" s="184">
        <v>782444.25</v>
      </c>
      <c r="O245" s="184">
        <v>154193.68</v>
      </c>
      <c r="P245" s="184">
        <v>823474.04</v>
      </c>
      <c r="Q245" s="184">
        <v>234753.62</v>
      </c>
      <c r="R245" s="184">
        <v>363078.01</v>
      </c>
      <c r="S245" s="184">
        <v>536426.5</v>
      </c>
      <c r="T245" s="184">
        <v>305238.3</v>
      </c>
      <c r="U245" s="184">
        <v>58385.75</v>
      </c>
      <c r="V245" s="184">
        <v>326502.34999999998</v>
      </c>
      <c r="W245" s="184">
        <v>54212.86</v>
      </c>
      <c r="X245" s="184">
        <v>2878205.18</v>
      </c>
      <c r="Y245" s="184">
        <v>284815.45</v>
      </c>
      <c r="Z245" s="184">
        <v>580647.59</v>
      </c>
      <c r="AA245" s="184">
        <v>340259.45</v>
      </c>
      <c r="AB245" s="184">
        <v>91866</v>
      </c>
      <c r="AC245" s="184">
        <v>238000.55</v>
      </c>
      <c r="AD245" s="184">
        <v>401095.92</v>
      </c>
      <c r="AE245" s="184">
        <v>1158636.3</v>
      </c>
      <c r="AF245" s="184">
        <v>195389.5</v>
      </c>
      <c r="AG245" s="184">
        <v>181986.84</v>
      </c>
      <c r="AH245" s="184">
        <v>373930</v>
      </c>
      <c r="AI245" s="184">
        <v>440825.19</v>
      </c>
      <c r="AJ245" s="184">
        <v>371966.65</v>
      </c>
      <c r="AK245" s="184">
        <v>250756.4</v>
      </c>
      <c r="AL245" s="184">
        <v>3703054.82</v>
      </c>
      <c r="AM245" s="184">
        <v>984792</v>
      </c>
      <c r="AN245" s="184">
        <v>319589</v>
      </c>
      <c r="AO245" s="184">
        <v>761512.3</v>
      </c>
      <c r="AP245" s="184">
        <v>687769</v>
      </c>
      <c r="AQ245" s="184">
        <v>512154</v>
      </c>
      <c r="AR245" s="184">
        <v>128981</v>
      </c>
      <c r="AS245" s="184">
        <v>1607329.69</v>
      </c>
      <c r="AT245" s="184">
        <v>504020.36</v>
      </c>
      <c r="AU245" s="184">
        <v>390312</v>
      </c>
      <c r="AV245" s="184">
        <v>711318.75</v>
      </c>
      <c r="AW245" s="184">
        <v>480730</v>
      </c>
      <c r="AX245" s="184">
        <v>235286.5</v>
      </c>
      <c r="AY245" s="184">
        <v>322194</v>
      </c>
      <c r="AZ245" s="184">
        <v>309930.68</v>
      </c>
      <c r="BA245" s="184">
        <v>286931.88</v>
      </c>
      <c r="BB245" s="184">
        <v>1350372.75</v>
      </c>
      <c r="BC245" s="184">
        <v>177876.99</v>
      </c>
      <c r="BD245" s="184">
        <v>1765162.36</v>
      </c>
      <c r="BE245" s="184">
        <v>418684.34</v>
      </c>
      <c r="BF245" s="184">
        <v>209450</v>
      </c>
      <c r="BG245" s="184">
        <v>194656.71</v>
      </c>
      <c r="BH245" s="184">
        <v>771209.58</v>
      </c>
      <c r="BI245" s="184">
        <v>142007.5</v>
      </c>
      <c r="BJ245" s="184">
        <v>152975</v>
      </c>
      <c r="BK245" s="184">
        <v>368700</v>
      </c>
      <c r="BL245" s="184">
        <v>139291.01</v>
      </c>
      <c r="BM245" s="184">
        <v>2330924.25</v>
      </c>
      <c r="BN245" s="184">
        <v>470645.78</v>
      </c>
      <c r="BO245" s="184">
        <v>277580.01</v>
      </c>
      <c r="BP245" s="184">
        <v>427474</v>
      </c>
      <c r="BQ245" s="184">
        <v>243714.2</v>
      </c>
      <c r="BR245" s="184">
        <v>298429</v>
      </c>
      <c r="BS245" s="184">
        <v>5128862.13</v>
      </c>
      <c r="BT245" s="184">
        <v>544712.30000000005</v>
      </c>
      <c r="BU245" s="184">
        <v>678516</v>
      </c>
      <c r="BV245" s="186">
        <v>1351872.06</v>
      </c>
      <c r="BW245" s="184">
        <v>69838</v>
      </c>
      <c r="BX245" s="184">
        <v>250571.34</v>
      </c>
      <c r="BY245" s="184">
        <v>485007.22</v>
      </c>
      <c r="BZ245" s="184">
        <v>215950</v>
      </c>
      <c r="CA245" s="186">
        <v>270988.71000000002</v>
      </c>
      <c r="CB245" s="184">
        <v>255125.9</v>
      </c>
      <c r="CC245" s="184">
        <v>1506137.01</v>
      </c>
      <c r="CD245" s="186">
        <v>1203489.24</v>
      </c>
      <c r="CE245" s="184">
        <v>484372.66</v>
      </c>
      <c r="CF245" s="184">
        <v>340797.82</v>
      </c>
      <c r="CG245" s="186">
        <v>134220.93</v>
      </c>
      <c r="CH245" s="186">
        <v>137669.09</v>
      </c>
      <c r="CI245" s="184">
        <v>239267.76</v>
      </c>
      <c r="CJ245" s="184">
        <v>340454.79</v>
      </c>
      <c r="CK245" s="184">
        <v>783167</v>
      </c>
      <c r="CL245" s="186">
        <v>142382.04999999999</v>
      </c>
      <c r="CM245" s="184">
        <v>97976.7</v>
      </c>
    </row>
    <row r="246" spans="1:91" ht="24.6">
      <c r="A246" s="120">
        <v>28</v>
      </c>
      <c r="B246" s="220" t="s">
        <v>960</v>
      </c>
      <c r="C246" s="141" t="s">
        <v>531</v>
      </c>
      <c r="D246" s="184"/>
      <c r="E246" s="184"/>
      <c r="F246" s="184">
        <v>5780</v>
      </c>
      <c r="G246" s="184"/>
      <c r="H246" s="184"/>
      <c r="I246" s="184"/>
      <c r="J246" s="184">
        <v>1300</v>
      </c>
      <c r="K246" s="184"/>
      <c r="L246" s="184"/>
      <c r="M246" s="184">
        <v>35400</v>
      </c>
      <c r="N246" s="184">
        <v>29060</v>
      </c>
      <c r="O246" s="184"/>
      <c r="P246" s="184"/>
      <c r="Q246" s="184"/>
      <c r="R246" s="184">
        <v>16445</v>
      </c>
      <c r="S246" s="184">
        <v>42450</v>
      </c>
      <c r="T246" s="184">
        <v>3300</v>
      </c>
      <c r="U246" s="184">
        <v>8182</v>
      </c>
      <c r="V246" s="184"/>
      <c r="W246" s="184"/>
      <c r="X246" s="184">
        <v>263291.5</v>
      </c>
      <c r="Y246" s="184">
        <v>34000</v>
      </c>
      <c r="Z246" s="184">
        <v>9600</v>
      </c>
      <c r="AA246" s="184">
        <v>38054.519999999997</v>
      </c>
      <c r="AB246" s="184">
        <v>22690</v>
      </c>
      <c r="AC246" s="184">
        <v>73400</v>
      </c>
      <c r="AD246" s="184">
        <v>23760</v>
      </c>
      <c r="AE246" s="184"/>
      <c r="AF246" s="184">
        <v>7000</v>
      </c>
      <c r="AG246" s="184"/>
      <c r="AH246" s="184"/>
      <c r="AI246" s="184">
        <v>65560</v>
      </c>
      <c r="AJ246" s="184"/>
      <c r="AK246" s="184">
        <v>440</v>
      </c>
      <c r="AL246" s="184"/>
      <c r="AM246" s="184"/>
      <c r="AN246" s="184"/>
      <c r="AO246" s="184"/>
      <c r="AP246" s="184">
        <v>17670</v>
      </c>
      <c r="AQ246" s="184">
        <v>29335</v>
      </c>
      <c r="AR246" s="184"/>
      <c r="AS246" s="184"/>
      <c r="AT246" s="184">
        <v>12062</v>
      </c>
      <c r="AU246" s="184">
        <v>20600</v>
      </c>
      <c r="AV246" s="184">
        <v>26000</v>
      </c>
      <c r="AW246" s="184"/>
      <c r="AX246" s="184">
        <v>7520</v>
      </c>
      <c r="AY246" s="184">
        <v>9200</v>
      </c>
      <c r="AZ246" s="184"/>
      <c r="BA246" s="184">
        <v>65520</v>
      </c>
      <c r="BB246" s="184">
        <v>26516</v>
      </c>
      <c r="BC246" s="184">
        <v>62640</v>
      </c>
      <c r="BD246" s="184">
        <v>39082</v>
      </c>
      <c r="BE246" s="184"/>
      <c r="BF246" s="184">
        <v>43600</v>
      </c>
      <c r="BG246" s="184">
        <v>10411</v>
      </c>
      <c r="BH246" s="184">
        <v>21990</v>
      </c>
      <c r="BI246" s="184"/>
      <c r="BJ246" s="184"/>
      <c r="BK246" s="184"/>
      <c r="BL246" s="184"/>
      <c r="BM246" s="184">
        <v>1330</v>
      </c>
      <c r="BN246" s="184"/>
      <c r="BO246" s="184">
        <v>18030</v>
      </c>
      <c r="BP246" s="184"/>
      <c r="BQ246" s="184">
        <v>24878</v>
      </c>
      <c r="BR246" s="184">
        <v>19126</v>
      </c>
      <c r="BS246" s="184"/>
      <c r="BT246" s="184">
        <v>2880</v>
      </c>
      <c r="BU246" s="184"/>
      <c r="BV246" s="186">
        <v>20400</v>
      </c>
      <c r="BW246" s="184">
        <v>10100</v>
      </c>
      <c r="BX246" s="186"/>
      <c r="BY246" s="184">
        <v>18000</v>
      </c>
      <c r="BZ246" s="184">
        <v>7452</v>
      </c>
      <c r="CA246" s="184"/>
      <c r="CB246" s="184">
        <v>4640</v>
      </c>
      <c r="CC246" s="184">
        <v>103348.6</v>
      </c>
      <c r="CD246" s="184"/>
      <c r="CE246" s="184">
        <v>75800</v>
      </c>
      <c r="CF246" s="184">
        <v>485</v>
      </c>
      <c r="CG246" s="184"/>
      <c r="CH246" s="184">
        <v>22735</v>
      </c>
      <c r="CI246" s="184">
        <v>46445</v>
      </c>
      <c r="CJ246" s="184">
        <v>300</v>
      </c>
      <c r="CK246" s="184"/>
      <c r="CL246" s="184"/>
      <c r="CM246" s="184"/>
    </row>
    <row r="247" spans="1:91" ht="24.6">
      <c r="A247" s="120">
        <v>28</v>
      </c>
      <c r="B247" s="220" t="s">
        <v>961</v>
      </c>
      <c r="C247" s="141" t="s">
        <v>532</v>
      </c>
      <c r="D247" s="184">
        <v>421123</v>
      </c>
      <c r="E247" s="184">
        <v>110801.67</v>
      </c>
      <c r="F247" s="184">
        <v>51636</v>
      </c>
      <c r="G247" s="184">
        <v>119352</v>
      </c>
      <c r="H247" s="184">
        <v>65586</v>
      </c>
      <c r="I247" s="184">
        <v>76346</v>
      </c>
      <c r="J247" s="184">
        <v>127816</v>
      </c>
      <c r="K247" s="184">
        <v>117482</v>
      </c>
      <c r="L247" s="184">
        <v>228242.5</v>
      </c>
      <c r="M247" s="184">
        <v>54023</v>
      </c>
      <c r="N247" s="184">
        <v>188277</v>
      </c>
      <c r="O247" s="184">
        <v>11484</v>
      </c>
      <c r="P247" s="184">
        <v>453280.5</v>
      </c>
      <c r="Q247" s="184">
        <v>73217</v>
      </c>
      <c r="R247" s="184">
        <v>77471</v>
      </c>
      <c r="S247" s="184">
        <v>133884</v>
      </c>
      <c r="T247" s="184">
        <v>55639</v>
      </c>
      <c r="U247" s="184">
        <v>166368.5</v>
      </c>
      <c r="V247" s="184">
        <v>135305</v>
      </c>
      <c r="W247" s="184">
        <v>18569</v>
      </c>
      <c r="X247" s="184">
        <v>1521606.1</v>
      </c>
      <c r="Y247" s="184">
        <v>94729</v>
      </c>
      <c r="Z247" s="184">
        <v>17086</v>
      </c>
      <c r="AA247" s="184">
        <v>136902</v>
      </c>
      <c r="AB247" s="184">
        <v>102565</v>
      </c>
      <c r="AC247" s="184">
        <v>47900</v>
      </c>
      <c r="AD247" s="184">
        <v>82071</v>
      </c>
      <c r="AE247" s="184">
        <v>221380</v>
      </c>
      <c r="AF247" s="184">
        <v>77406</v>
      </c>
      <c r="AG247" s="184">
        <v>65042</v>
      </c>
      <c r="AH247" s="184">
        <v>28691</v>
      </c>
      <c r="AI247" s="184">
        <v>181541</v>
      </c>
      <c r="AJ247" s="184">
        <v>25541.599999999999</v>
      </c>
      <c r="AK247" s="184">
        <v>91940.94</v>
      </c>
      <c r="AL247" s="184">
        <v>1252855</v>
      </c>
      <c r="AM247" s="184">
        <v>329145</v>
      </c>
      <c r="AN247" s="184">
        <v>77803</v>
      </c>
      <c r="AO247" s="184">
        <v>205890</v>
      </c>
      <c r="AP247" s="184">
        <v>211164</v>
      </c>
      <c r="AQ247" s="184">
        <v>145009</v>
      </c>
      <c r="AR247" s="184">
        <v>51994</v>
      </c>
      <c r="AS247" s="184">
        <v>201398</v>
      </c>
      <c r="AT247" s="184">
        <v>66014.33</v>
      </c>
      <c r="AU247" s="184">
        <v>669234</v>
      </c>
      <c r="AV247" s="184">
        <v>46680</v>
      </c>
      <c r="AW247" s="184">
        <v>92351</v>
      </c>
      <c r="AX247" s="184">
        <v>54577.4</v>
      </c>
      <c r="AY247" s="184">
        <v>203600</v>
      </c>
      <c r="AZ247" s="184">
        <v>66309</v>
      </c>
      <c r="BA247" s="184">
        <v>70906</v>
      </c>
      <c r="BB247" s="184">
        <v>50374</v>
      </c>
      <c r="BC247" s="184">
        <v>51202.25</v>
      </c>
      <c r="BD247" s="184">
        <v>579743</v>
      </c>
      <c r="BE247" s="184">
        <v>109372</v>
      </c>
      <c r="BF247" s="184">
        <v>20370</v>
      </c>
      <c r="BG247" s="184">
        <v>127432.02</v>
      </c>
      <c r="BH247" s="184">
        <v>432102</v>
      </c>
      <c r="BI247" s="184">
        <v>64387</v>
      </c>
      <c r="BJ247" s="184">
        <v>53269</v>
      </c>
      <c r="BK247" s="184">
        <v>41620</v>
      </c>
      <c r="BL247" s="184">
        <v>58326.66</v>
      </c>
      <c r="BM247" s="184">
        <v>122307</v>
      </c>
      <c r="BN247" s="184">
        <v>292426.2</v>
      </c>
      <c r="BO247" s="184">
        <v>167767</v>
      </c>
      <c r="BP247" s="184">
        <v>84099.5</v>
      </c>
      <c r="BQ247" s="184">
        <v>334801</v>
      </c>
      <c r="BR247" s="184">
        <v>80253</v>
      </c>
      <c r="BS247" s="186">
        <v>764633.44</v>
      </c>
      <c r="BT247" s="186">
        <v>43496</v>
      </c>
      <c r="BU247" s="186"/>
      <c r="BV247" s="186">
        <v>159125</v>
      </c>
      <c r="BW247" s="186">
        <v>14246</v>
      </c>
      <c r="BX247" s="186">
        <v>280778</v>
      </c>
      <c r="BY247" s="186">
        <v>80104</v>
      </c>
      <c r="BZ247" s="186">
        <v>13300</v>
      </c>
      <c r="CA247" s="186">
        <v>48434.01</v>
      </c>
      <c r="CB247" s="186">
        <v>8700</v>
      </c>
      <c r="CC247" s="186">
        <v>76111</v>
      </c>
      <c r="CD247" s="186">
        <v>140923</v>
      </c>
      <c r="CE247" s="186">
        <v>162476.54999999999</v>
      </c>
      <c r="CF247" s="186">
        <v>168252</v>
      </c>
      <c r="CG247" s="186">
        <v>91083</v>
      </c>
      <c r="CH247" s="186">
        <v>12225</v>
      </c>
      <c r="CI247" s="186">
        <v>26328.400000000001</v>
      </c>
      <c r="CJ247" s="186">
        <v>63865</v>
      </c>
      <c r="CK247" s="186">
        <v>185694</v>
      </c>
      <c r="CL247" s="186">
        <v>33588</v>
      </c>
      <c r="CM247" s="186">
        <v>21893.35</v>
      </c>
    </row>
    <row r="248" spans="1:91" ht="24.6">
      <c r="A248" s="120">
        <v>28</v>
      </c>
      <c r="B248" s="220" t="s">
        <v>962</v>
      </c>
      <c r="C248" s="123" t="s">
        <v>533</v>
      </c>
      <c r="D248" s="184"/>
      <c r="E248" s="184"/>
      <c r="F248" s="184"/>
      <c r="G248" s="184">
        <v>17335</v>
      </c>
      <c r="H248" s="184">
        <v>963</v>
      </c>
      <c r="I248" s="184"/>
      <c r="J248" s="184">
        <v>2000</v>
      </c>
      <c r="K248" s="184"/>
      <c r="L248" s="184">
        <v>128953</v>
      </c>
      <c r="M248" s="184"/>
      <c r="N248" s="184">
        <v>11495</v>
      </c>
      <c r="O248" s="184"/>
      <c r="P248" s="184">
        <v>114518</v>
      </c>
      <c r="Q248" s="184"/>
      <c r="R248" s="184"/>
      <c r="S248" s="184"/>
      <c r="T248" s="184"/>
      <c r="U248" s="184"/>
      <c r="V248" s="184"/>
      <c r="W248" s="184"/>
      <c r="X248" s="184">
        <v>3825</v>
      </c>
      <c r="Y248" s="184"/>
      <c r="Z248" s="184"/>
      <c r="AA248" s="184">
        <v>10070</v>
      </c>
      <c r="AB248" s="184">
        <v>450</v>
      </c>
      <c r="AC248" s="184">
        <v>900</v>
      </c>
      <c r="AD248" s="184"/>
      <c r="AE248" s="184"/>
      <c r="AF248" s="184"/>
      <c r="AG248" s="184"/>
      <c r="AH248" s="184"/>
      <c r="AI248" s="184"/>
      <c r="AJ248" s="184">
        <v>3000</v>
      </c>
      <c r="AK248" s="184"/>
      <c r="AL248" s="184">
        <v>100460</v>
      </c>
      <c r="AM248" s="184">
        <v>70219</v>
      </c>
      <c r="AN248" s="184">
        <v>3550</v>
      </c>
      <c r="AO248" s="184">
        <v>16860</v>
      </c>
      <c r="AP248" s="184">
        <v>1780</v>
      </c>
      <c r="AQ248" s="184">
        <v>15737</v>
      </c>
      <c r="AR248" s="184"/>
      <c r="AS248" s="184">
        <v>3040</v>
      </c>
      <c r="AT248" s="184">
        <v>990</v>
      </c>
      <c r="AU248" s="184">
        <v>49200</v>
      </c>
      <c r="AV248" s="184">
        <v>96974</v>
      </c>
      <c r="AW248" s="184"/>
      <c r="AX248" s="184"/>
      <c r="AY248" s="184"/>
      <c r="AZ248" s="184"/>
      <c r="BA248" s="184"/>
      <c r="BB248" s="184">
        <v>16100</v>
      </c>
      <c r="BC248" s="184"/>
      <c r="BD248" s="184">
        <v>27460</v>
      </c>
      <c r="BE248" s="184"/>
      <c r="BF248" s="184"/>
      <c r="BG248" s="184"/>
      <c r="BH248" s="184">
        <v>114526</v>
      </c>
      <c r="BI248" s="184"/>
      <c r="BJ248" s="184">
        <v>15740</v>
      </c>
      <c r="BK248" s="184">
        <v>4850</v>
      </c>
      <c r="BL248" s="184">
        <v>250</v>
      </c>
      <c r="BM248" s="184">
        <v>62515</v>
      </c>
      <c r="BN248" s="184"/>
      <c r="BO248" s="184">
        <v>12000</v>
      </c>
      <c r="BP248" s="184"/>
      <c r="BQ248" s="184"/>
      <c r="BR248" s="184">
        <v>7120</v>
      </c>
      <c r="BS248" s="186"/>
      <c r="BT248" s="184">
        <v>7460</v>
      </c>
      <c r="BU248" s="186"/>
      <c r="BV248" s="184"/>
      <c r="BW248" s="184"/>
      <c r="BX248" s="184"/>
      <c r="BY248" s="186"/>
      <c r="BZ248" s="184">
        <v>39366</v>
      </c>
      <c r="CA248" s="184"/>
      <c r="CB248" s="184"/>
      <c r="CC248" s="184">
        <v>98910</v>
      </c>
      <c r="CD248" s="186"/>
      <c r="CE248" s="186">
        <v>8580</v>
      </c>
      <c r="CF248" s="184">
        <v>4680.0200000000004</v>
      </c>
      <c r="CG248" s="184"/>
      <c r="CH248" s="184"/>
      <c r="CI248" s="184">
        <v>6600</v>
      </c>
      <c r="CJ248" s="184"/>
      <c r="CK248" s="184"/>
      <c r="CL248" s="184"/>
      <c r="CM248" s="184">
        <v>3640</v>
      </c>
    </row>
    <row r="249" spans="1:91" ht="24.6">
      <c r="A249" s="120">
        <v>28</v>
      </c>
      <c r="B249" s="220" t="s">
        <v>963</v>
      </c>
      <c r="C249" s="123" t="s">
        <v>534</v>
      </c>
      <c r="D249" s="184">
        <v>399420</v>
      </c>
      <c r="E249" s="184">
        <v>81505</v>
      </c>
      <c r="F249" s="184">
        <v>485670</v>
      </c>
      <c r="G249" s="184">
        <v>137755</v>
      </c>
      <c r="H249" s="184">
        <v>223930</v>
      </c>
      <c r="I249" s="184">
        <v>147010</v>
      </c>
      <c r="J249" s="184">
        <v>302978</v>
      </c>
      <c r="K249" s="184">
        <v>529355</v>
      </c>
      <c r="L249" s="184">
        <v>250672</v>
      </c>
      <c r="M249" s="184">
        <v>104530</v>
      </c>
      <c r="N249" s="184">
        <v>218220</v>
      </c>
      <c r="O249" s="184">
        <v>5199</v>
      </c>
      <c r="P249" s="184">
        <v>235460</v>
      </c>
      <c r="Q249" s="184">
        <v>176110</v>
      </c>
      <c r="R249" s="184">
        <v>24240</v>
      </c>
      <c r="S249" s="184">
        <v>201685</v>
      </c>
      <c r="T249" s="184">
        <v>99303</v>
      </c>
      <c r="U249" s="184">
        <v>123649</v>
      </c>
      <c r="V249" s="184">
        <v>119090</v>
      </c>
      <c r="W249" s="184">
        <v>55950</v>
      </c>
      <c r="X249" s="184">
        <v>1087382</v>
      </c>
      <c r="Y249" s="184">
        <v>110330</v>
      </c>
      <c r="Z249" s="184">
        <v>494570</v>
      </c>
      <c r="AA249" s="184">
        <v>180935</v>
      </c>
      <c r="AB249" s="184">
        <v>181036</v>
      </c>
      <c r="AC249" s="184">
        <v>168070</v>
      </c>
      <c r="AD249" s="184">
        <v>287198</v>
      </c>
      <c r="AE249" s="184">
        <v>1384216</v>
      </c>
      <c r="AF249" s="184">
        <v>116730</v>
      </c>
      <c r="AG249" s="184">
        <v>182700</v>
      </c>
      <c r="AH249" s="184">
        <v>116240</v>
      </c>
      <c r="AI249" s="184">
        <v>215820</v>
      </c>
      <c r="AJ249" s="184">
        <v>69390</v>
      </c>
      <c r="AK249" s="184">
        <v>227610</v>
      </c>
      <c r="AL249" s="184">
        <v>1504475.9</v>
      </c>
      <c r="AM249" s="184">
        <v>301570</v>
      </c>
      <c r="AN249" s="184">
        <v>150140</v>
      </c>
      <c r="AO249" s="184">
        <v>305400</v>
      </c>
      <c r="AP249" s="184">
        <v>173290</v>
      </c>
      <c r="AQ249" s="184">
        <v>304585</v>
      </c>
      <c r="AR249" s="184">
        <v>64400</v>
      </c>
      <c r="AS249" s="184">
        <v>430582.54</v>
      </c>
      <c r="AT249" s="184">
        <v>116017</v>
      </c>
      <c r="AU249" s="184">
        <v>1124111</v>
      </c>
      <c r="AV249" s="184">
        <v>240095</v>
      </c>
      <c r="AW249" s="184">
        <v>133122</v>
      </c>
      <c r="AX249" s="184">
        <v>118634.98</v>
      </c>
      <c r="AY249" s="184">
        <v>259319.52</v>
      </c>
      <c r="AZ249" s="184">
        <v>359460</v>
      </c>
      <c r="BA249" s="184">
        <v>174198</v>
      </c>
      <c r="BB249" s="184">
        <v>1510095</v>
      </c>
      <c r="BC249" s="184">
        <v>70920</v>
      </c>
      <c r="BD249" s="184">
        <v>293110</v>
      </c>
      <c r="BE249" s="184">
        <v>333140</v>
      </c>
      <c r="BF249" s="184">
        <v>219903</v>
      </c>
      <c r="BG249" s="184">
        <v>92449.5</v>
      </c>
      <c r="BH249" s="184">
        <v>232732.3</v>
      </c>
      <c r="BI249" s="184">
        <v>167055</v>
      </c>
      <c r="BJ249" s="184">
        <v>60108</v>
      </c>
      <c r="BK249" s="184">
        <v>156030</v>
      </c>
      <c r="BL249" s="184">
        <v>100349</v>
      </c>
      <c r="BM249" s="184">
        <v>985486</v>
      </c>
      <c r="BN249" s="184">
        <v>165260</v>
      </c>
      <c r="BO249" s="184">
        <v>204540</v>
      </c>
      <c r="BP249" s="184">
        <v>412260</v>
      </c>
      <c r="BQ249" s="184">
        <v>106968</v>
      </c>
      <c r="BR249" s="184">
        <v>120775</v>
      </c>
      <c r="BS249" s="184">
        <v>2192251</v>
      </c>
      <c r="BT249" s="184">
        <v>84620</v>
      </c>
      <c r="BU249" s="184">
        <v>133155</v>
      </c>
      <c r="BV249" s="186">
        <v>197955</v>
      </c>
      <c r="BW249" s="184">
        <v>51110</v>
      </c>
      <c r="BX249" s="184">
        <v>203553</v>
      </c>
      <c r="BY249" s="184">
        <v>296570</v>
      </c>
      <c r="BZ249" s="184">
        <v>128918</v>
      </c>
      <c r="CA249" s="184">
        <v>34026</v>
      </c>
      <c r="CB249" s="184">
        <v>266550</v>
      </c>
      <c r="CC249" s="184">
        <v>61570</v>
      </c>
      <c r="CD249" s="184">
        <v>226828</v>
      </c>
      <c r="CE249" s="184">
        <v>80690</v>
      </c>
      <c r="CF249" s="184">
        <v>253320</v>
      </c>
      <c r="CG249" s="184">
        <v>31434</v>
      </c>
      <c r="CH249" s="184">
        <v>152820</v>
      </c>
      <c r="CI249" s="184">
        <v>221995</v>
      </c>
      <c r="CJ249" s="184">
        <v>99330</v>
      </c>
      <c r="CK249" s="184">
        <v>50120</v>
      </c>
      <c r="CL249" s="186">
        <v>18000</v>
      </c>
      <c r="CM249" s="184">
        <v>2200</v>
      </c>
    </row>
    <row r="250" spans="1:91" ht="24.6">
      <c r="A250" s="120">
        <v>28</v>
      </c>
      <c r="B250" s="220" t="s">
        <v>964</v>
      </c>
      <c r="C250" s="123" t="s">
        <v>535</v>
      </c>
      <c r="D250" s="184">
        <v>2820167.51</v>
      </c>
      <c r="E250" s="184">
        <v>684121.86</v>
      </c>
      <c r="F250" s="184">
        <v>432955.5</v>
      </c>
      <c r="G250" s="184">
        <v>583356</v>
      </c>
      <c r="H250" s="184">
        <v>327943</v>
      </c>
      <c r="I250" s="184">
        <v>431096</v>
      </c>
      <c r="J250" s="184">
        <v>666894.85</v>
      </c>
      <c r="K250" s="184">
        <v>1256967.5</v>
      </c>
      <c r="L250" s="184">
        <v>690182.83</v>
      </c>
      <c r="M250" s="184">
        <v>643573.47</v>
      </c>
      <c r="N250" s="184">
        <v>1234394.72</v>
      </c>
      <c r="O250" s="184">
        <v>96724.64</v>
      </c>
      <c r="P250" s="184">
        <v>4201334.8499999996</v>
      </c>
      <c r="Q250" s="184">
        <v>332422</v>
      </c>
      <c r="R250" s="184">
        <v>923500.75</v>
      </c>
      <c r="S250" s="184">
        <v>1086791.69</v>
      </c>
      <c r="T250" s="184">
        <v>474480.97</v>
      </c>
      <c r="U250" s="184">
        <v>980914.19</v>
      </c>
      <c r="V250" s="184">
        <v>342207.83</v>
      </c>
      <c r="W250" s="184">
        <v>120053</v>
      </c>
      <c r="X250" s="184">
        <v>3597744.62</v>
      </c>
      <c r="Y250" s="184">
        <v>339285.5</v>
      </c>
      <c r="Z250" s="184">
        <v>882331.43</v>
      </c>
      <c r="AA250" s="184">
        <v>571169.99</v>
      </c>
      <c r="AB250" s="184">
        <v>209103</v>
      </c>
      <c r="AC250" s="184">
        <v>286923</v>
      </c>
      <c r="AD250" s="184">
        <v>594944.78</v>
      </c>
      <c r="AE250" s="184">
        <v>1886796.55</v>
      </c>
      <c r="AF250" s="184">
        <v>395626</v>
      </c>
      <c r="AG250" s="184">
        <v>359929</v>
      </c>
      <c r="AH250" s="184">
        <v>846686.75</v>
      </c>
      <c r="AI250" s="184">
        <v>1102970.6000000001</v>
      </c>
      <c r="AJ250" s="184">
        <v>473644.75</v>
      </c>
      <c r="AK250" s="184">
        <v>503900.8</v>
      </c>
      <c r="AL250" s="184">
        <v>3348875.22</v>
      </c>
      <c r="AM250" s="184">
        <v>1063934.6399999999</v>
      </c>
      <c r="AN250" s="184">
        <v>494546</v>
      </c>
      <c r="AO250" s="184">
        <v>890382.81</v>
      </c>
      <c r="AP250" s="184">
        <v>915732.6</v>
      </c>
      <c r="AQ250" s="184">
        <v>605227.76</v>
      </c>
      <c r="AR250" s="184">
        <v>264375.18</v>
      </c>
      <c r="AS250" s="184">
        <v>2399294</v>
      </c>
      <c r="AT250" s="184">
        <v>364776.31</v>
      </c>
      <c r="AU250" s="184">
        <v>473150</v>
      </c>
      <c r="AV250" s="184">
        <v>662127</v>
      </c>
      <c r="AW250" s="184">
        <v>247691</v>
      </c>
      <c r="AX250" s="184">
        <v>251778.4</v>
      </c>
      <c r="AY250" s="184">
        <v>684801.25</v>
      </c>
      <c r="AZ250" s="184">
        <v>336130.1</v>
      </c>
      <c r="BA250" s="184">
        <v>821368.68</v>
      </c>
      <c r="BB250" s="184">
        <v>1330171.5</v>
      </c>
      <c r="BC250" s="184">
        <v>303162</v>
      </c>
      <c r="BD250" s="184">
        <v>2401121.5</v>
      </c>
      <c r="BE250" s="184">
        <v>493915</v>
      </c>
      <c r="BF250" s="184">
        <v>258566</v>
      </c>
      <c r="BG250" s="184">
        <v>388435.97</v>
      </c>
      <c r="BH250" s="184">
        <v>3174544.79</v>
      </c>
      <c r="BI250" s="184">
        <v>281926.14</v>
      </c>
      <c r="BJ250" s="184">
        <v>369322.39</v>
      </c>
      <c r="BK250" s="184">
        <v>257125</v>
      </c>
      <c r="BL250" s="184">
        <v>255725.33</v>
      </c>
      <c r="BM250" s="184">
        <v>2874122</v>
      </c>
      <c r="BN250" s="184">
        <v>1250112.99</v>
      </c>
      <c r="BO250" s="184">
        <v>416456.27</v>
      </c>
      <c r="BP250" s="184">
        <v>589873.5</v>
      </c>
      <c r="BQ250" s="184">
        <v>1243142.3500000001</v>
      </c>
      <c r="BR250" s="184">
        <v>290647</v>
      </c>
      <c r="BS250" s="184">
        <v>7898002.2599999998</v>
      </c>
      <c r="BT250" s="184">
        <v>935089.17</v>
      </c>
      <c r="BU250" s="184">
        <v>1155286.5</v>
      </c>
      <c r="BV250" s="184">
        <v>3267105.2</v>
      </c>
      <c r="BW250" s="184">
        <v>119301.03</v>
      </c>
      <c r="BX250" s="184">
        <v>427003.3</v>
      </c>
      <c r="BY250" s="184">
        <v>1406735.41</v>
      </c>
      <c r="BZ250" s="184">
        <v>792117</v>
      </c>
      <c r="CA250" s="184">
        <v>297023</v>
      </c>
      <c r="CB250" s="184">
        <v>746861.9</v>
      </c>
      <c r="CC250" s="184">
        <v>2805619</v>
      </c>
      <c r="CD250" s="184">
        <v>1379729.21</v>
      </c>
      <c r="CE250" s="184">
        <v>602299.69999999995</v>
      </c>
      <c r="CF250" s="184">
        <v>1162718.17</v>
      </c>
      <c r="CG250" s="184">
        <v>207573</v>
      </c>
      <c r="CH250" s="184">
        <v>195554.12</v>
      </c>
      <c r="CI250" s="184">
        <v>535659</v>
      </c>
      <c r="CJ250" s="184">
        <v>386202.03</v>
      </c>
      <c r="CK250" s="184">
        <v>1735975.66</v>
      </c>
      <c r="CL250" s="184">
        <v>213695.5</v>
      </c>
      <c r="CM250" s="184">
        <v>235009.4</v>
      </c>
    </row>
    <row r="251" spans="1:91" ht="24.6">
      <c r="A251" s="120">
        <v>28</v>
      </c>
      <c r="B251" s="220" t="s">
        <v>965</v>
      </c>
      <c r="C251" s="123" t="s">
        <v>536</v>
      </c>
      <c r="D251" s="184">
        <v>198472</v>
      </c>
      <c r="E251" s="184">
        <v>38599</v>
      </c>
      <c r="F251" s="184">
        <v>84510</v>
      </c>
      <c r="G251" s="184">
        <v>330260</v>
      </c>
      <c r="H251" s="184">
        <v>68043.5</v>
      </c>
      <c r="I251" s="184">
        <v>146843</v>
      </c>
      <c r="J251" s="184">
        <v>232075</v>
      </c>
      <c r="K251" s="184">
        <v>121845</v>
      </c>
      <c r="L251" s="184">
        <v>65827</v>
      </c>
      <c r="M251" s="184">
        <v>76414</v>
      </c>
      <c r="N251" s="184">
        <v>197816</v>
      </c>
      <c r="O251" s="184">
        <v>24269.5</v>
      </c>
      <c r="P251" s="184">
        <v>386585.21</v>
      </c>
      <c r="Q251" s="184">
        <v>44157.95</v>
      </c>
      <c r="R251" s="184">
        <v>119968.25</v>
      </c>
      <c r="S251" s="184">
        <v>611772.69999999995</v>
      </c>
      <c r="T251" s="184">
        <v>16970</v>
      </c>
      <c r="U251" s="184">
        <v>124206</v>
      </c>
      <c r="V251" s="184">
        <v>182373.27</v>
      </c>
      <c r="W251" s="184">
        <v>16861</v>
      </c>
      <c r="X251" s="184">
        <v>1194098.3999999999</v>
      </c>
      <c r="Y251" s="184">
        <v>27956</v>
      </c>
      <c r="Z251" s="184">
        <v>228839</v>
      </c>
      <c r="AA251" s="184">
        <v>47758</v>
      </c>
      <c r="AB251" s="184">
        <v>26718</v>
      </c>
      <c r="AC251" s="184">
        <v>141830</v>
      </c>
      <c r="AD251" s="184">
        <v>39372</v>
      </c>
      <c r="AE251" s="184">
        <v>274160</v>
      </c>
      <c r="AF251" s="184">
        <v>66261.25</v>
      </c>
      <c r="AG251" s="184">
        <v>73736</v>
      </c>
      <c r="AH251" s="184">
        <v>207442</v>
      </c>
      <c r="AI251" s="184">
        <v>70305</v>
      </c>
      <c r="AJ251" s="184">
        <v>77133.25</v>
      </c>
      <c r="AK251" s="184">
        <v>341362.91</v>
      </c>
      <c r="AL251" s="184">
        <v>1395999.35</v>
      </c>
      <c r="AM251" s="184">
        <v>1849914.77</v>
      </c>
      <c r="AN251" s="184">
        <v>48065</v>
      </c>
      <c r="AO251" s="184">
        <v>79441</v>
      </c>
      <c r="AP251" s="184">
        <v>284210.99</v>
      </c>
      <c r="AQ251" s="184">
        <v>223068.94</v>
      </c>
      <c r="AR251" s="184">
        <v>50526.879999999997</v>
      </c>
      <c r="AS251" s="184">
        <v>3418542.69</v>
      </c>
      <c r="AT251" s="184">
        <v>128812</v>
      </c>
      <c r="AU251" s="184">
        <v>609045</v>
      </c>
      <c r="AV251" s="184">
        <v>57352</v>
      </c>
      <c r="AW251" s="184">
        <v>184587.34</v>
      </c>
      <c r="AX251" s="184">
        <v>180783.1</v>
      </c>
      <c r="AY251" s="184">
        <v>68472</v>
      </c>
      <c r="AZ251" s="184">
        <v>22788</v>
      </c>
      <c r="BA251" s="184">
        <v>81370</v>
      </c>
      <c r="BB251" s="184">
        <v>157196</v>
      </c>
      <c r="BC251" s="184">
        <v>1341518.0900000001</v>
      </c>
      <c r="BD251" s="184">
        <v>352728</v>
      </c>
      <c r="BE251" s="184">
        <v>34950</v>
      </c>
      <c r="BF251" s="184">
        <v>31853</v>
      </c>
      <c r="BG251" s="184">
        <v>200110.07</v>
      </c>
      <c r="BH251" s="184">
        <v>255419.96</v>
      </c>
      <c r="BI251" s="184">
        <v>39420.699999999997</v>
      </c>
      <c r="BJ251" s="184">
        <v>90487.5</v>
      </c>
      <c r="BK251" s="184">
        <v>30700</v>
      </c>
      <c r="BL251" s="184">
        <v>56950</v>
      </c>
      <c r="BM251" s="184">
        <v>164583</v>
      </c>
      <c r="BN251" s="184">
        <v>107044</v>
      </c>
      <c r="BO251" s="184">
        <v>94526</v>
      </c>
      <c r="BP251" s="184">
        <v>62770</v>
      </c>
      <c r="BQ251" s="184">
        <v>229982.6</v>
      </c>
      <c r="BR251" s="184">
        <v>548253</v>
      </c>
      <c r="BS251" s="184">
        <v>2831955.02</v>
      </c>
      <c r="BT251" s="186">
        <v>20863</v>
      </c>
      <c r="BU251" s="184">
        <v>263440</v>
      </c>
      <c r="BV251" s="184">
        <v>178900</v>
      </c>
      <c r="BW251" s="184">
        <v>20898</v>
      </c>
      <c r="BX251" s="184">
        <v>156138</v>
      </c>
      <c r="BY251" s="184"/>
      <c r="BZ251" s="184">
        <v>78760</v>
      </c>
      <c r="CA251" s="184">
        <v>33561</v>
      </c>
      <c r="CB251" s="184">
        <v>45645</v>
      </c>
      <c r="CC251" s="184">
        <v>195781</v>
      </c>
      <c r="CD251" s="184">
        <v>369243.3</v>
      </c>
      <c r="CE251" s="184">
        <v>53688.86</v>
      </c>
      <c r="CF251" s="184">
        <v>100964.43</v>
      </c>
      <c r="CG251" s="184">
        <v>55958</v>
      </c>
      <c r="CH251" s="184">
        <v>11865</v>
      </c>
      <c r="CI251" s="184">
        <v>286146.43</v>
      </c>
      <c r="CJ251" s="184">
        <v>34977</v>
      </c>
      <c r="CK251" s="184">
        <v>398111.15</v>
      </c>
      <c r="CL251" s="184">
        <v>69535.25</v>
      </c>
      <c r="CM251" s="184">
        <v>9784.75</v>
      </c>
    </row>
    <row r="252" spans="1:91" ht="24.6">
      <c r="A252" s="120">
        <v>28</v>
      </c>
      <c r="B252" s="220" t="s">
        <v>966</v>
      </c>
      <c r="C252" s="123" t="s">
        <v>537</v>
      </c>
      <c r="D252" s="184"/>
      <c r="E252" s="184">
        <v>40065</v>
      </c>
      <c r="F252" s="184">
        <v>197184</v>
      </c>
      <c r="G252" s="184">
        <v>11915</v>
      </c>
      <c r="H252" s="184">
        <v>195410</v>
      </c>
      <c r="I252" s="184">
        <v>74000</v>
      </c>
      <c r="J252" s="184">
        <v>106198.5</v>
      </c>
      <c r="K252" s="184">
        <v>143474</v>
      </c>
      <c r="L252" s="184"/>
      <c r="M252" s="184">
        <v>1217159.46</v>
      </c>
      <c r="N252" s="184">
        <v>12690</v>
      </c>
      <c r="O252" s="184"/>
      <c r="P252" s="184"/>
      <c r="Q252" s="184"/>
      <c r="R252" s="184">
        <v>28182</v>
      </c>
      <c r="S252" s="184"/>
      <c r="T252" s="184"/>
      <c r="U252" s="184">
        <v>38119</v>
      </c>
      <c r="V252" s="184"/>
      <c r="W252" s="184"/>
      <c r="X252" s="184">
        <v>27430</v>
      </c>
      <c r="Y252" s="184">
        <v>24225</v>
      </c>
      <c r="Z252" s="184">
        <v>76830</v>
      </c>
      <c r="AA252" s="184">
        <v>799</v>
      </c>
      <c r="AB252" s="184">
        <v>5585</v>
      </c>
      <c r="AC252" s="184"/>
      <c r="AD252" s="184">
        <v>25500</v>
      </c>
      <c r="AE252" s="184">
        <v>35915</v>
      </c>
      <c r="AF252" s="184">
        <v>2740</v>
      </c>
      <c r="AG252" s="184">
        <v>8486</v>
      </c>
      <c r="AH252" s="184">
        <v>161539.79999999999</v>
      </c>
      <c r="AI252" s="184">
        <v>156844</v>
      </c>
      <c r="AJ252" s="184">
        <v>31340.799999999999</v>
      </c>
      <c r="AK252" s="184">
        <v>4380</v>
      </c>
      <c r="AL252" s="184"/>
      <c r="AM252" s="184">
        <v>3925</v>
      </c>
      <c r="AN252" s="184">
        <v>14240</v>
      </c>
      <c r="AO252" s="184">
        <v>133540.5</v>
      </c>
      <c r="AP252" s="184">
        <v>15490</v>
      </c>
      <c r="AQ252" s="184">
        <v>25686</v>
      </c>
      <c r="AR252" s="184">
        <v>8234</v>
      </c>
      <c r="AS252" s="184">
        <v>150957.1</v>
      </c>
      <c r="AT252" s="184">
        <v>59773.75</v>
      </c>
      <c r="AU252" s="184">
        <v>1823126</v>
      </c>
      <c r="AV252" s="184"/>
      <c r="AW252" s="184">
        <v>5059</v>
      </c>
      <c r="AX252" s="184">
        <v>1260</v>
      </c>
      <c r="AY252" s="184">
        <v>7800</v>
      </c>
      <c r="AZ252" s="184">
        <v>20721</v>
      </c>
      <c r="BA252" s="184">
        <v>47839</v>
      </c>
      <c r="BB252" s="184">
        <v>2070</v>
      </c>
      <c r="BC252" s="184">
        <v>66480</v>
      </c>
      <c r="BD252" s="184">
        <v>81397</v>
      </c>
      <c r="BE252" s="184">
        <v>3650</v>
      </c>
      <c r="BF252" s="184"/>
      <c r="BG252" s="184">
        <v>67249.2</v>
      </c>
      <c r="BH252" s="184">
        <v>5060</v>
      </c>
      <c r="BI252" s="184">
        <v>41796.5</v>
      </c>
      <c r="BJ252" s="184">
        <v>95850</v>
      </c>
      <c r="BK252" s="184">
        <v>1480</v>
      </c>
      <c r="BL252" s="184">
        <v>4850</v>
      </c>
      <c r="BM252" s="184">
        <v>1860</v>
      </c>
      <c r="BN252" s="184">
        <v>550</v>
      </c>
      <c r="BO252" s="184">
        <v>6545</v>
      </c>
      <c r="BP252" s="184"/>
      <c r="BQ252" s="184">
        <v>399447</v>
      </c>
      <c r="BR252" s="184"/>
      <c r="BS252" s="184">
        <v>4010966.02</v>
      </c>
      <c r="BT252" s="184">
        <v>52807</v>
      </c>
      <c r="BU252" s="184">
        <v>50050</v>
      </c>
      <c r="BV252" s="184">
        <v>11389.4</v>
      </c>
      <c r="BW252" s="184">
        <v>65002.8</v>
      </c>
      <c r="BX252" s="184"/>
      <c r="BY252" s="184">
        <v>439673</v>
      </c>
      <c r="BZ252" s="184">
        <v>40385.29</v>
      </c>
      <c r="CA252" s="184">
        <v>3078</v>
      </c>
      <c r="CB252" s="184"/>
      <c r="CC252" s="184">
        <v>91015</v>
      </c>
      <c r="CD252" s="184">
        <v>5224</v>
      </c>
      <c r="CE252" s="184">
        <v>690</v>
      </c>
      <c r="CF252" s="184">
        <v>231203</v>
      </c>
      <c r="CG252" s="184">
        <v>11400</v>
      </c>
      <c r="CH252" s="184">
        <v>173360</v>
      </c>
      <c r="CI252" s="184">
        <v>6999</v>
      </c>
      <c r="CJ252" s="184">
        <v>218042.1</v>
      </c>
      <c r="CK252" s="184">
        <v>166200</v>
      </c>
      <c r="CL252" s="184">
        <v>5600</v>
      </c>
      <c r="CM252" s="184">
        <v>1764</v>
      </c>
    </row>
    <row r="253" spans="1:91" ht="24.6">
      <c r="A253" s="120">
        <v>28</v>
      </c>
      <c r="B253" s="220" t="s">
        <v>967</v>
      </c>
      <c r="C253" s="123" t="s">
        <v>538</v>
      </c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>
        <v>9452</v>
      </c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6"/>
      <c r="BT253" s="186"/>
      <c r="BU253" s="186"/>
      <c r="BV253" s="186"/>
      <c r="BW253" s="186"/>
      <c r="BX253" s="184"/>
      <c r="BY253" s="186"/>
      <c r="BZ253" s="184"/>
      <c r="CA253" s="186"/>
      <c r="CB253" s="184"/>
      <c r="CC253" s="186"/>
      <c r="CD253" s="186"/>
      <c r="CE253" s="186"/>
      <c r="CF253" s="186"/>
      <c r="CG253" s="186"/>
      <c r="CH253" s="184"/>
      <c r="CI253" s="186"/>
      <c r="CJ253" s="186"/>
      <c r="CK253" s="186"/>
      <c r="CL253" s="186"/>
      <c r="CM253" s="186"/>
    </row>
    <row r="254" spans="1:91" ht="24.6">
      <c r="A254" s="120">
        <v>29</v>
      </c>
      <c r="B254" s="220" t="s">
        <v>968</v>
      </c>
      <c r="C254" s="123" t="s">
        <v>539</v>
      </c>
      <c r="D254" s="184">
        <v>880000</v>
      </c>
      <c r="E254" s="184">
        <v>467700</v>
      </c>
      <c r="F254" s="184">
        <v>1879828.31</v>
      </c>
      <c r="G254" s="184">
        <v>445493</v>
      </c>
      <c r="H254" s="184">
        <v>490000</v>
      </c>
      <c r="I254" s="184"/>
      <c r="J254" s="184"/>
      <c r="K254" s="184"/>
      <c r="L254" s="184">
        <v>1500500</v>
      </c>
      <c r="M254" s="184"/>
      <c r="N254" s="184">
        <v>299289.42</v>
      </c>
      <c r="O254" s="184"/>
      <c r="P254" s="184">
        <v>2000319</v>
      </c>
      <c r="Q254" s="184">
        <v>766300</v>
      </c>
      <c r="R254" s="184">
        <v>797501.5</v>
      </c>
      <c r="S254" s="184">
        <v>85000</v>
      </c>
      <c r="T254" s="184">
        <v>543840</v>
      </c>
      <c r="U254" s="184">
        <v>150863</v>
      </c>
      <c r="V254" s="184">
        <v>30700</v>
      </c>
      <c r="W254" s="184"/>
      <c r="X254" s="184">
        <v>11024778.640000001</v>
      </c>
      <c r="Y254" s="184"/>
      <c r="Z254" s="184">
        <v>28000</v>
      </c>
      <c r="AA254" s="184">
        <v>160000</v>
      </c>
      <c r="AB254" s="184"/>
      <c r="AC254" s="184"/>
      <c r="AD254" s="184"/>
      <c r="AE254" s="184">
        <v>628400</v>
      </c>
      <c r="AF254" s="184">
        <v>375500</v>
      </c>
      <c r="AG254" s="184"/>
      <c r="AH254" s="184"/>
      <c r="AI254" s="184">
        <v>60550</v>
      </c>
      <c r="AJ254" s="184">
        <v>1366800</v>
      </c>
      <c r="AK254" s="184"/>
      <c r="AL254" s="184">
        <v>646600</v>
      </c>
      <c r="AM254" s="184">
        <v>815466</v>
      </c>
      <c r="AN254" s="184">
        <v>444000</v>
      </c>
      <c r="AO254" s="184"/>
      <c r="AP254" s="184">
        <v>1700</v>
      </c>
      <c r="AQ254" s="184"/>
      <c r="AR254" s="184"/>
      <c r="AS254" s="184"/>
      <c r="AT254" s="184">
        <v>2994273</v>
      </c>
      <c r="AU254" s="184">
        <v>2883907</v>
      </c>
      <c r="AV254" s="184"/>
      <c r="AW254" s="184"/>
      <c r="AX254" s="184"/>
      <c r="AY254" s="184">
        <v>30000</v>
      </c>
      <c r="AZ254" s="184"/>
      <c r="BA254" s="184">
        <v>47000</v>
      </c>
      <c r="BB254" s="184">
        <v>1493500</v>
      </c>
      <c r="BC254" s="184"/>
      <c r="BD254" s="184">
        <v>1022220</v>
      </c>
      <c r="BE254" s="184">
        <v>786000</v>
      </c>
      <c r="BF254" s="184">
        <v>874800</v>
      </c>
      <c r="BG254" s="184"/>
      <c r="BH254" s="184">
        <v>376311</v>
      </c>
      <c r="BI254" s="184"/>
      <c r="BJ254" s="184"/>
      <c r="BK254" s="184">
        <v>95000</v>
      </c>
      <c r="BL254" s="184"/>
      <c r="BM254" s="184">
        <v>157578</v>
      </c>
      <c r="BN254" s="184">
        <v>639484</v>
      </c>
      <c r="BO254" s="184">
        <v>190390</v>
      </c>
      <c r="BP254" s="184"/>
      <c r="BQ254" s="184"/>
      <c r="BR254" s="184">
        <v>199900</v>
      </c>
      <c r="BS254" s="186">
        <v>23964404.18</v>
      </c>
      <c r="BT254" s="184"/>
      <c r="BU254" s="186">
        <v>207100</v>
      </c>
      <c r="BV254" s="186">
        <v>4000</v>
      </c>
      <c r="BW254" s="184"/>
      <c r="BX254" s="184"/>
      <c r="BY254" s="186">
        <v>112940</v>
      </c>
      <c r="BZ254" s="184"/>
      <c r="CA254" s="184">
        <v>774837</v>
      </c>
      <c r="CB254" s="184">
        <v>335000</v>
      </c>
      <c r="CC254" s="184">
        <v>592496</v>
      </c>
      <c r="CD254" s="186"/>
      <c r="CE254" s="184"/>
      <c r="CF254" s="184"/>
      <c r="CG254" s="186"/>
      <c r="CH254" s="184"/>
      <c r="CI254" s="184">
        <v>1522000</v>
      </c>
      <c r="CJ254" s="184"/>
      <c r="CK254" s="186"/>
      <c r="CL254" s="184"/>
      <c r="CM254" s="184"/>
    </row>
    <row r="255" spans="1:91" ht="24.6">
      <c r="A255" s="120">
        <v>29</v>
      </c>
      <c r="B255" s="220" t="s">
        <v>969</v>
      </c>
      <c r="C255" s="123" t="s">
        <v>540</v>
      </c>
      <c r="D255" s="184"/>
      <c r="E255" s="184">
        <v>27300</v>
      </c>
      <c r="F255" s="184">
        <v>147900</v>
      </c>
      <c r="G255" s="184">
        <v>66910</v>
      </c>
      <c r="H255" s="184">
        <v>3500</v>
      </c>
      <c r="I255" s="184"/>
      <c r="J255" s="184"/>
      <c r="K255" s="184">
        <v>6145</v>
      </c>
      <c r="L255" s="184">
        <v>18202.25</v>
      </c>
      <c r="M255" s="184"/>
      <c r="N255" s="184">
        <v>6500</v>
      </c>
      <c r="O255" s="184">
        <v>7600</v>
      </c>
      <c r="P255" s="184">
        <v>656800</v>
      </c>
      <c r="Q255" s="184"/>
      <c r="R255" s="184">
        <v>109200</v>
      </c>
      <c r="S255" s="184"/>
      <c r="T255" s="184">
        <v>18995</v>
      </c>
      <c r="U255" s="184">
        <v>13300</v>
      </c>
      <c r="V255" s="184"/>
      <c r="W255" s="184"/>
      <c r="X255" s="184">
        <v>73700</v>
      </c>
      <c r="Y255" s="184"/>
      <c r="Z255" s="184"/>
      <c r="AA255" s="184"/>
      <c r="AB255" s="184"/>
      <c r="AC255" s="184"/>
      <c r="AD255" s="184"/>
      <c r="AE255" s="184">
        <v>20000</v>
      </c>
      <c r="AF255" s="184">
        <v>88400</v>
      </c>
      <c r="AG255" s="184">
        <v>19800</v>
      </c>
      <c r="AH255" s="184">
        <v>5500</v>
      </c>
      <c r="AI255" s="184">
        <v>76350</v>
      </c>
      <c r="AJ255" s="184"/>
      <c r="AK255" s="184">
        <v>6300</v>
      </c>
      <c r="AL255" s="184">
        <v>1264895.2</v>
      </c>
      <c r="AM255" s="184">
        <v>130110</v>
      </c>
      <c r="AN255" s="184">
        <v>30360</v>
      </c>
      <c r="AO255" s="184">
        <v>89199</v>
      </c>
      <c r="AP255" s="184"/>
      <c r="AQ255" s="184">
        <v>14800</v>
      </c>
      <c r="AR255" s="184"/>
      <c r="AS255" s="184">
        <v>989796.5</v>
      </c>
      <c r="AT255" s="184">
        <v>1500</v>
      </c>
      <c r="AU255" s="184"/>
      <c r="AV255" s="184"/>
      <c r="AW255" s="184">
        <v>12700</v>
      </c>
      <c r="AX255" s="184"/>
      <c r="AY255" s="184">
        <v>69390</v>
      </c>
      <c r="AZ255" s="184"/>
      <c r="BA255" s="184">
        <v>4800</v>
      </c>
      <c r="BB255" s="184"/>
      <c r="BC255" s="184">
        <v>7000</v>
      </c>
      <c r="BD255" s="184">
        <v>169098.5</v>
      </c>
      <c r="BE255" s="184"/>
      <c r="BF255" s="184"/>
      <c r="BG255" s="184"/>
      <c r="BH255" s="184">
        <v>341125</v>
      </c>
      <c r="BI255" s="184"/>
      <c r="BJ255" s="184">
        <v>5800</v>
      </c>
      <c r="BK255" s="184">
        <v>26900</v>
      </c>
      <c r="BL255" s="184">
        <v>13150</v>
      </c>
      <c r="BM255" s="184">
        <v>52810</v>
      </c>
      <c r="BN255" s="184">
        <v>37800</v>
      </c>
      <c r="BO255" s="184">
        <v>23250</v>
      </c>
      <c r="BP255" s="184">
        <v>29911.8</v>
      </c>
      <c r="BQ255" s="184">
        <v>33900</v>
      </c>
      <c r="BR255" s="184"/>
      <c r="BS255" s="186">
        <v>1568287.04</v>
      </c>
      <c r="BT255" s="186"/>
      <c r="BU255" s="186"/>
      <c r="BV255" s="186">
        <v>135301.5</v>
      </c>
      <c r="BW255" s="186"/>
      <c r="BX255" s="186"/>
      <c r="BY255" s="186">
        <v>439722.5</v>
      </c>
      <c r="BZ255" s="184">
        <v>49300</v>
      </c>
      <c r="CA255" s="186">
        <v>6420</v>
      </c>
      <c r="CB255" s="186"/>
      <c r="CC255" s="186">
        <v>96900</v>
      </c>
      <c r="CD255" s="186">
        <v>131450</v>
      </c>
      <c r="CE255" s="186"/>
      <c r="CF255" s="186">
        <v>66592</v>
      </c>
      <c r="CG255" s="186"/>
      <c r="CH255" s="186"/>
      <c r="CI255" s="186">
        <v>3700</v>
      </c>
      <c r="CJ255" s="186"/>
      <c r="CK255" s="186"/>
      <c r="CL255" s="186"/>
      <c r="CM255" s="186"/>
    </row>
    <row r="256" spans="1:91" ht="24.6">
      <c r="A256" s="120">
        <v>29</v>
      </c>
      <c r="B256" s="220" t="s">
        <v>970</v>
      </c>
      <c r="C256" s="123" t="s">
        <v>541</v>
      </c>
      <c r="D256" s="184">
        <v>450655.92</v>
      </c>
      <c r="E256" s="184">
        <v>96487.13</v>
      </c>
      <c r="F256" s="184">
        <v>135020.45000000001</v>
      </c>
      <c r="G256" s="184">
        <v>325612.2</v>
      </c>
      <c r="H256" s="184">
        <v>76300</v>
      </c>
      <c r="I256" s="184">
        <v>79445</v>
      </c>
      <c r="J256" s="184">
        <v>255808.25</v>
      </c>
      <c r="K256" s="184">
        <v>192200</v>
      </c>
      <c r="L256" s="184">
        <v>95109.119999999995</v>
      </c>
      <c r="M256" s="184">
        <v>96049.67</v>
      </c>
      <c r="N256" s="184">
        <v>313180</v>
      </c>
      <c r="O256" s="184">
        <v>91759.29</v>
      </c>
      <c r="P256" s="184">
        <v>576363.09</v>
      </c>
      <c r="Q256" s="184">
        <v>239066.51</v>
      </c>
      <c r="R256" s="184">
        <v>94970.65</v>
      </c>
      <c r="S256" s="184">
        <v>45713.43</v>
      </c>
      <c r="T256" s="184">
        <v>148988.31</v>
      </c>
      <c r="U256" s="184">
        <v>406506</v>
      </c>
      <c r="V256" s="184">
        <v>103622.28</v>
      </c>
      <c r="W256" s="184"/>
      <c r="X256" s="184">
        <v>900358.47</v>
      </c>
      <c r="Y256" s="184">
        <v>33237.96</v>
      </c>
      <c r="Z256" s="184">
        <v>181985.91</v>
      </c>
      <c r="AA256" s="184">
        <v>234311.78</v>
      </c>
      <c r="AB256" s="184">
        <v>95563.87</v>
      </c>
      <c r="AC256" s="184">
        <v>25927.33</v>
      </c>
      <c r="AD256" s="184">
        <v>236863.2</v>
      </c>
      <c r="AE256" s="184">
        <v>130229.52</v>
      </c>
      <c r="AF256" s="184">
        <v>70857.08</v>
      </c>
      <c r="AG256" s="184">
        <v>36843.06</v>
      </c>
      <c r="AH256" s="184">
        <v>305314.78000000003</v>
      </c>
      <c r="AI256" s="184">
        <v>235800.97</v>
      </c>
      <c r="AJ256" s="184">
        <v>183710.61</v>
      </c>
      <c r="AK256" s="184">
        <v>75327.56</v>
      </c>
      <c r="AL256" s="184">
        <v>571931</v>
      </c>
      <c r="AM256" s="184">
        <v>111990.39</v>
      </c>
      <c r="AN256" s="184">
        <v>47446.55</v>
      </c>
      <c r="AO256" s="184">
        <v>212619.61</v>
      </c>
      <c r="AP256" s="184">
        <v>77648.460000000006</v>
      </c>
      <c r="AQ256" s="184">
        <v>105080</v>
      </c>
      <c r="AR256" s="184">
        <v>101009.97</v>
      </c>
      <c r="AS256" s="184">
        <v>493861.12</v>
      </c>
      <c r="AT256" s="184">
        <v>133928.01999999999</v>
      </c>
      <c r="AU256" s="184">
        <v>209650</v>
      </c>
      <c r="AV256" s="184">
        <v>77470</v>
      </c>
      <c r="AW256" s="184">
        <v>77110</v>
      </c>
      <c r="AX256" s="184">
        <v>18666.150000000001</v>
      </c>
      <c r="AY256" s="184">
        <v>77441.33</v>
      </c>
      <c r="AZ256" s="184">
        <v>80565.09</v>
      </c>
      <c r="BA256" s="184">
        <v>161504.21</v>
      </c>
      <c r="BB256" s="184">
        <v>485226.78</v>
      </c>
      <c r="BC256" s="184">
        <v>134660</v>
      </c>
      <c r="BD256" s="184">
        <v>523156.91</v>
      </c>
      <c r="BE256" s="184">
        <v>169903.29</v>
      </c>
      <c r="BF256" s="184">
        <v>60675.16</v>
      </c>
      <c r="BG256" s="184">
        <v>73627.820000000007</v>
      </c>
      <c r="BH256" s="184">
        <v>135908.42000000001</v>
      </c>
      <c r="BI256" s="184">
        <v>57214.99</v>
      </c>
      <c r="BJ256" s="184">
        <v>39870</v>
      </c>
      <c r="BK256" s="184">
        <v>318588.02</v>
      </c>
      <c r="BL256" s="184">
        <v>124115.26</v>
      </c>
      <c r="BM256" s="184">
        <v>267898.90000000002</v>
      </c>
      <c r="BN256" s="184">
        <v>122360</v>
      </c>
      <c r="BO256" s="184">
        <v>61920</v>
      </c>
      <c r="BP256" s="184">
        <v>147705.99</v>
      </c>
      <c r="BQ256" s="184">
        <v>234310.89</v>
      </c>
      <c r="BR256" s="184">
        <v>85523.86</v>
      </c>
      <c r="BS256" s="186">
        <v>1035626.75</v>
      </c>
      <c r="BT256" s="186">
        <v>63582.31</v>
      </c>
      <c r="BU256" s="186">
        <v>112304.19</v>
      </c>
      <c r="BV256" s="186">
        <v>205867.03</v>
      </c>
      <c r="BW256" s="186">
        <v>5250</v>
      </c>
      <c r="BX256" s="186">
        <v>81744.56</v>
      </c>
      <c r="BY256" s="186">
        <v>253370.9</v>
      </c>
      <c r="BZ256" s="184">
        <v>40724</v>
      </c>
      <c r="CA256" s="186">
        <v>117641.06</v>
      </c>
      <c r="CB256" s="186">
        <v>57720.02</v>
      </c>
      <c r="CC256" s="186">
        <v>270904.05</v>
      </c>
      <c r="CD256" s="186">
        <v>205110</v>
      </c>
      <c r="CE256" s="186">
        <v>119340</v>
      </c>
      <c r="CF256" s="186">
        <v>295729.3</v>
      </c>
      <c r="CG256" s="186">
        <v>330363.01</v>
      </c>
      <c r="CH256" s="186">
        <v>1000</v>
      </c>
      <c r="CI256" s="186">
        <v>91120</v>
      </c>
      <c r="CJ256" s="186">
        <v>107737.07</v>
      </c>
      <c r="CK256" s="186">
        <v>156770</v>
      </c>
      <c r="CL256" s="186">
        <v>98836.92</v>
      </c>
      <c r="CM256" s="186">
        <v>25582.74</v>
      </c>
    </row>
    <row r="257" spans="1:91" ht="24.6">
      <c r="A257" s="120">
        <v>29</v>
      </c>
      <c r="B257" s="220" t="s">
        <v>971</v>
      </c>
      <c r="C257" s="140" t="s">
        <v>542</v>
      </c>
      <c r="D257" s="184"/>
      <c r="E257" s="184">
        <v>40660</v>
      </c>
      <c r="F257" s="184"/>
      <c r="G257" s="184">
        <v>253480</v>
      </c>
      <c r="H257" s="184"/>
      <c r="I257" s="184"/>
      <c r="J257" s="184"/>
      <c r="K257" s="184"/>
      <c r="L257" s="184"/>
      <c r="M257" s="184"/>
      <c r="N257" s="184">
        <v>210435</v>
      </c>
      <c r="O257" s="184"/>
      <c r="P257" s="184">
        <v>366112</v>
      </c>
      <c r="Q257" s="184"/>
      <c r="R257" s="184">
        <v>3000</v>
      </c>
      <c r="S257" s="184">
        <v>100018.44</v>
      </c>
      <c r="T257" s="184"/>
      <c r="U257" s="184">
        <v>90525</v>
      </c>
      <c r="V257" s="184">
        <v>75970</v>
      </c>
      <c r="W257" s="184"/>
      <c r="X257" s="184">
        <v>109329.25</v>
      </c>
      <c r="Y257" s="184">
        <v>39590</v>
      </c>
      <c r="Z257" s="184"/>
      <c r="AA257" s="184">
        <v>80250</v>
      </c>
      <c r="AB257" s="184"/>
      <c r="AC257" s="184"/>
      <c r="AD257" s="184"/>
      <c r="AE257" s="184">
        <v>52430</v>
      </c>
      <c r="AF257" s="184"/>
      <c r="AG257" s="184">
        <v>3210</v>
      </c>
      <c r="AH257" s="184"/>
      <c r="AI257" s="184">
        <v>33150</v>
      </c>
      <c r="AJ257" s="184"/>
      <c r="AK257" s="184"/>
      <c r="AL257" s="184">
        <v>155455</v>
      </c>
      <c r="AM257" s="184"/>
      <c r="AN257" s="184">
        <v>21750</v>
      </c>
      <c r="AO257" s="184"/>
      <c r="AP257" s="184"/>
      <c r="AQ257" s="184">
        <v>58743</v>
      </c>
      <c r="AR257" s="184">
        <v>21400</v>
      </c>
      <c r="AS257" s="184">
        <v>2500</v>
      </c>
      <c r="AT257" s="184">
        <v>67945</v>
      </c>
      <c r="AU257" s="184">
        <v>32180</v>
      </c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>
        <v>38787.5</v>
      </c>
      <c r="BF257" s="184"/>
      <c r="BG257" s="184"/>
      <c r="BH257" s="184"/>
      <c r="BI257" s="184"/>
      <c r="BJ257" s="184"/>
      <c r="BK257" s="184">
        <v>89650</v>
      </c>
      <c r="BL257" s="184"/>
      <c r="BM257" s="184">
        <v>19000</v>
      </c>
      <c r="BN257" s="184"/>
      <c r="BO257" s="184"/>
      <c r="BP257" s="184"/>
      <c r="BQ257" s="184">
        <v>119840</v>
      </c>
      <c r="BR257" s="184"/>
      <c r="BS257" s="184">
        <v>1373.77</v>
      </c>
      <c r="BT257" s="184"/>
      <c r="BU257" s="184"/>
      <c r="BV257" s="186"/>
      <c r="BW257" s="184"/>
      <c r="BX257" s="184">
        <v>95600</v>
      </c>
      <c r="BY257" s="186">
        <v>86514.85</v>
      </c>
      <c r="BZ257" s="184">
        <v>10791</v>
      </c>
      <c r="CA257" s="184">
        <v>58850</v>
      </c>
      <c r="CB257" s="184"/>
      <c r="CC257" s="184"/>
      <c r="CD257" s="186">
        <v>12840</v>
      </c>
      <c r="CE257" s="186">
        <v>16500</v>
      </c>
      <c r="CF257" s="184"/>
      <c r="CG257" s="184"/>
      <c r="CH257" s="184"/>
      <c r="CI257" s="184"/>
      <c r="CJ257" s="184"/>
      <c r="CK257" s="186"/>
      <c r="CL257" s="184"/>
      <c r="CM257" s="184">
        <v>1110.0899999999999</v>
      </c>
    </row>
    <row r="258" spans="1:91" ht="24.6">
      <c r="A258" s="120">
        <v>29</v>
      </c>
      <c r="B258" s="220" t="s">
        <v>972</v>
      </c>
      <c r="C258" s="140" t="s">
        <v>543</v>
      </c>
      <c r="D258" s="184"/>
      <c r="E258" s="184"/>
      <c r="F258" s="184">
        <v>2550</v>
      </c>
      <c r="G258" s="184"/>
      <c r="H258" s="184"/>
      <c r="I258" s="184"/>
      <c r="J258" s="184"/>
      <c r="K258" s="184"/>
      <c r="L258" s="184"/>
      <c r="M258" s="184"/>
      <c r="N258" s="184"/>
      <c r="O258" s="184"/>
      <c r="P258" s="184">
        <v>9048</v>
      </c>
      <c r="Q258" s="184"/>
      <c r="R258" s="184"/>
      <c r="S258" s="184"/>
      <c r="T258" s="184"/>
      <c r="U258" s="184"/>
      <c r="V258" s="184">
        <v>3000</v>
      </c>
      <c r="W258" s="184"/>
      <c r="X258" s="184"/>
      <c r="Y258" s="184">
        <v>500</v>
      </c>
      <c r="Z258" s="184"/>
      <c r="AA258" s="184"/>
      <c r="AB258" s="184"/>
      <c r="AC258" s="184">
        <v>5593.43</v>
      </c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>
        <v>11000</v>
      </c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>
        <v>1200</v>
      </c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>
        <v>2050</v>
      </c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>
        <v>1125</v>
      </c>
      <c r="CE258" s="184"/>
      <c r="CF258" s="184"/>
      <c r="CG258" s="184"/>
      <c r="CH258" s="184"/>
      <c r="CI258" s="184"/>
      <c r="CJ258" s="184"/>
      <c r="CK258" s="184"/>
      <c r="CL258" s="184"/>
      <c r="CM258" s="184"/>
    </row>
    <row r="259" spans="1:91" ht="24.6">
      <c r="A259" s="120">
        <v>29</v>
      </c>
      <c r="B259" s="220" t="s">
        <v>973</v>
      </c>
      <c r="C259" s="140" t="s">
        <v>544</v>
      </c>
      <c r="D259" s="184">
        <v>2205464.7400000002</v>
      </c>
      <c r="E259" s="184">
        <v>263430</v>
      </c>
      <c r="F259" s="184">
        <v>266898</v>
      </c>
      <c r="G259" s="184">
        <v>633544.5</v>
      </c>
      <c r="H259" s="184">
        <v>90890</v>
      </c>
      <c r="I259" s="184">
        <v>15850</v>
      </c>
      <c r="J259" s="184">
        <v>474198.14</v>
      </c>
      <c r="K259" s="184">
        <v>295723.69</v>
      </c>
      <c r="L259" s="184">
        <v>54780</v>
      </c>
      <c r="M259" s="184"/>
      <c r="N259" s="184">
        <v>206437.51</v>
      </c>
      <c r="O259" s="184">
        <v>25000</v>
      </c>
      <c r="P259" s="184">
        <v>2288569.41</v>
      </c>
      <c r="Q259" s="184">
        <v>230210</v>
      </c>
      <c r="R259" s="184">
        <v>203179.4</v>
      </c>
      <c r="S259" s="184">
        <v>405835</v>
      </c>
      <c r="T259" s="184">
        <v>165869</v>
      </c>
      <c r="U259" s="184">
        <v>20065</v>
      </c>
      <c r="V259" s="184">
        <v>65475</v>
      </c>
      <c r="W259" s="184">
        <v>99916.14</v>
      </c>
      <c r="X259" s="184">
        <v>774068.59</v>
      </c>
      <c r="Y259" s="184">
        <v>23475.99</v>
      </c>
      <c r="Z259" s="184">
        <v>10948.5</v>
      </c>
      <c r="AA259" s="184">
        <v>53700</v>
      </c>
      <c r="AB259" s="184">
        <v>40750</v>
      </c>
      <c r="AC259" s="184">
        <v>74828.95</v>
      </c>
      <c r="AD259" s="184">
        <v>2675</v>
      </c>
      <c r="AE259" s="184">
        <v>833706.92</v>
      </c>
      <c r="AF259" s="184">
        <v>194077.96</v>
      </c>
      <c r="AG259" s="184">
        <v>79200</v>
      </c>
      <c r="AH259" s="184">
        <v>93106.51</v>
      </c>
      <c r="AI259" s="184">
        <v>152015</v>
      </c>
      <c r="AJ259" s="184">
        <v>68900</v>
      </c>
      <c r="AK259" s="184">
        <v>75000</v>
      </c>
      <c r="AL259" s="184">
        <v>11558067.32</v>
      </c>
      <c r="AM259" s="184">
        <v>75200</v>
      </c>
      <c r="AN259" s="184">
        <v>285520</v>
      </c>
      <c r="AO259" s="184">
        <v>325800</v>
      </c>
      <c r="AP259" s="184">
        <v>104403.88</v>
      </c>
      <c r="AQ259" s="184">
        <v>255689.75</v>
      </c>
      <c r="AR259" s="184">
        <v>12000</v>
      </c>
      <c r="AS259" s="184">
        <v>1091308</v>
      </c>
      <c r="AT259" s="184">
        <v>173347.1</v>
      </c>
      <c r="AU259" s="184">
        <v>38950</v>
      </c>
      <c r="AV259" s="184">
        <v>25490</v>
      </c>
      <c r="AW259" s="184">
        <v>55600</v>
      </c>
      <c r="AX259" s="184">
        <v>36000</v>
      </c>
      <c r="AY259" s="184">
        <v>149072.41</v>
      </c>
      <c r="AZ259" s="184">
        <v>39625.300000000003</v>
      </c>
      <c r="BA259" s="184">
        <v>83380</v>
      </c>
      <c r="BB259" s="184">
        <v>1641560.45</v>
      </c>
      <c r="BC259" s="184">
        <v>321346</v>
      </c>
      <c r="BD259" s="184">
        <v>2013835.78</v>
      </c>
      <c r="BE259" s="184">
        <v>111157.3</v>
      </c>
      <c r="BF259" s="184"/>
      <c r="BG259" s="184">
        <v>416113.03</v>
      </c>
      <c r="BH259" s="184">
        <v>1068055.95</v>
      </c>
      <c r="BI259" s="184">
        <v>5590</v>
      </c>
      <c r="BJ259" s="184">
        <v>32500</v>
      </c>
      <c r="BK259" s="184">
        <v>109290</v>
      </c>
      <c r="BL259" s="184">
        <v>179645</v>
      </c>
      <c r="BM259" s="184">
        <v>2798943.48</v>
      </c>
      <c r="BN259" s="184">
        <v>123071.6</v>
      </c>
      <c r="BO259" s="184">
        <v>182132.2</v>
      </c>
      <c r="BP259" s="184">
        <v>525823.4</v>
      </c>
      <c r="BQ259" s="184">
        <v>115641.2</v>
      </c>
      <c r="BR259" s="184">
        <v>272738</v>
      </c>
      <c r="BS259" s="186">
        <v>7494707.9400000004</v>
      </c>
      <c r="BT259" s="186">
        <v>63050</v>
      </c>
      <c r="BU259" s="184">
        <v>67700</v>
      </c>
      <c r="BV259" s="186">
        <v>444158.58</v>
      </c>
      <c r="BW259" s="184"/>
      <c r="BX259" s="184">
        <v>579355</v>
      </c>
      <c r="BY259" s="186">
        <v>272828</v>
      </c>
      <c r="BZ259" s="184">
        <v>79200</v>
      </c>
      <c r="CA259" s="184">
        <v>50486</v>
      </c>
      <c r="CB259" s="184">
        <v>12220</v>
      </c>
      <c r="CC259" s="184">
        <v>68500</v>
      </c>
      <c r="CD259" s="186">
        <v>138624</v>
      </c>
      <c r="CE259" s="184">
        <v>54770</v>
      </c>
      <c r="CF259" s="186">
        <v>257117.53</v>
      </c>
      <c r="CG259" s="184">
        <v>21243</v>
      </c>
      <c r="CH259" s="184"/>
      <c r="CI259" s="186"/>
      <c r="CJ259" s="186">
        <v>35500</v>
      </c>
      <c r="CK259" s="186">
        <v>727093.2</v>
      </c>
      <c r="CL259" s="184">
        <v>2500</v>
      </c>
      <c r="CM259" s="184"/>
    </row>
    <row r="260" spans="1:91" ht="24.6">
      <c r="A260" s="120">
        <v>29</v>
      </c>
      <c r="B260" s="220" t="s">
        <v>974</v>
      </c>
      <c r="C260" s="140" t="s">
        <v>545</v>
      </c>
      <c r="D260" s="184"/>
      <c r="E260" s="184"/>
      <c r="F260" s="184"/>
      <c r="G260" s="184">
        <v>1150</v>
      </c>
      <c r="H260" s="184"/>
      <c r="I260" s="184"/>
      <c r="J260" s="184"/>
      <c r="K260" s="184">
        <v>5500</v>
      </c>
      <c r="L260" s="184"/>
      <c r="M260" s="184">
        <v>4800</v>
      </c>
      <c r="N260" s="184"/>
      <c r="O260" s="184"/>
      <c r="P260" s="184"/>
      <c r="Q260" s="184">
        <v>2790</v>
      </c>
      <c r="R260" s="184"/>
      <c r="S260" s="184"/>
      <c r="T260" s="184"/>
      <c r="U260" s="184"/>
      <c r="V260" s="184">
        <v>5150</v>
      </c>
      <c r="W260" s="184"/>
      <c r="X260" s="184">
        <v>21989</v>
      </c>
      <c r="Y260" s="184">
        <v>8800</v>
      </c>
      <c r="Z260" s="184">
        <v>13320</v>
      </c>
      <c r="AA260" s="184">
        <v>1510</v>
      </c>
      <c r="AB260" s="184"/>
      <c r="AC260" s="184"/>
      <c r="AD260" s="184">
        <v>1375</v>
      </c>
      <c r="AE260" s="184"/>
      <c r="AF260" s="184"/>
      <c r="AG260" s="184"/>
      <c r="AH260" s="184">
        <v>1800</v>
      </c>
      <c r="AI260" s="184"/>
      <c r="AJ260" s="184">
        <v>1950</v>
      </c>
      <c r="AK260" s="184"/>
      <c r="AL260" s="184">
        <v>74600</v>
      </c>
      <c r="AM260" s="184"/>
      <c r="AN260" s="184"/>
      <c r="AO260" s="184"/>
      <c r="AP260" s="184">
        <v>2690</v>
      </c>
      <c r="AQ260" s="184"/>
      <c r="AR260" s="184">
        <v>1900</v>
      </c>
      <c r="AS260" s="184"/>
      <c r="AT260" s="184"/>
      <c r="AU260" s="184"/>
      <c r="AV260" s="184"/>
      <c r="AW260" s="184">
        <v>23550</v>
      </c>
      <c r="AX260" s="184">
        <v>3690</v>
      </c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>
        <v>642</v>
      </c>
      <c r="BI260" s="184"/>
      <c r="BJ260" s="184"/>
      <c r="BK260" s="184"/>
      <c r="BL260" s="184"/>
      <c r="BM260" s="184">
        <v>216260</v>
      </c>
      <c r="BN260" s="184">
        <v>5810</v>
      </c>
      <c r="BO260" s="184"/>
      <c r="BP260" s="184"/>
      <c r="BQ260" s="184"/>
      <c r="BR260" s="184">
        <v>7200</v>
      </c>
      <c r="BS260" s="186">
        <v>1444.5</v>
      </c>
      <c r="BT260" s="186">
        <v>7500</v>
      </c>
      <c r="BU260" s="186"/>
      <c r="BV260" s="186"/>
      <c r="BW260" s="186"/>
      <c r="BX260" s="186">
        <v>5550</v>
      </c>
      <c r="BY260" s="186"/>
      <c r="BZ260" s="186">
        <v>77772.990000000005</v>
      </c>
      <c r="CA260" s="186"/>
      <c r="CB260" s="186">
        <v>9300</v>
      </c>
      <c r="CC260" s="186">
        <v>37905</v>
      </c>
      <c r="CD260" s="186"/>
      <c r="CE260" s="186"/>
      <c r="CF260" s="186">
        <v>1700</v>
      </c>
      <c r="CG260" s="186"/>
      <c r="CH260" s="186"/>
      <c r="CI260" s="186"/>
      <c r="CJ260" s="186"/>
      <c r="CK260" s="186"/>
      <c r="CL260" s="186">
        <v>5000</v>
      </c>
      <c r="CM260" s="186">
        <v>6000</v>
      </c>
    </row>
    <row r="261" spans="1:91" ht="24.6">
      <c r="A261" s="120">
        <v>29</v>
      </c>
      <c r="B261" s="220" t="s">
        <v>975</v>
      </c>
      <c r="C261" s="140" t="s">
        <v>546</v>
      </c>
      <c r="D261" s="184">
        <v>628505.01</v>
      </c>
      <c r="E261" s="184">
        <v>21549.5</v>
      </c>
      <c r="F261" s="184"/>
      <c r="G261" s="184">
        <v>78670</v>
      </c>
      <c r="H261" s="184"/>
      <c r="I261" s="184">
        <v>11848</v>
      </c>
      <c r="J261" s="184"/>
      <c r="K261" s="184">
        <v>93620.72</v>
      </c>
      <c r="L261" s="184"/>
      <c r="M261" s="184"/>
      <c r="N261" s="184">
        <v>4000</v>
      </c>
      <c r="O261" s="184">
        <v>15087</v>
      </c>
      <c r="P261" s="184">
        <v>541003.4</v>
      </c>
      <c r="Q261" s="184"/>
      <c r="R261" s="184">
        <v>120317.97</v>
      </c>
      <c r="S261" s="184">
        <v>31800</v>
      </c>
      <c r="T261" s="184">
        <v>58600</v>
      </c>
      <c r="U261" s="184"/>
      <c r="V261" s="184">
        <v>15515</v>
      </c>
      <c r="W261" s="184"/>
      <c r="X261" s="184">
        <v>541593.69999999995</v>
      </c>
      <c r="Y261" s="184">
        <v>112000</v>
      </c>
      <c r="Z261" s="184"/>
      <c r="AA261" s="184">
        <v>67307.97</v>
      </c>
      <c r="AB261" s="184">
        <v>15914</v>
      </c>
      <c r="AC261" s="184"/>
      <c r="AD261" s="184"/>
      <c r="AE261" s="184"/>
      <c r="AF261" s="184">
        <v>4110</v>
      </c>
      <c r="AG261" s="184">
        <v>1000</v>
      </c>
      <c r="AH261" s="184">
        <v>22791</v>
      </c>
      <c r="AI261" s="184">
        <v>62600</v>
      </c>
      <c r="AJ261" s="184">
        <v>15346</v>
      </c>
      <c r="AK261" s="184">
        <v>52049.45</v>
      </c>
      <c r="AL261" s="184">
        <v>301501.45</v>
      </c>
      <c r="AM261" s="184">
        <v>39085</v>
      </c>
      <c r="AN261" s="184">
        <v>56000</v>
      </c>
      <c r="AO261" s="184">
        <v>102705</v>
      </c>
      <c r="AP261" s="184">
        <v>199597.14</v>
      </c>
      <c r="AQ261" s="184"/>
      <c r="AR261" s="184"/>
      <c r="AS261" s="184">
        <v>1010</v>
      </c>
      <c r="AT261" s="184">
        <v>20385</v>
      </c>
      <c r="AU261" s="184">
        <v>405604</v>
      </c>
      <c r="AV261" s="184"/>
      <c r="AW261" s="184">
        <v>19688</v>
      </c>
      <c r="AX261" s="184"/>
      <c r="AY261" s="184">
        <v>20800</v>
      </c>
      <c r="AZ261" s="184"/>
      <c r="BA261" s="184">
        <v>9095</v>
      </c>
      <c r="BB261" s="184">
        <v>95150</v>
      </c>
      <c r="BC261" s="184"/>
      <c r="BD261" s="184">
        <v>182967</v>
      </c>
      <c r="BE261" s="184">
        <v>114201</v>
      </c>
      <c r="BF261" s="184"/>
      <c r="BG261" s="184">
        <v>213076.4</v>
      </c>
      <c r="BH261" s="184">
        <v>41645.599999999999</v>
      </c>
      <c r="BI261" s="184"/>
      <c r="BJ261" s="184"/>
      <c r="BK261" s="184"/>
      <c r="BL261" s="184"/>
      <c r="BM261" s="184">
        <v>157471</v>
      </c>
      <c r="BN261" s="184">
        <v>156243.15</v>
      </c>
      <c r="BO261" s="184">
        <v>149759.20000000001</v>
      </c>
      <c r="BP261" s="184">
        <v>88079.5</v>
      </c>
      <c r="BQ261" s="184">
        <v>35670</v>
      </c>
      <c r="BR261" s="184">
        <v>19000</v>
      </c>
      <c r="BS261" s="186">
        <v>304094</v>
      </c>
      <c r="BT261" s="186"/>
      <c r="BU261" s="186">
        <v>4500</v>
      </c>
      <c r="BV261" s="186">
        <v>55114</v>
      </c>
      <c r="BW261" s="186">
        <v>2440</v>
      </c>
      <c r="BX261" s="186"/>
      <c r="BY261" s="186">
        <v>156472.51999999999</v>
      </c>
      <c r="BZ261" s="186"/>
      <c r="CA261" s="186"/>
      <c r="CB261" s="184">
        <v>31137</v>
      </c>
      <c r="CC261" s="186">
        <v>583108</v>
      </c>
      <c r="CD261" s="186">
        <v>74750</v>
      </c>
      <c r="CE261" s="186">
        <v>890</v>
      </c>
      <c r="CF261" s="186">
        <v>34207.9</v>
      </c>
      <c r="CG261" s="184">
        <v>29746</v>
      </c>
      <c r="CH261" s="186"/>
      <c r="CI261" s="184">
        <v>5400</v>
      </c>
      <c r="CJ261" s="184"/>
      <c r="CK261" s="186"/>
      <c r="CL261" s="184">
        <v>8750</v>
      </c>
      <c r="CM261" s="184"/>
    </row>
    <row r="262" spans="1:91" ht="24.6">
      <c r="A262" s="120">
        <v>29</v>
      </c>
      <c r="B262" s="220" t="s">
        <v>976</v>
      </c>
      <c r="C262" s="140" t="s">
        <v>547</v>
      </c>
      <c r="D262" s="184">
        <v>106002</v>
      </c>
      <c r="E262" s="184"/>
      <c r="F262" s="184"/>
      <c r="G262" s="184"/>
      <c r="H262" s="184"/>
      <c r="I262" s="184"/>
      <c r="J262" s="184"/>
      <c r="K262" s="184">
        <v>29980</v>
      </c>
      <c r="L262" s="184"/>
      <c r="M262" s="184">
        <v>58243.64</v>
      </c>
      <c r="N262" s="184">
        <v>41730</v>
      </c>
      <c r="O262" s="184"/>
      <c r="P262" s="184">
        <v>560490</v>
      </c>
      <c r="Q262" s="184"/>
      <c r="R262" s="184"/>
      <c r="S262" s="184">
        <v>33705</v>
      </c>
      <c r="T262" s="184"/>
      <c r="U262" s="184"/>
      <c r="V262" s="184"/>
      <c r="W262" s="184"/>
      <c r="X262" s="184">
        <v>200625</v>
      </c>
      <c r="Y262" s="184"/>
      <c r="Z262" s="184"/>
      <c r="AA262" s="184"/>
      <c r="AB262" s="184"/>
      <c r="AC262" s="184"/>
      <c r="AD262" s="184"/>
      <c r="AE262" s="184">
        <v>6420</v>
      </c>
      <c r="AF262" s="184"/>
      <c r="AG262" s="184"/>
      <c r="AH262" s="184"/>
      <c r="AI262" s="184"/>
      <c r="AJ262" s="184"/>
      <c r="AK262" s="184"/>
      <c r="AL262" s="184">
        <v>843506.5</v>
      </c>
      <c r="AM262" s="184"/>
      <c r="AN262" s="184"/>
      <c r="AO262" s="184"/>
      <c r="AP262" s="184"/>
      <c r="AQ262" s="184"/>
      <c r="AR262" s="184"/>
      <c r="AS262" s="184">
        <v>210364</v>
      </c>
      <c r="AT262" s="184"/>
      <c r="AU262" s="184"/>
      <c r="AV262" s="184">
        <v>13000</v>
      </c>
      <c r="AW262" s="184"/>
      <c r="AX262" s="184"/>
      <c r="AY262" s="184">
        <v>57780</v>
      </c>
      <c r="AZ262" s="184"/>
      <c r="BA262" s="184"/>
      <c r="BB262" s="184">
        <v>219992</v>
      </c>
      <c r="BC262" s="184">
        <v>35310</v>
      </c>
      <c r="BD262" s="184">
        <v>28966.06</v>
      </c>
      <c r="BE262" s="184"/>
      <c r="BF262" s="184"/>
      <c r="BG262" s="184"/>
      <c r="BH262" s="184">
        <v>285353</v>
      </c>
      <c r="BI262" s="184"/>
      <c r="BJ262" s="184"/>
      <c r="BK262" s="184"/>
      <c r="BL262" s="184"/>
      <c r="BM262" s="184">
        <v>286183.45</v>
      </c>
      <c r="BN262" s="184"/>
      <c r="BO262" s="184"/>
      <c r="BP262" s="184"/>
      <c r="BQ262" s="184"/>
      <c r="BR262" s="184"/>
      <c r="BS262" s="186">
        <v>444497.1</v>
      </c>
      <c r="BT262" s="184"/>
      <c r="BU262" s="186"/>
      <c r="BV262" s="186">
        <v>94973.2</v>
      </c>
      <c r="BW262" s="186"/>
      <c r="BX262" s="184"/>
      <c r="BY262" s="186"/>
      <c r="BZ262" s="184"/>
      <c r="CA262" s="186"/>
      <c r="CB262" s="186"/>
      <c r="CC262" s="186"/>
      <c r="CD262" s="186">
        <v>109121.2</v>
      </c>
      <c r="CE262" s="186"/>
      <c r="CF262" s="186">
        <v>98440</v>
      </c>
      <c r="CG262" s="186"/>
      <c r="CH262" s="186"/>
      <c r="CI262" s="184"/>
      <c r="CJ262" s="186"/>
      <c r="CK262" s="186">
        <v>21400</v>
      </c>
      <c r="CL262" s="186"/>
      <c r="CM262" s="186"/>
    </row>
    <row r="263" spans="1:91" ht="24.6">
      <c r="A263" s="120">
        <v>29</v>
      </c>
      <c r="B263" s="220" t="s">
        <v>977</v>
      </c>
      <c r="C263" s="140" t="s">
        <v>548</v>
      </c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>
        <v>700000</v>
      </c>
      <c r="AM263" s="184"/>
      <c r="AN263" s="184"/>
      <c r="AO263" s="184"/>
      <c r="AP263" s="184"/>
      <c r="AQ263" s="184"/>
      <c r="AR263" s="184"/>
      <c r="AS263" s="184"/>
      <c r="AT263" s="184"/>
      <c r="AU263" s="184">
        <v>45000</v>
      </c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4"/>
      <c r="CC263" s="186"/>
      <c r="CD263" s="184"/>
      <c r="CE263" s="186"/>
      <c r="CF263" s="186"/>
      <c r="CG263" s="186"/>
      <c r="CH263" s="186"/>
      <c r="CI263" s="186"/>
      <c r="CJ263" s="184"/>
      <c r="CK263" s="186"/>
      <c r="CL263" s="186"/>
      <c r="CM263" s="186"/>
    </row>
    <row r="264" spans="1:91" ht="49.2">
      <c r="A264" s="120">
        <v>29</v>
      </c>
      <c r="B264" s="220" t="s">
        <v>978</v>
      </c>
      <c r="C264" s="140" t="s">
        <v>549</v>
      </c>
      <c r="D264" s="184">
        <v>288653</v>
      </c>
      <c r="E264" s="184">
        <v>76000</v>
      </c>
      <c r="F264" s="184"/>
      <c r="G264" s="184">
        <v>24025</v>
      </c>
      <c r="H264" s="184"/>
      <c r="I264" s="184">
        <v>4500</v>
      </c>
      <c r="J264" s="184">
        <v>66200</v>
      </c>
      <c r="K264" s="184">
        <v>176883.33</v>
      </c>
      <c r="L264" s="184"/>
      <c r="M264" s="184">
        <v>145766</v>
      </c>
      <c r="N264" s="184">
        <v>342973.66</v>
      </c>
      <c r="O264" s="184">
        <v>11800</v>
      </c>
      <c r="P264" s="184">
        <v>149800</v>
      </c>
      <c r="Q264" s="184">
        <v>16000</v>
      </c>
      <c r="R264" s="184"/>
      <c r="S264" s="184">
        <v>197481.67</v>
      </c>
      <c r="T264" s="184">
        <v>173650</v>
      </c>
      <c r="U264" s="184">
        <v>68968.149999999994</v>
      </c>
      <c r="V264" s="184"/>
      <c r="W264" s="184"/>
      <c r="X264" s="184">
        <v>833433</v>
      </c>
      <c r="Y264" s="184"/>
      <c r="Z264" s="184"/>
      <c r="AA264" s="184"/>
      <c r="AB264" s="184"/>
      <c r="AC264" s="184"/>
      <c r="AD264" s="184"/>
      <c r="AE264" s="184"/>
      <c r="AF264" s="184"/>
      <c r="AG264" s="184">
        <v>64400</v>
      </c>
      <c r="AH264" s="184"/>
      <c r="AI264" s="184">
        <v>24000</v>
      </c>
      <c r="AJ264" s="184"/>
      <c r="AK264" s="184"/>
      <c r="AL264" s="184">
        <v>14011465</v>
      </c>
      <c r="AM264" s="184"/>
      <c r="AN264" s="184"/>
      <c r="AO264" s="184">
        <v>4500</v>
      </c>
      <c r="AP264" s="184"/>
      <c r="AQ264" s="184"/>
      <c r="AR264" s="184"/>
      <c r="AS264" s="184"/>
      <c r="AT264" s="184"/>
      <c r="AU264" s="184">
        <v>391263.5</v>
      </c>
      <c r="AV264" s="184">
        <v>290000</v>
      </c>
      <c r="AW264" s="184">
        <v>154349.81</v>
      </c>
      <c r="AX264" s="184"/>
      <c r="AY264" s="184">
        <v>44000</v>
      </c>
      <c r="AZ264" s="184"/>
      <c r="BA264" s="184"/>
      <c r="BB264" s="184"/>
      <c r="BC264" s="184"/>
      <c r="BD264" s="184">
        <v>555765</v>
      </c>
      <c r="BE264" s="184"/>
      <c r="BF264" s="184">
        <v>330000</v>
      </c>
      <c r="BG264" s="184"/>
      <c r="BH264" s="184">
        <v>2448731.5</v>
      </c>
      <c r="BI264" s="184">
        <v>102500</v>
      </c>
      <c r="BJ264" s="184"/>
      <c r="BK264" s="184"/>
      <c r="BL264" s="184"/>
      <c r="BM264" s="184">
        <v>12840</v>
      </c>
      <c r="BN264" s="184"/>
      <c r="BO264" s="184">
        <v>80750</v>
      </c>
      <c r="BP264" s="184"/>
      <c r="BQ264" s="184">
        <v>78364.52</v>
      </c>
      <c r="BR264" s="184">
        <v>87400</v>
      </c>
      <c r="BS264" s="186">
        <v>4485364.0599999996</v>
      </c>
      <c r="BT264" s="184">
        <v>362000</v>
      </c>
      <c r="BU264" s="184"/>
      <c r="BV264" s="186">
        <v>61850</v>
      </c>
      <c r="BW264" s="186"/>
      <c r="BX264" s="186"/>
      <c r="BY264" s="186">
        <v>43333.33</v>
      </c>
      <c r="BZ264" s="186"/>
      <c r="CA264" s="184">
        <v>70000</v>
      </c>
      <c r="CB264" s="186"/>
      <c r="CC264" s="186"/>
      <c r="CD264" s="186">
        <v>134922.6</v>
      </c>
      <c r="CE264" s="186"/>
      <c r="CF264" s="186">
        <v>63500</v>
      </c>
      <c r="CG264" s="184">
        <v>3000</v>
      </c>
      <c r="CH264" s="186"/>
      <c r="CI264" s="184"/>
      <c r="CJ264" s="186">
        <v>10000</v>
      </c>
      <c r="CK264" s="186"/>
      <c r="CL264" s="184"/>
      <c r="CM264" s="186">
        <v>17200</v>
      </c>
    </row>
    <row r="265" spans="1:91" ht="24.6">
      <c r="A265" s="120">
        <v>29</v>
      </c>
      <c r="B265" s="220" t="s">
        <v>979</v>
      </c>
      <c r="C265" s="140" t="s">
        <v>550</v>
      </c>
      <c r="D265" s="184">
        <v>265750</v>
      </c>
      <c r="E265" s="184"/>
      <c r="F265" s="184"/>
      <c r="G265" s="184"/>
      <c r="H265" s="184"/>
      <c r="I265" s="184">
        <v>4500</v>
      </c>
      <c r="J265" s="184"/>
      <c r="K265" s="184">
        <v>41880</v>
      </c>
      <c r="L265" s="184">
        <v>68500</v>
      </c>
      <c r="M265" s="184">
        <v>179100</v>
      </c>
      <c r="N265" s="184"/>
      <c r="O265" s="184">
        <v>6000</v>
      </c>
      <c r="P265" s="184">
        <v>813700</v>
      </c>
      <c r="Q265" s="184">
        <v>4300</v>
      </c>
      <c r="R265" s="184"/>
      <c r="S265" s="184">
        <v>8650</v>
      </c>
      <c r="T265" s="184">
        <v>6500</v>
      </c>
      <c r="U265" s="184">
        <v>28000</v>
      </c>
      <c r="V265" s="184"/>
      <c r="W265" s="184"/>
      <c r="X265" s="184">
        <v>629145</v>
      </c>
      <c r="Y265" s="184"/>
      <c r="Z265" s="184">
        <v>96440</v>
      </c>
      <c r="AA265" s="184">
        <v>20700</v>
      </c>
      <c r="AB265" s="184"/>
      <c r="AC265" s="184">
        <v>10500</v>
      </c>
      <c r="AD265" s="184"/>
      <c r="AE265" s="184">
        <v>83725</v>
      </c>
      <c r="AF265" s="184"/>
      <c r="AG265" s="184">
        <v>14100</v>
      </c>
      <c r="AH265" s="184">
        <v>26700</v>
      </c>
      <c r="AI265" s="184">
        <v>60500</v>
      </c>
      <c r="AJ265" s="184"/>
      <c r="AK265" s="184"/>
      <c r="AL265" s="184">
        <v>553162.5</v>
      </c>
      <c r="AM265" s="184"/>
      <c r="AN265" s="184"/>
      <c r="AO265" s="184"/>
      <c r="AP265" s="184">
        <v>53750</v>
      </c>
      <c r="AQ265" s="184"/>
      <c r="AR265" s="184"/>
      <c r="AS265" s="184">
        <v>31886</v>
      </c>
      <c r="AT265" s="184">
        <v>3800</v>
      </c>
      <c r="AU265" s="184">
        <v>150300</v>
      </c>
      <c r="AV265" s="184"/>
      <c r="AW265" s="184"/>
      <c r="AX265" s="184">
        <v>10650</v>
      </c>
      <c r="AY265" s="184"/>
      <c r="AZ265" s="184">
        <v>64400</v>
      </c>
      <c r="BA265" s="184"/>
      <c r="BB265" s="184">
        <v>326962.5</v>
      </c>
      <c r="BC265" s="184">
        <v>11450</v>
      </c>
      <c r="BD265" s="184">
        <v>350840</v>
      </c>
      <c r="BE265" s="184"/>
      <c r="BF265" s="184">
        <v>10000</v>
      </c>
      <c r="BG265" s="184">
        <v>37600</v>
      </c>
      <c r="BH265" s="184">
        <v>474900.04</v>
      </c>
      <c r="BI265" s="184"/>
      <c r="BJ265" s="184">
        <v>21400</v>
      </c>
      <c r="BK265" s="184"/>
      <c r="BL265" s="184"/>
      <c r="BM265" s="184"/>
      <c r="BN265" s="184"/>
      <c r="BO265" s="184"/>
      <c r="BP265" s="184"/>
      <c r="BQ265" s="184">
        <v>24000</v>
      </c>
      <c r="BR265" s="184">
        <v>87650</v>
      </c>
      <c r="BS265" s="186">
        <v>324713.39</v>
      </c>
      <c r="BT265" s="184">
        <v>136450</v>
      </c>
      <c r="BU265" s="184">
        <v>12320</v>
      </c>
      <c r="BV265" s="184">
        <v>199448</v>
      </c>
      <c r="BW265" s="184">
        <v>4900</v>
      </c>
      <c r="BX265" s="184">
        <v>24500</v>
      </c>
      <c r="BY265" s="184">
        <v>152200</v>
      </c>
      <c r="BZ265" s="184"/>
      <c r="CA265" s="184">
        <v>28500</v>
      </c>
      <c r="CB265" s="184"/>
      <c r="CC265" s="184"/>
      <c r="CD265" s="184">
        <v>54260</v>
      </c>
      <c r="CE265" s="184"/>
      <c r="CF265" s="184"/>
      <c r="CG265" s="184">
        <v>300</v>
      </c>
      <c r="CH265" s="184">
        <v>1000</v>
      </c>
      <c r="CI265" s="184"/>
      <c r="CJ265" s="184">
        <v>6000</v>
      </c>
      <c r="CK265" s="186"/>
      <c r="CL265" s="184">
        <v>39420</v>
      </c>
      <c r="CM265" s="184"/>
    </row>
    <row r="266" spans="1:91" ht="24.6">
      <c r="A266" s="120">
        <v>29</v>
      </c>
      <c r="B266" s="220" t="s">
        <v>980</v>
      </c>
      <c r="C266" s="140" t="s">
        <v>551</v>
      </c>
      <c r="D266" s="184"/>
      <c r="E266" s="184"/>
      <c r="F266" s="184"/>
      <c r="G266" s="184">
        <v>21500</v>
      </c>
      <c r="H266" s="184">
        <v>49000</v>
      </c>
      <c r="I266" s="184"/>
      <c r="J266" s="184"/>
      <c r="K266" s="184">
        <v>1589670</v>
      </c>
      <c r="L266" s="184">
        <v>2738800</v>
      </c>
      <c r="M266" s="184"/>
      <c r="N266" s="184"/>
      <c r="O266" s="184"/>
      <c r="P266" s="184"/>
      <c r="Q266" s="184"/>
      <c r="R266" s="184">
        <v>37000</v>
      </c>
      <c r="S266" s="184">
        <v>49800</v>
      </c>
      <c r="T266" s="184">
        <v>199000</v>
      </c>
      <c r="U266" s="184"/>
      <c r="V266" s="184"/>
      <c r="W266" s="184"/>
      <c r="X266" s="184"/>
      <c r="Y266" s="184"/>
      <c r="Z266" s="184"/>
      <c r="AA266" s="184">
        <v>444000</v>
      </c>
      <c r="AB266" s="184"/>
      <c r="AC266" s="184"/>
      <c r="AD266" s="184"/>
      <c r="AE266" s="184"/>
      <c r="AF266" s="184"/>
      <c r="AG266" s="184"/>
      <c r="AH266" s="184"/>
      <c r="AI266" s="184"/>
      <c r="AJ266" s="184">
        <v>316000</v>
      </c>
      <c r="AK266" s="184"/>
      <c r="AL266" s="184"/>
      <c r="AM266" s="184"/>
      <c r="AN266" s="184">
        <v>64550</v>
      </c>
      <c r="AO266" s="184"/>
      <c r="AP266" s="184"/>
      <c r="AQ266" s="184"/>
      <c r="AR266" s="184"/>
      <c r="AS266" s="184"/>
      <c r="AT266" s="184">
        <v>31000</v>
      </c>
      <c r="AU266" s="184">
        <v>326260</v>
      </c>
      <c r="AV266" s="184"/>
      <c r="AW266" s="184"/>
      <c r="AX266" s="184">
        <v>12000</v>
      </c>
      <c r="AY266" s="184">
        <v>170200</v>
      </c>
      <c r="AZ266" s="184"/>
      <c r="BA266" s="184">
        <v>19000</v>
      </c>
      <c r="BB266" s="184"/>
      <c r="BC266" s="184"/>
      <c r="BD266" s="184"/>
      <c r="BE266" s="184">
        <v>115000</v>
      </c>
      <c r="BF266" s="184"/>
      <c r="BG266" s="184"/>
      <c r="BH266" s="184"/>
      <c r="BI266" s="184"/>
      <c r="BJ266" s="184"/>
      <c r="BK266" s="184"/>
      <c r="BL266" s="184"/>
      <c r="BM266" s="184">
        <v>497700</v>
      </c>
      <c r="BN266" s="184"/>
      <c r="BO266" s="184"/>
      <c r="BP266" s="184"/>
      <c r="BQ266" s="184"/>
      <c r="BR266" s="184"/>
      <c r="BS266" s="186"/>
      <c r="BT266" s="184"/>
      <c r="BU266" s="186"/>
      <c r="BV266" s="184"/>
      <c r="BW266" s="184"/>
      <c r="BX266" s="184"/>
      <c r="BY266" s="184"/>
      <c r="BZ266" s="186"/>
      <c r="CA266" s="184">
        <v>28800</v>
      </c>
      <c r="CB266" s="184"/>
      <c r="CC266" s="184"/>
      <c r="CD266" s="186"/>
      <c r="CE266" s="184"/>
      <c r="CF266" s="184"/>
      <c r="CG266" s="184"/>
      <c r="CH266" s="186"/>
      <c r="CI266" s="184"/>
      <c r="CJ266" s="184">
        <v>64800</v>
      </c>
      <c r="CK266" s="184"/>
      <c r="CL266" s="184"/>
      <c r="CM266" s="186"/>
    </row>
    <row r="267" spans="1:91" ht="24.6">
      <c r="A267" s="120">
        <v>28</v>
      </c>
      <c r="B267" s="220" t="s">
        <v>981</v>
      </c>
      <c r="C267" s="140" t="s">
        <v>552</v>
      </c>
      <c r="D267" s="184">
        <v>2485929.0099999998</v>
      </c>
      <c r="E267" s="184">
        <v>340908.1</v>
      </c>
      <c r="F267" s="184">
        <v>277043.90000000002</v>
      </c>
      <c r="G267" s="184">
        <v>473478.8</v>
      </c>
      <c r="H267" s="184">
        <v>301882.5</v>
      </c>
      <c r="I267" s="184">
        <v>405965.2</v>
      </c>
      <c r="J267" s="184">
        <v>558584.80000000005</v>
      </c>
      <c r="K267" s="184">
        <v>919473.6</v>
      </c>
      <c r="L267" s="184">
        <v>468816.2</v>
      </c>
      <c r="M267" s="184">
        <v>388478.04</v>
      </c>
      <c r="N267" s="184">
        <v>833870.58</v>
      </c>
      <c r="O267" s="184">
        <v>134852</v>
      </c>
      <c r="P267" s="184">
        <v>1078405.8999999999</v>
      </c>
      <c r="Q267" s="184">
        <v>539729.5</v>
      </c>
      <c r="R267" s="184">
        <v>625916</v>
      </c>
      <c r="S267" s="184">
        <v>574295</v>
      </c>
      <c r="T267" s="184">
        <v>611178.27</v>
      </c>
      <c r="U267" s="184">
        <v>363799</v>
      </c>
      <c r="V267" s="184">
        <v>344675.3</v>
      </c>
      <c r="W267" s="184">
        <v>174968.9</v>
      </c>
      <c r="X267" s="184">
        <v>3993280.6</v>
      </c>
      <c r="Y267" s="184">
        <v>229175.5</v>
      </c>
      <c r="Z267" s="184">
        <v>614638.6</v>
      </c>
      <c r="AA267" s="184">
        <v>894293</v>
      </c>
      <c r="AB267" s="184">
        <v>282959.8</v>
      </c>
      <c r="AC267" s="184">
        <v>349722.55</v>
      </c>
      <c r="AD267" s="184">
        <v>357664</v>
      </c>
      <c r="AE267" s="184">
        <v>403252.6</v>
      </c>
      <c r="AF267" s="184">
        <v>528178</v>
      </c>
      <c r="AG267" s="184">
        <v>316340.2</v>
      </c>
      <c r="AH267" s="184">
        <v>558858.9</v>
      </c>
      <c r="AI267" s="184">
        <v>426095.2</v>
      </c>
      <c r="AJ267" s="184">
        <v>423988.4</v>
      </c>
      <c r="AK267" s="184">
        <v>386686.2</v>
      </c>
      <c r="AL267" s="184">
        <v>3105945.1</v>
      </c>
      <c r="AM267" s="184">
        <v>438292.9</v>
      </c>
      <c r="AN267" s="184">
        <v>267414.90000000002</v>
      </c>
      <c r="AO267" s="184">
        <v>774452.52</v>
      </c>
      <c r="AP267" s="184">
        <v>679441.3</v>
      </c>
      <c r="AQ267" s="184">
        <v>629969.54</v>
      </c>
      <c r="AR267" s="184">
        <v>207400</v>
      </c>
      <c r="AS267" s="184">
        <v>1525380.92</v>
      </c>
      <c r="AT267" s="184">
        <v>597660.94999999995</v>
      </c>
      <c r="AU267" s="184">
        <v>1553884</v>
      </c>
      <c r="AV267" s="184">
        <v>756646.15</v>
      </c>
      <c r="AW267" s="184">
        <v>460713</v>
      </c>
      <c r="AX267" s="184">
        <v>142674.70000000001</v>
      </c>
      <c r="AY267" s="184">
        <v>282509.59999999998</v>
      </c>
      <c r="AZ267" s="184">
        <v>349905.1</v>
      </c>
      <c r="BA267" s="184">
        <v>356682.1</v>
      </c>
      <c r="BB267" s="184">
        <v>979977.29</v>
      </c>
      <c r="BC267" s="184">
        <v>359903</v>
      </c>
      <c r="BD267" s="184">
        <v>1029390.75</v>
      </c>
      <c r="BE267" s="184">
        <v>488395.2</v>
      </c>
      <c r="BF267" s="184">
        <v>139308.57</v>
      </c>
      <c r="BG267" s="184">
        <v>404248.63</v>
      </c>
      <c r="BH267" s="184">
        <v>955939</v>
      </c>
      <c r="BI267" s="184">
        <v>140758</v>
      </c>
      <c r="BJ267" s="184">
        <v>181960.8</v>
      </c>
      <c r="BK267" s="184">
        <v>497245</v>
      </c>
      <c r="BL267" s="184">
        <v>422363.93</v>
      </c>
      <c r="BM267" s="184">
        <v>1311620.8</v>
      </c>
      <c r="BN267" s="184">
        <v>478319.4</v>
      </c>
      <c r="BO267" s="184">
        <v>403707.22</v>
      </c>
      <c r="BP267" s="184">
        <v>427120</v>
      </c>
      <c r="BQ267" s="184">
        <v>452690.9</v>
      </c>
      <c r="BR267" s="184">
        <v>302815.67</v>
      </c>
      <c r="BS267" s="186">
        <v>3472087</v>
      </c>
      <c r="BT267" s="186">
        <v>227833.5</v>
      </c>
      <c r="BU267" s="186">
        <v>340454.62</v>
      </c>
      <c r="BV267" s="186">
        <v>675178.6</v>
      </c>
      <c r="BW267" s="186">
        <v>90148.2</v>
      </c>
      <c r="BX267" s="186">
        <v>318187.2</v>
      </c>
      <c r="BY267" s="186">
        <v>784437.9</v>
      </c>
      <c r="BZ267" s="186">
        <v>228460.9</v>
      </c>
      <c r="CA267" s="186">
        <v>222621.4</v>
      </c>
      <c r="CB267" s="186">
        <v>270666.7</v>
      </c>
      <c r="CC267" s="186">
        <v>580200</v>
      </c>
      <c r="CD267" s="186">
        <v>363130</v>
      </c>
      <c r="CE267" s="186">
        <v>551423.25</v>
      </c>
      <c r="CF267" s="186">
        <v>476860.4</v>
      </c>
      <c r="CG267" s="186">
        <v>317677.40999999997</v>
      </c>
      <c r="CH267" s="186">
        <v>268108.88</v>
      </c>
      <c r="CI267" s="186">
        <v>341708</v>
      </c>
      <c r="CJ267" s="186">
        <v>211053.8</v>
      </c>
      <c r="CK267" s="186">
        <v>1187385.78</v>
      </c>
      <c r="CL267" s="186">
        <v>226122</v>
      </c>
      <c r="CM267" s="186">
        <v>164276.48000000001</v>
      </c>
    </row>
    <row r="268" spans="1:91" ht="24.6">
      <c r="A268" s="120">
        <v>29</v>
      </c>
      <c r="B268" s="220" t="s">
        <v>982</v>
      </c>
      <c r="C268" s="140" t="s">
        <v>553</v>
      </c>
      <c r="D268" s="184"/>
      <c r="E268" s="184"/>
      <c r="F268" s="184"/>
      <c r="G268" s="184">
        <v>40905</v>
      </c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>
        <v>248242</v>
      </c>
      <c r="T268" s="184">
        <v>36217.5</v>
      </c>
      <c r="U268" s="184">
        <v>358107</v>
      </c>
      <c r="V268" s="184">
        <v>15000</v>
      </c>
      <c r="W268" s="184"/>
      <c r="X268" s="184">
        <v>55200</v>
      </c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>
        <v>2800000</v>
      </c>
      <c r="AM268" s="184"/>
      <c r="AN268" s="184"/>
      <c r="AO268" s="184"/>
      <c r="AP268" s="184">
        <v>469000</v>
      </c>
      <c r="AQ268" s="184"/>
      <c r="AR268" s="184"/>
      <c r="AS268" s="184"/>
      <c r="AT268" s="184"/>
      <c r="AU268" s="184">
        <v>555000</v>
      </c>
      <c r="AV268" s="184"/>
      <c r="AW268" s="184">
        <v>208170</v>
      </c>
      <c r="AX268" s="184"/>
      <c r="AY268" s="184"/>
      <c r="AZ268" s="184"/>
      <c r="BA268" s="184"/>
      <c r="BB268" s="184">
        <v>918504</v>
      </c>
      <c r="BC268" s="184"/>
      <c r="BD268" s="184">
        <v>2603742.1800000002</v>
      </c>
      <c r="BE268" s="184"/>
      <c r="BF268" s="184">
        <v>249000</v>
      </c>
      <c r="BG268" s="184"/>
      <c r="BH268" s="184">
        <v>9100</v>
      </c>
      <c r="BI268" s="184"/>
      <c r="BJ268" s="184"/>
      <c r="BK268" s="184"/>
      <c r="BL268" s="184"/>
      <c r="BM268" s="184"/>
      <c r="BN268" s="184">
        <v>901368</v>
      </c>
      <c r="BO268" s="184">
        <v>639378.67000000004</v>
      </c>
      <c r="BP268" s="184">
        <v>1097898</v>
      </c>
      <c r="BQ268" s="184">
        <v>426930</v>
      </c>
      <c r="BR268" s="184">
        <v>585512</v>
      </c>
      <c r="BS268" s="186">
        <v>5942400</v>
      </c>
      <c r="BT268" s="186"/>
      <c r="BU268" s="186"/>
      <c r="BV268" s="186">
        <v>794180</v>
      </c>
      <c r="BW268" s="184">
        <v>1300</v>
      </c>
      <c r="BX268" s="184"/>
      <c r="BY268" s="184">
        <v>1302279.17</v>
      </c>
      <c r="BZ268" s="184"/>
      <c r="CA268" s="184"/>
      <c r="CB268" s="186"/>
      <c r="CC268" s="184"/>
      <c r="CD268" s="186">
        <v>21800</v>
      </c>
      <c r="CE268" s="186">
        <v>650183.81999999995</v>
      </c>
      <c r="CF268" s="184"/>
      <c r="CG268" s="184"/>
      <c r="CH268" s="186"/>
      <c r="CI268" s="184"/>
      <c r="CJ268" s="186"/>
      <c r="CK268" s="184">
        <v>1454870.27</v>
      </c>
      <c r="CL268" s="184"/>
      <c r="CM268" s="186"/>
    </row>
    <row r="269" spans="1:91" ht="24.6">
      <c r="A269" s="120">
        <v>29</v>
      </c>
      <c r="B269" s="220" t="s">
        <v>983</v>
      </c>
      <c r="C269" s="140" t="s">
        <v>554</v>
      </c>
      <c r="D269" s="184"/>
      <c r="E269" s="184"/>
      <c r="F269" s="184"/>
      <c r="G269" s="184">
        <v>96425</v>
      </c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>
        <v>70950.02</v>
      </c>
      <c r="U269" s="184"/>
      <c r="V269" s="184">
        <v>1625</v>
      </c>
      <c r="W269" s="184"/>
      <c r="X269" s="184"/>
      <c r="Y269" s="184"/>
      <c r="Z269" s="184">
        <v>6630</v>
      </c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>
        <v>18380</v>
      </c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>
        <v>420390</v>
      </c>
      <c r="BF269" s="184">
        <v>279950</v>
      </c>
      <c r="BG269" s="184"/>
      <c r="BH269" s="184"/>
      <c r="BI269" s="184"/>
      <c r="BJ269" s="184">
        <v>282940</v>
      </c>
      <c r="BK269" s="184">
        <v>347560</v>
      </c>
      <c r="BL269" s="184">
        <v>478815</v>
      </c>
      <c r="BM269" s="184"/>
      <c r="BN269" s="184"/>
      <c r="BO269" s="184">
        <v>41296</v>
      </c>
      <c r="BP269" s="184"/>
      <c r="BQ269" s="184"/>
      <c r="BR269" s="184">
        <v>57222</v>
      </c>
      <c r="BS269" s="186"/>
      <c r="BT269" s="186"/>
      <c r="BU269" s="186"/>
      <c r="BV269" s="186"/>
      <c r="BW269" s="186">
        <v>199715</v>
      </c>
      <c r="BX269" s="186"/>
      <c r="BY269" s="186"/>
      <c r="BZ269" s="186"/>
      <c r="CA269" s="186"/>
      <c r="CB269" s="186">
        <v>3016</v>
      </c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>
        <v>351560</v>
      </c>
      <c r="CM269" s="186"/>
    </row>
    <row r="270" spans="1:91" ht="24.6">
      <c r="A270" s="120">
        <v>29</v>
      </c>
      <c r="B270" s="220" t="s">
        <v>984</v>
      </c>
      <c r="C270" s="123" t="s">
        <v>555</v>
      </c>
      <c r="D270" s="184"/>
      <c r="E270" s="184"/>
      <c r="F270" s="184"/>
      <c r="G270" s="184">
        <v>37000</v>
      </c>
      <c r="H270" s="184"/>
      <c r="I270" s="184"/>
      <c r="J270" s="184"/>
      <c r="K270" s="184"/>
      <c r="L270" s="184"/>
      <c r="M270" s="184"/>
      <c r="N270" s="184">
        <v>100600</v>
      </c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>
        <v>25000</v>
      </c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>
        <v>25400</v>
      </c>
      <c r="BP270" s="184"/>
      <c r="BQ270" s="184"/>
      <c r="BR270" s="184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</row>
    <row r="271" spans="1:91" ht="24.6">
      <c r="A271" s="120">
        <v>29</v>
      </c>
      <c r="B271" s="220" t="s">
        <v>985</v>
      </c>
      <c r="C271" s="140" t="s">
        <v>556</v>
      </c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>
        <v>1127500</v>
      </c>
      <c r="Q271" s="184"/>
      <c r="R271" s="184"/>
      <c r="S271" s="184">
        <v>92160</v>
      </c>
      <c r="T271" s="184"/>
      <c r="U271" s="184">
        <v>193599</v>
      </c>
      <c r="V271" s="184"/>
      <c r="W271" s="184"/>
      <c r="X271" s="184">
        <v>1233400</v>
      </c>
      <c r="Y271" s="184">
        <v>192000</v>
      </c>
      <c r="Z271" s="184">
        <v>261890.92</v>
      </c>
      <c r="AA271" s="184"/>
      <c r="AB271" s="184"/>
      <c r="AC271" s="184"/>
      <c r="AD271" s="184"/>
      <c r="AE271" s="184">
        <v>175000</v>
      </c>
      <c r="AF271" s="184"/>
      <c r="AG271" s="184"/>
      <c r="AH271" s="184"/>
      <c r="AI271" s="184"/>
      <c r="AJ271" s="184">
        <v>180000</v>
      </c>
      <c r="AK271" s="184"/>
      <c r="AL271" s="184">
        <v>2462400</v>
      </c>
      <c r="AM271" s="184"/>
      <c r="AN271" s="184">
        <v>154080</v>
      </c>
      <c r="AO271" s="184"/>
      <c r="AP271" s="184"/>
      <c r="AQ271" s="184"/>
      <c r="AR271" s="184"/>
      <c r="AS271" s="184">
        <v>235400</v>
      </c>
      <c r="AT271" s="184"/>
      <c r="AU271" s="184"/>
      <c r="AV271" s="184">
        <v>38520</v>
      </c>
      <c r="AW271" s="184"/>
      <c r="AX271" s="184"/>
      <c r="AY271" s="184"/>
      <c r="AZ271" s="184"/>
      <c r="BA271" s="184">
        <v>154080</v>
      </c>
      <c r="BB271" s="184"/>
      <c r="BC271" s="184">
        <v>154080</v>
      </c>
      <c r="BD271" s="184">
        <v>316500</v>
      </c>
      <c r="BE271" s="184"/>
      <c r="BF271" s="184"/>
      <c r="BG271" s="184"/>
      <c r="BH271" s="184"/>
      <c r="BI271" s="184"/>
      <c r="BJ271" s="184"/>
      <c r="BK271" s="184"/>
      <c r="BL271" s="184"/>
      <c r="BM271" s="184">
        <v>1008000</v>
      </c>
      <c r="BN271" s="184">
        <v>248945</v>
      </c>
      <c r="BO271" s="184">
        <v>254733.57</v>
      </c>
      <c r="BP271" s="184">
        <v>394460</v>
      </c>
      <c r="BQ271" s="184">
        <v>202500</v>
      </c>
      <c r="BR271" s="184"/>
      <c r="BS271" s="186">
        <v>5241600</v>
      </c>
      <c r="BT271" s="184">
        <v>47500</v>
      </c>
      <c r="BU271" s="186"/>
      <c r="BV271" s="186">
        <v>1095000</v>
      </c>
      <c r="BW271" s="184"/>
      <c r="BX271" s="186"/>
      <c r="BY271" s="186">
        <v>948000</v>
      </c>
      <c r="BZ271" s="186"/>
      <c r="CA271" s="186"/>
      <c r="CB271" s="186"/>
      <c r="CC271" s="184"/>
      <c r="CD271" s="186"/>
      <c r="CE271" s="186"/>
      <c r="CF271" s="186">
        <v>28985</v>
      </c>
      <c r="CG271" s="186"/>
      <c r="CH271" s="186"/>
      <c r="CI271" s="186"/>
      <c r="CJ271" s="186"/>
      <c r="CK271" s="186"/>
      <c r="CL271" s="186"/>
      <c r="CM271" s="184"/>
    </row>
    <row r="272" spans="1:91" ht="24.6">
      <c r="A272" s="120">
        <v>29</v>
      </c>
      <c r="B272" s="220" t="s">
        <v>986</v>
      </c>
      <c r="C272" s="140" t="s">
        <v>557</v>
      </c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>
        <v>34650</v>
      </c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>
        <v>291276</v>
      </c>
      <c r="AH272" s="184"/>
      <c r="AI272" s="184"/>
      <c r="AJ272" s="184"/>
      <c r="AK272" s="184"/>
      <c r="AL272" s="184">
        <v>2988117.5</v>
      </c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>
        <v>1306600</v>
      </c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>
        <v>669093</v>
      </c>
      <c r="BQ272" s="184"/>
      <c r="BR272" s="184"/>
      <c r="BS272" s="184">
        <v>3167289.4</v>
      </c>
      <c r="BT272" s="186"/>
      <c r="BU272" s="184"/>
      <c r="BV272" s="184"/>
      <c r="BW272" s="184"/>
      <c r="BX272" s="184"/>
      <c r="BY272" s="184"/>
      <c r="BZ272" s="184"/>
      <c r="CA272" s="184"/>
      <c r="CB272" s="184"/>
      <c r="CC272" s="186"/>
      <c r="CD272" s="184"/>
      <c r="CE272" s="186"/>
      <c r="CF272" s="186"/>
      <c r="CG272" s="184"/>
      <c r="CH272" s="184"/>
      <c r="CI272" s="184"/>
      <c r="CJ272" s="184"/>
      <c r="CK272" s="186"/>
      <c r="CL272" s="184"/>
      <c r="CM272" s="184"/>
    </row>
    <row r="273" spans="1:91" ht="24.6">
      <c r="A273" s="120">
        <v>29</v>
      </c>
      <c r="B273" s="220" t="s">
        <v>987</v>
      </c>
      <c r="C273" s="140" t="s">
        <v>558</v>
      </c>
      <c r="D273" s="184">
        <v>1081898.05</v>
      </c>
      <c r="E273" s="184">
        <v>153930.20000000001</v>
      </c>
      <c r="F273" s="184">
        <v>105170</v>
      </c>
      <c r="G273" s="184">
        <v>189973</v>
      </c>
      <c r="H273" s="184">
        <v>65560</v>
      </c>
      <c r="I273" s="184">
        <v>70876.800000000003</v>
      </c>
      <c r="J273" s="184">
        <v>120400.62</v>
      </c>
      <c r="K273" s="184">
        <v>161592</v>
      </c>
      <c r="L273" s="184">
        <v>58920</v>
      </c>
      <c r="M273" s="184">
        <v>88638.7</v>
      </c>
      <c r="N273" s="184">
        <v>295720.56</v>
      </c>
      <c r="O273" s="184">
        <v>33480.300000000003</v>
      </c>
      <c r="P273" s="184">
        <v>823772.1</v>
      </c>
      <c r="Q273" s="184">
        <v>65734.58</v>
      </c>
      <c r="R273" s="184">
        <v>136081.92000000001</v>
      </c>
      <c r="S273" s="184">
        <v>116130.61</v>
      </c>
      <c r="T273" s="184">
        <v>92820.08</v>
      </c>
      <c r="U273" s="184">
        <v>52174.8</v>
      </c>
      <c r="V273" s="184">
        <v>45995.82</v>
      </c>
      <c r="W273" s="184">
        <v>20704.580000000002</v>
      </c>
      <c r="X273" s="184">
        <v>1273041.93</v>
      </c>
      <c r="Y273" s="184">
        <v>85381</v>
      </c>
      <c r="Z273" s="184">
        <v>159036</v>
      </c>
      <c r="AA273" s="184">
        <v>146728</v>
      </c>
      <c r="AB273" s="184">
        <v>35434.559999999998</v>
      </c>
      <c r="AC273" s="184">
        <v>71860</v>
      </c>
      <c r="AD273" s="184">
        <v>95784</v>
      </c>
      <c r="AE273" s="184">
        <v>217282.77</v>
      </c>
      <c r="AF273" s="184">
        <v>58344</v>
      </c>
      <c r="AG273" s="184">
        <v>103740</v>
      </c>
      <c r="AH273" s="184">
        <v>87458.08</v>
      </c>
      <c r="AI273" s="184">
        <v>239661.38</v>
      </c>
      <c r="AJ273" s="184">
        <v>122743.72</v>
      </c>
      <c r="AK273" s="184">
        <v>36870</v>
      </c>
      <c r="AL273" s="184">
        <v>736710.94</v>
      </c>
      <c r="AM273" s="184">
        <v>86273</v>
      </c>
      <c r="AN273" s="184">
        <v>66109.679999999993</v>
      </c>
      <c r="AO273" s="184">
        <v>175305.85</v>
      </c>
      <c r="AP273" s="184">
        <v>193557.65</v>
      </c>
      <c r="AQ273" s="184">
        <v>95151.65</v>
      </c>
      <c r="AR273" s="184">
        <v>32010</v>
      </c>
      <c r="AS273" s="184">
        <v>487165.5</v>
      </c>
      <c r="AT273" s="184">
        <v>91193.96</v>
      </c>
      <c r="AU273" s="184">
        <v>120182.5</v>
      </c>
      <c r="AV273" s="184">
        <v>160800</v>
      </c>
      <c r="AW273" s="184">
        <v>101293.5</v>
      </c>
      <c r="AX273" s="184">
        <v>55583</v>
      </c>
      <c r="AY273" s="184">
        <v>107522</v>
      </c>
      <c r="AZ273" s="184">
        <v>61633</v>
      </c>
      <c r="BA273" s="184">
        <v>60051</v>
      </c>
      <c r="BB273" s="184">
        <v>527229.62</v>
      </c>
      <c r="BC273" s="184">
        <v>51737.06</v>
      </c>
      <c r="BD273" s="184">
        <v>177387.12</v>
      </c>
      <c r="BE273" s="184">
        <v>108852.6</v>
      </c>
      <c r="BF273" s="184">
        <v>49201.88</v>
      </c>
      <c r="BG273" s="184">
        <v>95934.54</v>
      </c>
      <c r="BH273" s="184">
        <v>760911.22</v>
      </c>
      <c r="BI273" s="184">
        <v>44155.68</v>
      </c>
      <c r="BJ273" s="184"/>
      <c r="BK273" s="184">
        <v>70797.3</v>
      </c>
      <c r="BL273" s="184">
        <v>92719.039999999994</v>
      </c>
      <c r="BM273" s="184">
        <v>313253.90000000002</v>
      </c>
      <c r="BN273" s="184">
        <v>154194.70000000001</v>
      </c>
      <c r="BO273" s="184">
        <v>183684</v>
      </c>
      <c r="BP273" s="184">
        <v>155249.25</v>
      </c>
      <c r="BQ273" s="184">
        <v>148801</v>
      </c>
      <c r="BR273" s="184">
        <v>92124</v>
      </c>
      <c r="BS273" s="184">
        <v>6113972</v>
      </c>
      <c r="BT273" s="186">
        <v>69010.5</v>
      </c>
      <c r="BU273" s="186">
        <v>9000</v>
      </c>
      <c r="BV273" s="186">
        <v>1660251</v>
      </c>
      <c r="BW273" s="184">
        <v>4875</v>
      </c>
      <c r="BX273" s="186">
        <v>50505</v>
      </c>
      <c r="BY273" s="186">
        <v>67070</v>
      </c>
      <c r="BZ273" s="186">
        <v>52962.5</v>
      </c>
      <c r="CA273" s="186">
        <v>55055</v>
      </c>
      <c r="CB273" s="186">
        <v>62764</v>
      </c>
      <c r="CC273" s="186">
        <v>105718.6</v>
      </c>
      <c r="CD273" s="186">
        <v>305242</v>
      </c>
      <c r="CE273" s="186">
        <v>163718</v>
      </c>
      <c r="CF273" s="186">
        <v>275356</v>
      </c>
      <c r="CG273" s="186">
        <v>58097</v>
      </c>
      <c r="CH273" s="186"/>
      <c r="CI273" s="184">
        <v>59215</v>
      </c>
      <c r="CJ273" s="186">
        <v>62793</v>
      </c>
      <c r="CK273" s="186">
        <v>367314</v>
      </c>
      <c r="CL273" s="186">
        <v>63057</v>
      </c>
      <c r="CM273" s="186">
        <v>62283</v>
      </c>
    </row>
    <row r="274" spans="1:91" ht="24.6">
      <c r="A274" s="120">
        <v>29</v>
      </c>
      <c r="B274" s="220" t="s">
        <v>988</v>
      </c>
      <c r="C274" s="140" t="s">
        <v>559</v>
      </c>
      <c r="D274" s="184">
        <v>848285</v>
      </c>
      <c r="E274" s="184"/>
      <c r="F274" s="184"/>
      <c r="G274" s="184"/>
      <c r="H274" s="184"/>
      <c r="I274" s="184">
        <v>60000</v>
      </c>
      <c r="J274" s="184"/>
      <c r="K274" s="184">
        <v>11395685</v>
      </c>
      <c r="L274" s="184">
        <v>200458.4</v>
      </c>
      <c r="M274" s="184">
        <v>316414.7</v>
      </c>
      <c r="N274" s="184">
        <v>492000</v>
      </c>
      <c r="O274" s="184"/>
      <c r="P274" s="184">
        <v>12177750</v>
      </c>
      <c r="Q274" s="184"/>
      <c r="R274" s="184">
        <v>4718240</v>
      </c>
      <c r="S274" s="184"/>
      <c r="T274" s="184"/>
      <c r="U274" s="184"/>
      <c r="V274" s="184"/>
      <c r="W274" s="184"/>
      <c r="X274" s="184">
        <v>2893785</v>
      </c>
      <c r="Y274" s="184">
        <v>24570</v>
      </c>
      <c r="Z274" s="184">
        <v>120000</v>
      </c>
      <c r="AA274" s="184"/>
      <c r="AB274" s="184"/>
      <c r="AC274" s="184"/>
      <c r="AD274" s="184"/>
      <c r="AE274" s="184">
        <v>3223440</v>
      </c>
      <c r="AF274" s="184"/>
      <c r="AG274" s="184">
        <v>13860</v>
      </c>
      <c r="AH274" s="184"/>
      <c r="AI274" s="184">
        <v>4624830</v>
      </c>
      <c r="AJ274" s="184"/>
      <c r="AK274" s="184"/>
      <c r="AL274" s="184">
        <v>44899213.700000003</v>
      </c>
      <c r="AM274" s="184"/>
      <c r="AN274" s="184">
        <v>737429.08</v>
      </c>
      <c r="AO274" s="184">
        <v>8321702.5</v>
      </c>
      <c r="AP274" s="184"/>
      <c r="AQ274" s="184"/>
      <c r="AR274" s="184"/>
      <c r="AS274" s="184">
        <v>12117550</v>
      </c>
      <c r="AT274" s="184"/>
      <c r="AU274" s="184">
        <v>480000</v>
      </c>
      <c r="AV274" s="184">
        <v>1370400</v>
      </c>
      <c r="AW274" s="184"/>
      <c r="AX274" s="184"/>
      <c r="AY274" s="184">
        <v>4296600</v>
      </c>
      <c r="AZ274" s="184"/>
      <c r="BA274" s="184">
        <v>166400</v>
      </c>
      <c r="BB274" s="184">
        <v>15590278</v>
      </c>
      <c r="BC274" s="184">
        <v>12500</v>
      </c>
      <c r="BD274" s="184">
        <v>1324710</v>
      </c>
      <c r="BE274" s="184">
        <v>5067520</v>
      </c>
      <c r="BF274" s="184"/>
      <c r="BG274" s="184"/>
      <c r="BH274" s="184"/>
      <c r="BI274" s="184"/>
      <c r="BJ274" s="184"/>
      <c r="BK274" s="184"/>
      <c r="BL274" s="184"/>
      <c r="BM274" s="184">
        <v>3739236.57</v>
      </c>
      <c r="BN274" s="184"/>
      <c r="BO274" s="184"/>
      <c r="BP274" s="184"/>
      <c r="BQ274" s="184"/>
      <c r="BR274" s="184"/>
      <c r="BS274" s="184">
        <v>23932760</v>
      </c>
      <c r="BT274" s="184">
        <v>4799950</v>
      </c>
      <c r="BU274" s="184">
        <v>236500</v>
      </c>
      <c r="BV274" s="184">
        <v>16487550</v>
      </c>
      <c r="BW274" s="184"/>
      <c r="BX274" s="184"/>
      <c r="BY274" s="184">
        <v>3905150</v>
      </c>
      <c r="BZ274" s="184">
        <v>135</v>
      </c>
      <c r="CA274" s="184"/>
      <c r="CB274" s="184"/>
      <c r="CC274" s="184"/>
      <c r="CD274" s="184">
        <v>2868811</v>
      </c>
      <c r="CE274" s="184"/>
      <c r="CF274" s="184">
        <v>6843490</v>
      </c>
      <c r="CG274" s="184">
        <v>1032897</v>
      </c>
      <c r="CH274" s="184"/>
      <c r="CI274" s="184"/>
      <c r="CJ274" s="184"/>
      <c r="CK274" s="184">
        <v>12276353.050000001</v>
      </c>
      <c r="CL274" s="184"/>
      <c r="CM274" s="184"/>
    </row>
    <row r="275" spans="1:91" ht="24.6">
      <c r="A275" s="120">
        <v>29</v>
      </c>
      <c r="B275" s="220" t="s">
        <v>989</v>
      </c>
      <c r="C275" s="140" t="s">
        <v>560</v>
      </c>
      <c r="D275" s="184">
        <v>1893898.07</v>
      </c>
      <c r="E275" s="184">
        <v>1759484.56</v>
      </c>
      <c r="F275" s="184">
        <v>887490.16</v>
      </c>
      <c r="G275" s="184">
        <v>511283</v>
      </c>
      <c r="H275" s="184">
        <v>448496.67</v>
      </c>
      <c r="I275" s="184">
        <v>1500497.25</v>
      </c>
      <c r="J275" s="184">
        <v>2566860.67</v>
      </c>
      <c r="K275" s="184">
        <v>2664000.08</v>
      </c>
      <c r="L275" s="184">
        <v>2291079.17</v>
      </c>
      <c r="M275" s="184">
        <v>1955272.38</v>
      </c>
      <c r="N275" s="184">
        <v>1654576.5</v>
      </c>
      <c r="O275" s="184">
        <v>338118.75</v>
      </c>
      <c r="P275" s="184">
        <v>4921995.5</v>
      </c>
      <c r="Q275" s="184">
        <v>950095.4</v>
      </c>
      <c r="R275" s="184">
        <v>1623046.06</v>
      </c>
      <c r="S275" s="184">
        <v>4184394.39</v>
      </c>
      <c r="T275" s="184">
        <v>1616231.82</v>
      </c>
      <c r="U275" s="184">
        <v>2380152.37</v>
      </c>
      <c r="V275" s="184">
        <v>740619.24</v>
      </c>
      <c r="W275" s="184">
        <v>319984</v>
      </c>
      <c r="X275" s="184">
        <v>4438452.7</v>
      </c>
      <c r="Y275" s="184">
        <v>746251.9</v>
      </c>
      <c r="Z275" s="184">
        <v>1577641.2</v>
      </c>
      <c r="AA275" s="184">
        <v>3503835.5</v>
      </c>
      <c r="AB275" s="184">
        <v>313110</v>
      </c>
      <c r="AC275" s="184">
        <v>644891.19999999995</v>
      </c>
      <c r="AD275" s="184">
        <v>598129.6</v>
      </c>
      <c r="AE275" s="184">
        <v>1662584.31</v>
      </c>
      <c r="AF275" s="184">
        <v>430238</v>
      </c>
      <c r="AG275" s="184">
        <v>499973.48</v>
      </c>
      <c r="AH275" s="184">
        <v>546407</v>
      </c>
      <c r="AI275" s="184">
        <v>706672</v>
      </c>
      <c r="AJ275" s="184">
        <v>247381.6</v>
      </c>
      <c r="AK275" s="184">
        <v>1520975</v>
      </c>
      <c r="AL275" s="184">
        <v>7374852.8499999996</v>
      </c>
      <c r="AM275" s="184">
        <v>660876</v>
      </c>
      <c r="AN275" s="184">
        <v>411108.4</v>
      </c>
      <c r="AO275" s="184">
        <v>4358467.5599999996</v>
      </c>
      <c r="AP275" s="184">
        <v>1286871</v>
      </c>
      <c r="AQ275" s="184">
        <v>1300994.8500000001</v>
      </c>
      <c r="AR275" s="184">
        <v>885391.63</v>
      </c>
      <c r="AS275" s="184">
        <v>22758668.050000001</v>
      </c>
      <c r="AT275" s="184">
        <v>1318055.7</v>
      </c>
      <c r="AU275" s="184">
        <v>1667174.74</v>
      </c>
      <c r="AV275" s="184">
        <v>5789706.1600000001</v>
      </c>
      <c r="AW275" s="184">
        <v>1022988</v>
      </c>
      <c r="AX275" s="184">
        <v>245150</v>
      </c>
      <c r="AY275" s="184">
        <v>1195756.8600000001</v>
      </c>
      <c r="AZ275" s="184">
        <v>2289830.52</v>
      </c>
      <c r="BA275" s="184">
        <v>1366751.05</v>
      </c>
      <c r="BB275" s="184">
        <v>1894503.15</v>
      </c>
      <c r="BC275" s="184">
        <v>1394007</v>
      </c>
      <c r="BD275" s="184">
        <v>11263521.619999999</v>
      </c>
      <c r="BE275" s="184">
        <v>1410076.25</v>
      </c>
      <c r="BF275" s="184">
        <v>180090</v>
      </c>
      <c r="BG275" s="184">
        <v>793706.3</v>
      </c>
      <c r="BH275" s="184">
        <v>10601365.57</v>
      </c>
      <c r="BI275" s="184">
        <v>380625.62</v>
      </c>
      <c r="BJ275" s="184">
        <v>730789.16</v>
      </c>
      <c r="BK275" s="184">
        <v>467675.98</v>
      </c>
      <c r="BL275" s="184">
        <v>445345</v>
      </c>
      <c r="BM275" s="184">
        <v>2724178.13</v>
      </c>
      <c r="BN275" s="184">
        <v>573059.5</v>
      </c>
      <c r="BO275" s="184">
        <v>1669301.6</v>
      </c>
      <c r="BP275" s="184">
        <v>790429.4</v>
      </c>
      <c r="BQ275" s="184">
        <v>925728.7</v>
      </c>
      <c r="BR275" s="184">
        <v>281780</v>
      </c>
      <c r="BS275" s="186">
        <v>20422237.390000001</v>
      </c>
      <c r="BT275" s="186">
        <v>903492.52</v>
      </c>
      <c r="BU275" s="184">
        <v>605557.55000000005</v>
      </c>
      <c r="BV275" s="186">
        <v>779966.6</v>
      </c>
      <c r="BW275" s="184">
        <v>1137868.53</v>
      </c>
      <c r="BX275" s="184">
        <v>1541645</v>
      </c>
      <c r="BY275" s="186">
        <v>1407028.28</v>
      </c>
      <c r="BZ275" s="186">
        <v>286314.96000000002</v>
      </c>
      <c r="CA275" s="186">
        <v>1140479.5</v>
      </c>
      <c r="CB275" s="186">
        <v>1762642.02</v>
      </c>
      <c r="CC275" s="186">
        <v>9573168.2599999998</v>
      </c>
      <c r="CD275" s="186">
        <v>763263.52</v>
      </c>
      <c r="CE275" s="186">
        <v>1248097.6399999999</v>
      </c>
      <c r="CF275" s="186">
        <v>6575256.0999999996</v>
      </c>
      <c r="CG275" s="186">
        <v>318141.75</v>
      </c>
      <c r="CH275" s="186">
        <v>953817.1</v>
      </c>
      <c r="CI275" s="184">
        <v>233551.22</v>
      </c>
      <c r="CJ275" s="186">
        <v>1094966.8999999999</v>
      </c>
      <c r="CK275" s="186">
        <v>2176827.12</v>
      </c>
      <c r="CL275" s="184">
        <v>175477.66</v>
      </c>
      <c r="CM275" s="186">
        <v>703828.39</v>
      </c>
    </row>
    <row r="276" spans="1:91" ht="24.6">
      <c r="A276" s="120">
        <v>30</v>
      </c>
      <c r="B276" s="220" t="s">
        <v>990</v>
      </c>
      <c r="C276" s="140" t="s">
        <v>561</v>
      </c>
      <c r="D276" s="184">
        <v>8183805</v>
      </c>
      <c r="E276" s="184">
        <v>1203495</v>
      </c>
      <c r="F276" s="184">
        <v>1322015</v>
      </c>
      <c r="G276" s="184">
        <v>497677</v>
      </c>
      <c r="H276" s="184">
        <v>228430</v>
      </c>
      <c r="I276" s="184">
        <v>375699</v>
      </c>
      <c r="J276" s="184">
        <v>1076125.05</v>
      </c>
      <c r="K276" s="184">
        <v>1608795.2</v>
      </c>
      <c r="L276" s="184">
        <v>981379</v>
      </c>
      <c r="M276" s="184">
        <v>427995</v>
      </c>
      <c r="N276" s="184">
        <v>1418180</v>
      </c>
      <c r="O276" s="184">
        <v>186096</v>
      </c>
      <c r="P276" s="184">
        <v>6005927.5</v>
      </c>
      <c r="Q276" s="184">
        <v>685190</v>
      </c>
      <c r="R276" s="184">
        <v>1004336</v>
      </c>
      <c r="S276" s="184">
        <v>1177436</v>
      </c>
      <c r="T276" s="184">
        <v>822159</v>
      </c>
      <c r="U276" s="184">
        <v>1283565</v>
      </c>
      <c r="V276" s="184">
        <v>882760</v>
      </c>
      <c r="W276" s="184">
        <v>209175</v>
      </c>
      <c r="X276" s="184">
        <v>10636054.9</v>
      </c>
      <c r="Y276" s="184">
        <v>540137.5</v>
      </c>
      <c r="Z276" s="184">
        <v>850406.8</v>
      </c>
      <c r="AA276" s="184">
        <v>929309.5</v>
      </c>
      <c r="AB276" s="184">
        <v>291425.5</v>
      </c>
      <c r="AC276" s="184">
        <v>438750</v>
      </c>
      <c r="AD276" s="184">
        <v>223275</v>
      </c>
      <c r="AE276" s="184">
        <v>2474878.4</v>
      </c>
      <c r="AF276" s="184">
        <v>1104526.5</v>
      </c>
      <c r="AG276" s="184">
        <v>559590.40000000002</v>
      </c>
      <c r="AH276" s="184">
        <v>294841.09999999998</v>
      </c>
      <c r="AI276" s="184">
        <v>728991.5</v>
      </c>
      <c r="AJ276" s="184">
        <v>1486970</v>
      </c>
      <c r="AK276" s="184">
        <v>151610.65</v>
      </c>
      <c r="AL276" s="184">
        <v>29611220</v>
      </c>
      <c r="AM276" s="184">
        <v>819507.7</v>
      </c>
      <c r="AN276" s="184">
        <v>498882</v>
      </c>
      <c r="AO276" s="184">
        <v>1499985</v>
      </c>
      <c r="AP276" s="184">
        <v>1073760</v>
      </c>
      <c r="AQ276" s="184">
        <v>839375</v>
      </c>
      <c r="AR276" s="184">
        <v>343434.7</v>
      </c>
      <c r="AS276" s="184">
        <v>2543305</v>
      </c>
      <c r="AT276" s="184">
        <v>1645691.5</v>
      </c>
      <c r="AU276" s="184">
        <v>5876699.5</v>
      </c>
      <c r="AV276" s="184">
        <v>1622582.2</v>
      </c>
      <c r="AW276" s="184">
        <v>584003.6</v>
      </c>
      <c r="AX276" s="184">
        <v>76260</v>
      </c>
      <c r="AY276" s="184">
        <v>698294.5</v>
      </c>
      <c r="AZ276" s="184">
        <v>758945</v>
      </c>
      <c r="BA276" s="184">
        <v>427415</v>
      </c>
      <c r="BB276" s="184">
        <v>7198211</v>
      </c>
      <c r="BC276" s="184">
        <v>446173.5</v>
      </c>
      <c r="BD276" s="184">
        <v>9537391.1999999993</v>
      </c>
      <c r="BE276" s="184">
        <v>2752220.8</v>
      </c>
      <c r="BF276" s="184">
        <v>705600</v>
      </c>
      <c r="BG276" s="184">
        <v>117085</v>
      </c>
      <c r="BH276" s="184">
        <v>7257541.1100000003</v>
      </c>
      <c r="BI276" s="184">
        <v>457668</v>
      </c>
      <c r="BJ276" s="184">
        <v>177567.5</v>
      </c>
      <c r="BK276" s="184">
        <v>798809.5</v>
      </c>
      <c r="BL276" s="184">
        <v>636165</v>
      </c>
      <c r="BM276" s="184">
        <v>9599685.9800000004</v>
      </c>
      <c r="BN276" s="184">
        <v>3320758.08</v>
      </c>
      <c r="BO276" s="184">
        <v>1572939.6</v>
      </c>
      <c r="BP276" s="184">
        <v>2866180</v>
      </c>
      <c r="BQ276" s="184">
        <v>1383309</v>
      </c>
      <c r="BR276" s="184">
        <v>375923</v>
      </c>
      <c r="BS276" s="186">
        <v>61587396.380000003</v>
      </c>
      <c r="BT276" s="184">
        <v>1249982.8999999999</v>
      </c>
      <c r="BU276" s="184">
        <v>560065</v>
      </c>
      <c r="BV276" s="184">
        <v>3408245.95</v>
      </c>
      <c r="BW276" s="184">
        <v>252115</v>
      </c>
      <c r="BX276" s="184">
        <v>456160</v>
      </c>
      <c r="BY276" s="184">
        <v>1701110</v>
      </c>
      <c r="BZ276" s="184">
        <v>546505</v>
      </c>
      <c r="CA276" s="184">
        <v>315488</v>
      </c>
      <c r="CB276" s="184">
        <v>735760</v>
      </c>
      <c r="CC276" s="184">
        <v>1175835</v>
      </c>
      <c r="CD276" s="184">
        <v>4699325.3099999996</v>
      </c>
      <c r="CE276" s="184">
        <v>407619</v>
      </c>
      <c r="CF276" s="184">
        <v>3780994.69</v>
      </c>
      <c r="CG276" s="184">
        <v>282490</v>
      </c>
      <c r="CH276" s="186">
        <v>71645</v>
      </c>
      <c r="CI276" s="184">
        <v>119506</v>
      </c>
      <c r="CJ276" s="184">
        <v>295926.3</v>
      </c>
      <c r="CK276" s="184">
        <v>2302923.2000000002</v>
      </c>
      <c r="CL276" s="184">
        <v>505417.44</v>
      </c>
      <c r="CM276" s="184">
        <v>275610.5</v>
      </c>
    </row>
    <row r="277" spans="1:91" ht="24.6">
      <c r="A277" s="120">
        <v>30</v>
      </c>
      <c r="B277" s="220" t="s">
        <v>991</v>
      </c>
      <c r="C277" s="140" t="s">
        <v>562</v>
      </c>
      <c r="D277" s="184">
        <v>13134600</v>
      </c>
      <c r="E277" s="184"/>
      <c r="F277" s="184">
        <v>421520</v>
      </c>
      <c r="G277" s="184">
        <v>193000</v>
      </c>
      <c r="H277" s="184">
        <v>74200</v>
      </c>
      <c r="I277" s="184">
        <v>55990</v>
      </c>
      <c r="J277" s="184">
        <v>373689</v>
      </c>
      <c r="K277" s="184">
        <v>2657000</v>
      </c>
      <c r="L277" s="184">
        <v>680160.15</v>
      </c>
      <c r="M277" s="184">
        <v>313700</v>
      </c>
      <c r="N277" s="184">
        <v>4046420</v>
      </c>
      <c r="O277" s="184">
        <v>61630</v>
      </c>
      <c r="P277" s="184">
        <v>10131052</v>
      </c>
      <c r="Q277" s="184">
        <v>895575</v>
      </c>
      <c r="R277" s="184">
        <v>1694520</v>
      </c>
      <c r="S277" s="184">
        <v>2379240</v>
      </c>
      <c r="T277" s="184">
        <v>567339.5</v>
      </c>
      <c r="U277" s="184">
        <v>581310</v>
      </c>
      <c r="V277" s="184">
        <v>275925</v>
      </c>
      <c r="W277" s="184">
        <v>86400</v>
      </c>
      <c r="X277" s="184">
        <v>25981335</v>
      </c>
      <c r="Y277" s="184"/>
      <c r="Z277" s="184">
        <v>912600</v>
      </c>
      <c r="AA277" s="184"/>
      <c r="AB277" s="184"/>
      <c r="AC277" s="184"/>
      <c r="AD277" s="184">
        <v>13500</v>
      </c>
      <c r="AE277" s="184">
        <v>2664380</v>
      </c>
      <c r="AF277" s="184"/>
      <c r="AG277" s="184"/>
      <c r="AH277" s="184"/>
      <c r="AI277" s="184">
        <v>1327450</v>
      </c>
      <c r="AJ277" s="184"/>
      <c r="AK277" s="184"/>
      <c r="AL277" s="184">
        <v>23997868</v>
      </c>
      <c r="AM277" s="184"/>
      <c r="AN277" s="184"/>
      <c r="AO277" s="184"/>
      <c r="AP277" s="184">
        <v>4045350</v>
      </c>
      <c r="AQ277" s="184"/>
      <c r="AR277" s="184"/>
      <c r="AS277" s="184">
        <v>11926400</v>
      </c>
      <c r="AT277" s="184"/>
      <c r="AU277" s="184"/>
      <c r="AV277" s="184"/>
      <c r="AW277" s="184">
        <v>27540</v>
      </c>
      <c r="AX277" s="184"/>
      <c r="AY277" s="184"/>
      <c r="AZ277" s="184">
        <v>50620</v>
      </c>
      <c r="BA277" s="184"/>
      <c r="BB277" s="184">
        <v>5128344</v>
      </c>
      <c r="BC277" s="184"/>
      <c r="BD277" s="184">
        <v>14046047.130000001</v>
      </c>
      <c r="BE277" s="184">
        <v>980050</v>
      </c>
      <c r="BF277" s="184">
        <v>428450</v>
      </c>
      <c r="BG277" s="184">
        <v>106600</v>
      </c>
      <c r="BH277" s="184">
        <v>5801350</v>
      </c>
      <c r="BI277" s="184"/>
      <c r="BJ277" s="184">
        <v>106141.5</v>
      </c>
      <c r="BK277" s="184">
        <v>45200</v>
      </c>
      <c r="BL277" s="184">
        <v>100000</v>
      </c>
      <c r="BM277" s="184">
        <v>10595732</v>
      </c>
      <c r="BN277" s="184">
        <v>117790</v>
      </c>
      <c r="BO277" s="184">
        <v>369030</v>
      </c>
      <c r="BP277" s="184">
        <v>2311570</v>
      </c>
      <c r="BQ277" s="184">
        <v>272030</v>
      </c>
      <c r="BR277" s="184">
        <v>539500</v>
      </c>
      <c r="BS277" s="184">
        <v>41524392.340000004</v>
      </c>
      <c r="BT277" s="184"/>
      <c r="BU277" s="184"/>
      <c r="BV277" s="184">
        <v>5885090</v>
      </c>
      <c r="BW277" s="184"/>
      <c r="BX277" s="184"/>
      <c r="BY277" s="184">
        <v>4742900</v>
      </c>
      <c r="BZ277" s="184"/>
      <c r="CA277" s="184"/>
      <c r="CB277" s="184"/>
      <c r="CC277" s="184"/>
      <c r="CD277" s="184">
        <v>4336140</v>
      </c>
      <c r="CE277" s="184">
        <v>48000</v>
      </c>
      <c r="CF277" s="184">
        <v>1997300</v>
      </c>
      <c r="CG277" s="184"/>
      <c r="CH277" s="184"/>
      <c r="CI277" s="184"/>
      <c r="CJ277" s="184"/>
      <c r="CK277" s="184">
        <v>5748639</v>
      </c>
      <c r="CL277" s="184"/>
      <c r="CM277" s="184"/>
    </row>
    <row r="278" spans="1:91" ht="24.6">
      <c r="A278" s="120">
        <v>32</v>
      </c>
      <c r="B278" s="220" t="s">
        <v>992</v>
      </c>
      <c r="C278" s="140" t="s">
        <v>563</v>
      </c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>
        <v>200</v>
      </c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4"/>
      <c r="BN278" s="184"/>
      <c r="BO278" s="184"/>
      <c r="BP278" s="184"/>
      <c r="BQ278" s="184"/>
      <c r="BR278" s="184"/>
      <c r="BS278" s="186"/>
      <c r="BT278" s="184"/>
      <c r="BU278" s="184"/>
      <c r="BV278" s="184"/>
      <c r="BW278" s="184"/>
      <c r="BX278" s="184"/>
      <c r="BY278" s="184"/>
      <c r="BZ278" s="184"/>
      <c r="CA278" s="184"/>
      <c r="CB278" s="184"/>
      <c r="CC278" s="184"/>
      <c r="CD278" s="186"/>
      <c r="CE278" s="184"/>
      <c r="CF278" s="184"/>
      <c r="CG278" s="184"/>
      <c r="CH278" s="184"/>
      <c r="CI278" s="184"/>
      <c r="CJ278" s="184"/>
      <c r="CK278" s="184"/>
      <c r="CL278" s="184"/>
      <c r="CM278" s="184"/>
    </row>
    <row r="279" spans="1:91" ht="24.6">
      <c r="A279" s="120">
        <v>32</v>
      </c>
      <c r="B279" s="220" t="s">
        <v>993</v>
      </c>
      <c r="C279" s="127" t="s">
        <v>564</v>
      </c>
      <c r="D279" s="184">
        <v>242</v>
      </c>
      <c r="E279" s="184">
        <v>76</v>
      </c>
      <c r="F279" s="184">
        <v>52</v>
      </c>
      <c r="G279" s="184">
        <v>35</v>
      </c>
      <c r="H279" s="184">
        <v>35</v>
      </c>
      <c r="I279" s="184">
        <v>293</v>
      </c>
      <c r="J279" s="184">
        <v>58</v>
      </c>
      <c r="K279" s="184">
        <v>211</v>
      </c>
      <c r="L279" s="184">
        <v>40</v>
      </c>
      <c r="M279" s="184">
        <v>172</v>
      </c>
      <c r="N279" s="184">
        <v>112</v>
      </c>
      <c r="O279" s="184">
        <v>30</v>
      </c>
      <c r="P279" s="184">
        <v>88</v>
      </c>
      <c r="Q279" s="184"/>
      <c r="R279" s="184">
        <v>60</v>
      </c>
      <c r="S279" s="184">
        <v>228.77</v>
      </c>
      <c r="T279" s="184"/>
      <c r="U279" s="184">
        <v>247.29</v>
      </c>
      <c r="V279" s="184">
        <v>6</v>
      </c>
      <c r="W279" s="184">
        <v>6</v>
      </c>
      <c r="X279" s="184">
        <v>682</v>
      </c>
      <c r="Y279" s="184">
        <v>69</v>
      </c>
      <c r="Z279" s="184">
        <v>15</v>
      </c>
      <c r="AA279" s="184">
        <v>10</v>
      </c>
      <c r="AB279" s="184">
        <v>30</v>
      </c>
      <c r="AC279" s="184">
        <v>28</v>
      </c>
      <c r="AD279" s="184">
        <v>16</v>
      </c>
      <c r="AE279" s="184">
        <v>555</v>
      </c>
      <c r="AF279" s="184">
        <v>21</v>
      </c>
      <c r="AG279" s="184">
        <v>16</v>
      </c>
      <c r="AH279" s="184">
        <v>22</v>
      </c>
      <c r="AI279" s="184">
        <v>62</v>
      </c>
      <c r="AJ279" s="184">
        <v>15</v>
      </c>
      <c r="AK279" s="184">
        <v>15</v>
      </c>
      <c r="AL279" s="184">
        <v>1436</v>
      </c>
      <c r="AM279" s="184">
        <v>66</v>
      </c>
      <c r="AN279" s="184">
        <v>156</v>
      </c>
      <c r="AO279" s="184">
        <v>598.04999999999995</v>
      </c>
      <c r="AP279" s="184">
        <v>91</v>
      </c>
      <c r="AQ279" s="184">
        <v>65</v>
      </c>
      <c r="AR279" s="184">
        <v>71</v>
      </c>
      <c r="AS279" s="184">
        <v>126</v>
      </c>
      <c r="AT279" s="184">
        <v>65</v>
      </c>
      <c r="AU279" s="184">
        <v>222.45</v>
      </c>
      <c r="AV279" s="184">
        <v>282</v>
      </c>
      <c r="AW279" s="184">
        <v>66</v>
      </c>
      <c r="AX279" s="184">
        <v>241</v>
      </c>
      <c r="AY279" s="184">
        <v>71</v>
      </c>
      <c r="AZ279" s="184">
        <v>65</v>
      </c>
      <c r="BA279" s="184">
        <v>83</v>
      </c>
      <c r="BB279" s="184">
        <v>229</v>
      </c>
      <c r="BC279" s="184">
        <v>77</v>
      </c>
      <c r="BD279" s="184">
        <v>303</v>
      </c>
      <c r="BE279" s="184">
        <v>33</v>
      </c>
      <c r="BF279" s="184">
        <v>1684.2</v>
      </c>
      <c r="BG279" s="184">
        <v>51</v>
      </c>
      <c r="BH279" s="184">
        <v>296</v>
      </c>
      <c r="BI279" s="184">
        <v>15</v>
      </c>
      <c r="BJ279" s="184">
        <v>26</v>
      </c>
      <c r="BK279" s="184">
        <v>108</v>
      </c>
      <c r="BL279" s="184">
        <v>15</v>
      </c>
      <c r="BM279" s="184">
        <v>289</v>
      </c>
      <c r="BN279" s="184">
        <v>102</v>
      </c>
      <c r="BO279" s="184">
        <v>132</v>
      </c>
      <c r="BP279" s="184">
        <v>146</v>
      </c>
      <c r="BQ279" s="184">
        <v>109</v>
      </c>
      <c r="BR279" s="184">
        <v>602</v>
      </c>
      <c r="BS279" s="184">
        <v>454.88</v>
      </c>
      <c r="BT279" s="184">
        <v>37</v>
      </c>
      <c r="BU279" s="184">
        <v>1051</v>
      </c>
      <c r="BV279" s="184">
        <v>940</v>
      </c>
      <c r="BW279" s="184">
        <v>18</v>
      </c>
      <c r="BX279" s="186">
        <v>12</v>
      </c>
      <c r="BY279" s="186">
        <v>711.24</v>
      </c>
      <c r="BZ279" s="184">
        <v>37</v>
      </c>
      <c r="CA279" s="186">
        <v>30</v>
      </c>
      <c r="CB279" s="184">
        <v>6</v>
      </c>
      <c r="CC279" s="184">
        <v>1224</v>
      </c>
      <c r="CD279" s="184">
        <v>75</v>
      </c>
      <c r="CE279" s="184">
        <v>57</v>
      </c>
      <c r="CF279" s="186">
        <v>1484</v>
      </c>
      <c r="CG279" s="186">
        <v>110</v>
      </c>
      <c r="CH279" s="184">
        <v>55</v>
      </c>
      <c r="CI279" s="184">
        <v>43</v>
      </c>
      <c r="CJ279" s="184">
        <v>20</v>
      </c>
      <c r="CK279" s="184">
        <v>248</v>
      </c>
      <c r="CL279" s="186"/>
      <c r="CM279" s="184">
        <v>49</v>
      </c>
    </row>
    <row r="280" spans="1:91" ht="24.6">
      <c r="A280" s="120">
        <v>31</v>
      </c>
      <c r="B280" s="220" t="s">
        <v>994</v>
      </c>
      <c r="C280" s="127" t="s">
        <v>565</v>
      </c>
      <c r="D280" s="184">
        <v>13883145.1</v>
      </c>
      <c r="E280" s="184">
        <v>1436120.69</v>
      </c>
      <c r="F280" s="184">
        <v>1221518.21</v>
      </c>
      <c r="G280" s="184">
        <v>1039866.29</v>
      </c>
      <c r="H280" s="184">
        <v>513562.8</v>
      </c>
      <c r="I280" s="184">
        <v>1114335.0900000001</v>
      </c>
      <c r="J280" s="184">
        <v>1194365.19</v>
      </c>
      <c r="K280" s="184">
        <v>2359018.7000000002</v>
      </c>
      <c r="L280" s="184">
        <v>407290.79</v>
      </c>
      <c r="M280" s="184">
        <v>1403205.32</v>
      </c>
      <c r="N280" s="184">
        <v>2834325.59</v>
      </c>
      <c r="O280" s="184">
        <v>349553.63</v>
      </c>
      <c r="P280" s="184">
        <v>6284376.9400000004</v>
      </c>
      <c r="Q280" s="184">
        <v>759886.91</v>
      </c>
      <c r="R280" s="184">
        <v>1712375.71</v>
      </c>
      <c r="S280" s="184">
        <v>2162851.91</v>
      </c>
      <c r="T280" s="184">
        <v>1148625.75</v>
      </c>
      <c r="U280" s="184">
        <v>595191.67000000004</v>
      </c>
      <c r="V280" s="184">
        <v>1048923.17</v>
      </c>
      <c r="W280" s="184">
        <v>617705.86</v>
      </c>
      <c r="X280" s="184">
        <v>9209246.9499999993</v>
      </c>
      <c r="Y280" s="184">
        <v>786248.06</v>
      </c>
      <c r="Z280" s="184">
        <v>1482484.88</v>
      </c>
      <c r="AA280" s="184">
        <v>1227483.92</v>
      </c>
      <c r="AB280" s="184">
        <v>417378.26</v>
      </c>
      <c r="AC280" s="184">
        <v>601341.82999999996</v>
      </c>
      <c r="AD280" s="184">
        <v>917752.69</v>
      </c>
      <c r="AE280" s="184">
        <v>2775299.25</v>
      </c>
      <c r="AF280" s="184">
        <v>870663.73</v>
      </c>
      <c r="AG280" s="184">
        <v>946789.71</v>
      </c>
      <c r="AH280" s="184">
        <v>1569042.21</v>
      </c>
      <c r="AI280" s="184">
        <v>1103298.02</v>
      </c>
      <c r="AJ280" s="184">
        <v>996238.97</v>
      </c>
      <c r="AK280" s="184">
        <v>683660.28</v>
      </c>
      <c r="AL280" s="184">
        <v>21790692.32</v>
      </c>
      <c r="AM280" s="184">
        <v>958037.9</v>
      </c>
      <c r="AN280" s="184">
        <v>793894.17</v>
      </c>
      <c r="AO280" s="184">
        <v>2098958.77</v>
      </c>
      <c r="AP280" s="184">
        <v>1992575.8</v>
      </c>
      <c r="AQ280" s="184">
        <v>1224198.8799999999</v>
      </c>
      <c r="AR280" s="184">
        <v>457182.02</v>
      </c>
      <c r="AS280" s="184">
        <v>4672585.4800000004</v>
      </c>
      <c r="AT280" s="184">
        <v>929668.5</v>
      </c>
      <c r="AU280" s="184">
        <v>1883271.36</v>
      </c>
      <c r="AV280" s="184">
        <v>2118262.75</v>
      </c>
      <c r="AW280" s="184">
        <v>891718.91</v>
      </c>
      <c r="AX280" s="184">
        <v>592826.32999999996</v>
      </c>
      <c r="AY280" s="184">
        <v>1218165.97</v>
      </c>
      <c r="AZ280" s="184">
        <v>930442.54</v>
      </c>
      <c r="BA280" s="184">
        <v>900609.08</v>
      </c>
      <c r="BB280" s="184">
        <v>6309872.8799999999</v>
      </c>
      <c r="BC280" s="184">
        <v>947915.4</v>
      </c>
      <c r="BD280" s="184">
        <v>9646152.0600000005</v>
      </c>
      <c r="BE280" s="184">
        <v>2941576.23</v>
      </c>
      <c r="BF280" s="184">
        <v>674903.19</v>
      </c>
      <c r="BG280" s="184">
        <v>1088119.6499999999</v>
      </c>
      <c r="BH280" s="184">
        <v>5419655.7800000003</v>
      </c>
      <c r="BI280" s="184">
        <v>490293.27</v>
      </c>
      <c r="BJ280" s="184">
        <v>343972.46</v>
      </c>
      <c r="BK280" s="184">
        <v>976802.69</v>
      </c>
      <c r="BL280" s="184">
        <v>751337.09</v>
      </c>
      <c r="BM280" s="184">
        <v>6982715.9900000002</v>
      </c>
      <c r="BN280" s="184">
        <v>2229660.59</v>
      </c>
      <c r="BO280" s="184">
        <v>1273933.69</v>
      </c>
      <c r="BP280" s="184">
        <v>1989435.71</v>
      </c>
      <c r="BQ280" s="184">
        <v>1538305.9</v>
      </c>
      <c r="BR280" s="184">
        <v>1226170.31</v>
      </c>
      <c r="BS280" s="184">
        <v>26906143.039999999</v>
      </c>
      <c r="BT280" s="184">
        <v>1610993.76</v>
      </c>
      <c r="BU280" s="184">
        <v>1571374.62</v>
      </c>
      <c r="BV280" s="184">
        <v>7691933.6699999999</v>
      </c>
      <c r="BW280" s="184">
        <v>556229.35</v>
      </c>
      <c r="BX280" s="184">
        <v>1107272.57</v>
      </c>
      <c r="BY280" s="184">
        <v>3478804.69</v>
      </c>
      <c r="BZ280" s="184">
        <v>921784.49</v>
      </c>
      <c r="CA280" s="184">
        <v>713319.66</v>
      </c>
      <c r="CB280" s="184">
        <v>973503.31</v>
      </c>
      <c r="CC280" s="184">
        <v>1811666.49</v>
      </c>
      <c r="CD280" s="184">
        <v>2893747.31</v>
      </c>
      <c r="CE280" s="184">
        <v>1617866.03</v>
      </c>
      <c r="CF280" s="184">
        <v>3089615.45</v>
      </c>
      <c r="CG280" s="184">
        <v>1113389.8500000001</v>
      </c>
      <c r="CH280" s="184">
        <v>650147.91</v>
      </c>
      <c r="CI280" s="184">
        <v>1007410.67</v>
      </c>
      <c r="CJ280" s="184">
        <v>862389.22</v>
      </c>
      <c r="CK280" s="184">
        <v>3783920.49</v>
      </c>
      <c r="CL280" s="184">
        <v>313449.18</v>
      </c>
      <c r="CM280" s="184">
        <v>709188.87</v>
      </c>
    </row>
    <row r="281" spans="1:91" ht="24.6">
      <c r="A281" s="120">
        <v>31</v>
      </c>
      <c r="B281" s="220" t="s">
        <v>995</v>
      </c>
      <c r="C281" s="141" t="s">
        <v>566</v>
      </c>
      <c r="D281" s="184">
        <v>153251.76999999999</v>
      </c>
      <c r="E281" s="184">
        <v>3210</v>
      </c>
      <c r="F281" s="184">
        <v>3210</v>
      </c>
      <c r="G281" s="184">
        <v>1348.2</v>
      </c>
      <c r="H281" s="184"/>
      <c r="I281" s="184">
        <v>1540.8</v>
      </c>
      <c r="J281" s="184">
        <v>2936.09</v>
      </c>
      <c r="K281" s="184">
        <v>1075913.46</v>
      </c>
      <c r="L281" s="184">
        <v>159973.62</v>
      </c>
      <c r="M281" s="184"/>
      <c r="N281" s="184">
        <v>47310.46</v>
      </c>
      <c r="O281" s="184"/>
      <c r="P281" s="184">
        <v>506843.81</v>
      </c>
      <c r="Q281" s="184">
        <v>336467.22</v>
      </c>
      <c r="R281" s="184">
        <v>148662.78</v>
      </c>
      <c r="S281" s="184">
        <v>993</v>
      </c>
      <c r="T281" s="184">
        <v>175050.39</v>
      </c>
      <c r="U281" s="184">
        <v>5737.23</v>
      </c>
      <c r="V281" s="184">
        <v>900</v>
      </c>
      <c r="W281" s="184"/>
      <c r="X281" s="184">
        <v>1377199.91</v>
      </c>
      <c r="Y281" s="184">
        <v>390</v>
      </c>
      <c r="Z281" s="184">
        <v>123778.04</v>
      </c>
      <c r="AA281" s="184">
        <v>232880.42</v>
      </c>
      <c r="AB281" s="184">
        <v>2675</v>
      </c>
      <c r="AC281" s="184">
        <v>1540.8</v>
      </c>
      <c r="AD281" s="184">
        <v>218848.13</v>
      </c>
      <c r="AE281" s="184">
        <v>164103.71</v>
      </c>
      <c r="AF281" s="184">
        <v>600</v>
      </c>
      <c r="AG281" s="184"/>
      <c r="AH281" s="184"/>
      <c r="AI281" s="184">
        <v>201943.46</v>
      </c>
      <c r="AJ281" s="184">
        <v>674.1</v>
      </c>
      <c r="AK281" s="184"/>
      <c r="AL281" s="184">
        <v>3726769.96</v>
      </c>
      <c r="AM281" s="184">
        <v>224342.84</v>
      </c>
      <c r="AN281" s="184"/>
      <c r="AO281" s="184">
        <v>284785.76</v>
      </c>
      <c r="AP281" s="184">
        <v>230772.18</v>
      </c>
      <c r="AQ281" s="184">
        <v>70424.77</v>
      </c>
      <c r="AR281" s="184"/>
      <c r="AS281" s="184">
        <v>597409.80000000005</v>
      </c>
      <c r="AT281" s="184">
        <v>9430</v>
      </c>
      <c r="AU281" s="184">
        <v>567570.61</v>
      </c>
      <c r="AV281" s="184"/>
      <c r="AW281" s="184">
        <v>82580</v>
      </c>
      <c r="AX281" s="184">
        <v>3258.15</v>
      </c>
      <c r="AY281" s="184">
        <v>53403.38</v>
      </c>
      <c r="AZ281" s="184">
        <v>13033.35</v>
      </c>
      <c r="BA281" s="184"/>
      <c r="BB281" s="184">
        <v>1802709.47</v>
      </c>
      <c r="BC281" s="184"/>
      <c r="BD281" s="184">
        <v>1294406.6100000001</v>
      </c>
      <c r="BE281" s="184">
        <v>2675</v>
      </c>
      <c r="BF281" s="184">
        <v>3210</v>
      </c>
      <c r="BG281" s="184">
        <v>328923.14</v>
      </c>
      <c r="BH281" s="184">
        <v>1269026.18</v>
      </c>
      <c r="BI281" s="184">
        <v>1284</v>
      </c>
      <c r="BJ281" s="184">
        <v>53401.56</v>
      </c>
      <c r="BK281" s="184"/>
      <c r="BL281" s="184"/>
      <c r="BM281" s="184">
        <v>1713075.07</v>
      </c>
      <c r="BN281" s="184">
        <v>146632.64000000001</v>
      </c>
      <c r="BO281" s="184">
        <v>472880.97</v>
      </c>
      <c r="BP281" s="184">
        <v>292064.90000000002</v>
      </c>
      <c r="BQ281" s="184"/>
      <c r="BR281" s="184"/>
      <c r="BS281" s="184">
        <v>6025003.7699999996</v>
      </c>
      <c r="BT281" s="184">
        <v>6403.2</v>
      </c>
      <c r="BU281" s="184">
        <v>3852</v>
      </c>
      <c r="BV281" s="184">
        <v>1161805.75</v>
      </c>
      <c r="BW281" s="184">
        <v>2660</v>
      </c>
      <c r="BX281" s="184">
        <v>142264.41</v>
      </c>
      <c r="BY281" s="184">
        <v>700248.49</v>
      </c>
      <c r="BZ281" s="184">
        <v>1348.2</v>
      </c>
      <c r="CA281" s="184">
        <v>45377</v>
      </c>
      <c r="CB281" s="184">
        <v>5177.09</v>
      </c>
      <c r="CC281" s="184">
        <v>34265.760000000002</v>
      </c>
      <c r="CD281" s="184">
        <v>626893.93000000005</v>
      </c>
      <c r="CE281" s="184">
        <v>344633.85</v>
      </c>
      <c r="CF281" s="184">
        <v>374514.98</v>
      </c>
      <c r="CG281" s="184">
        <v>3210</v>
      </c>
      <c r="CH281" s="184">
        <v>3197</v>
      </c>
      <c r="CI281" s="184"/>
      <c r="CJ281" s="184"/>
      <c r="CK281" s="184">
        <v>37476.43</v>
      </c>
      <c r="CL281" s="184"/>
      <c r="CM281" s="184">
        <v>81159.240000000005</v>
      </c>
    </row>
    <row r="282" spans="1:91" ht="24.6">
      <c r="A282" s="120">
        <v>31</v>
      </c>
      <c r="B282" s="220" t="s">
        <v>996</v>
      </c>
      <c r="C282" s="141" t="s">
        <v>567</v>
      </c>
      <c r="D282" s="184">
        <v>89719.41</v>
      </c>
      <c r="E282" s="184">
        <v>24010.91</v>
      </c>
      <c r="F282" s="184">
        <v>22119.52</v>
      </c>
      <c r="G282" s="184">
        <v>44520.56</v>
      </c>
      <c r="H282" s="184">
        <v>10939.06</v>
      </c>
      <c r="I282" s="184">
        <v>66363.600000000006</v>
      </c>
      <c r="J282" s="184">
        <v>7123.69</v>
      </c>
      <c r="K282" s="184">
        <v>54637.97</v>
      </c>
      <c r="L282" s="184">
        <v>19765.57</v>
      </c>
      <c r="M282" s="184">
        <v>55316.43</v>
      </c>
      <c r="N282" s="184">
        <v>29307.31</v>
      </c>
      <c r="O282" s="184">
        <v>2259.84</v>
      </c>
      <c r="P282" s="184">
        <v>136882.04</v>
      </c>
      <c r="Q282" s="184">
        <v>44481.88</v>
      </c>
      <c r="R282" s="184">
        <v>30726.93</v>
      </c>
      <c r="S282" s="184">
        <v>33658.94</v>
      </c>
      <c r="T282" s="184">
        <v>49263.01</v>
      </c>
      <c r="U282" s="184">
        <v>63629.63</v>
      </c>
      <c r="V282" s="184">
        <v>20409.09</v>
      </c>
      <c r="W282" s="184">
        <v>12904.61</v>
      </c>
      <c r="X282" s="184">
        <v>138512.45000000001</v>
      </c>
      <c r="Y282" s="184">
        <v>34811.550000000003</v>
      </c>
      <c r="Z282" s="184">
        <v>1926</v>
      </c>
      <c r="AA282" s="184">
        <v>36719.82</v>
      </c>
      <c r="AB282" s="184">
        <v>25848.47</v>
      </c>
      <c r="AC282" s="184">
        <v>183202.73</v>
      </c>
      <c r="AD282" s="184">
        <v>14943.13</v>
      </c>
      <c r="AE282" s="184">
        <v>120012.7</v>
      </c>
      <c r="AF282" s="184">
        <v>26160.53</v>
      </c>
      <c r="AG282" s="184">
        <v>37971.800000000003</v>
      </c>
      <c r="AH282" s="184">
        <v>50040.54</v>
      </c>
      <c r="AI282" s="184">
        <v>20581.55</v>
      </c>
      <c r="AJ282" s="184">
        <v>54963.28</v>
      </c>
      <c r="AK282" s="184">
        <v>48641.13</v>
      </c>
      <c r="AL282" s="184">
        <v>366616.58</v>
      </c>
      <c r="AM282" s="184">
        <v>56594.07</v>
      </c>
      <c r="AN282" s="184">
        <v>36433.86</v>
      </c>
      <c r="AO282" s="184">
        <v>68529.94</v>
      </c>
      <c r="AP282" s="184">
        <v>48569.440000000002</v>
      </c>
      <c r="AQ282" s="184">
        <v>34708.28</v>
      </c>
      <c r="AR282" s="184">
        <v>4559.2700000000004</v>
      </c>
      <c r="AS282" s="184">
        <v>108401.8</v>
      </c>
      <c r="AT282" s="184">
        <v>56067.72</v>
      </c>
      <c r="AU282" s="184">
        <v>194328.18</v>
      </c>
      <c r="AV282" s="184">
        <v>12938.44</v>
      </c>
      <c r="AW282" s="184">
        <v>9799.07</v>
      </c>
      <c r="AX282" s="184">
        <v>51400.95</v>
      </c>
      <c r="AY282" s="184">
        <v>13627.52</v>
      </c>
      <c r="AZ282" s="184">
        <v>54906.42</v>
      </c>
      <c r="BA282" s="184">
        <v>28848.28</v>
      </c>
      <c r="BB282" s="184">
        <v>54210.28</v>
      </c>
      <c r="BC282" s="184">
        <v>30771.919999999998</v>
      </c>
      <c r="BD282" s="184">
        <v>332569.53000000003</v>
      </c>
      <c r="BE282" s="184">
        <v>149078.54</v>
      </c>
      <c r="BF282" s="184">
        <v>20160.2</v>
      </c>
      <c r="BG282" s="184">
        <v>55885.17</v>
      </c>
      <c r="BH282" s="184">
        <v>133502.82999999999</v>
      </c>
      <c r="BI282" s="184">
        <v>38185.440000000002</v>
      </c>
      <c r="BJ282" s="184">
        <v>15305.62</v>
      </c>
      <c r="BK282" s="184">
        <v>4701.91</v>
      </c>
      <c r="BL282" s="184">
        <v>57372.34</v>
      </c>
      <c r="BM282" s="184">
        <v>127338.9</v>
      </c>
      <c r="BN282" s="184">
        <v>127551.12</v>
      </c>
      <c r="BO282" s="184">
        <v>55629.3</v>
      </c>
      <c r="BP282" s="184">
        <v>81518.759999999995</v>
      </c>
      <c r="BQ282" s="184">
        <v>63678.26</v>
      </c>
      <c r="BR282" s="184">
        <v>82828.92</v>
      </c>
      <c r="BS282" s="184">
        <v>111567.1</v>
      </c>
      <c r="BT282" s="184">
        <v>27050</v>
      </c>
      <c r="BU282" s="184">
        <v>60300</v>
      </c>
      <c r="BV282" s="184">
        <v>209005.24</v>
      </c>
      <c r="BW282" s="184">
        <v>15416.03</v>
      </c>
      <c r="BX282" s="184">
        <v>38599.15</v>
      </c>
      <c r="BY282" s="184">
        <v>77875.06</v>
      </c>
      <c r="BZ282" s="184">
        <v>87956.12</v>
      </c>
      <c r="CA282" s="184">
        <v>21092.91</v>
      </c>
      <c r="CB282" s="184">
        <v>51266.080000000002</v>
      </c>
      <c r="CC282" s="184">
        <v>63207.68</v>
      </c>
      <c r="CD282" s="184">
        <v>15692.34</v>
      </c>
      <c r="CE282" s="184">
        <v>96026.73</v>
      </c>
      <c r="CF282" s="184">
        <v>78439.39</v>
      </c>
      <c r="CG282" s="184">
        <v>68636.210000000006</v>
      </c>
      <c r="CH282" s="184">
        <v>37270.120000000003</v>
      </c>
      <c r="CI282" s="184">
        <v>38903.620000000003</v>
      </c>
      <c r="CJ282" s="184">
        <v>12256.85</v>
      </c>
      <c r="CK282" s="184">
        <v>104852.26</v>
      </c>
      <c r="CL282" s="184">
        <v>17264.990000000002</v>
      </c>
      <c r="CM282" s="184">
        <v>30377.7</v>
      </c>
    </row>
    <row r="283" spans="1:91" ht="24.6">
      <c r="A283" s="120">
        <v>31</v>
      </c>
      <c r="B283" s="220" t="s">
        <v>997</v>
      </c>
      <c r="C283" s="122" t="s">
        <v>568</v>
      </c>
      <c r="D283" s="184">
        <v>274508.5</v>
      </c>
      <c r="E283" s="184">
        <v>107535</v>
      </c>
      <c r="F283" s="184">
        <v>93443.1</v>
      </c>
      <c r="G283" s="184">
        <v>67533.94</v>
      </c>
      <c r="H283" s="184">
        <v>24973.8</v>
      </c>
      <c r="I283" s="184">
        <v>45787</v>
      </c>
      <c r="J283" s="184">
        <v>56496</v>
      </c>
      <c r="K283" s="184">
        <v>47786.2</v>
      </c>
      <c r="L283" s="184">
        <v>47020.53</v>
      </c>
      <c r="M283" s="184">
        <v>68823.64</v>
      </c>
      <c r="N283" s="184">
        <v>103349.16</v>
      </c>
      <c r="O283" s="184">
        <v>32100</v>
      </c>
      <c r="P283" s="184">
        <v>124047.82</v>
      </c>
      <c r="Q283" s="184">
        <v>27989.65</v>
      </c>
      <c r="R283" s="184">
        <v>52140.05</v>
      </c>
      <c r="S283" s="184">
        <v>57702.84</v>
      </c>
      <c r="T283" s="184">
        <v>14881.93</v>
      </c>
      <c r="U283" s="184">
        <v>35454.79</v>
      </c>
      <c r="V283" s="184">
        <v>9945.0400000000009</v>
      </c>
      <c r="W283" s="184">
        <v>26087.3</v>
      </c>
      <c r="X283" s="184">
        <v>134820</v>
      </c>
      <c r="Y283" s="184">
        <v>20768.7</v>
      </c>
      <c r="Z283" s="184">
        <v>82972.570000000007</v>
      </c>
      <c r="AA283" s="184">
        <v>55854</v>
      </c>
      <c r="AB283" s="184">
        <v>142514.37</v>
      </c>
      <c r="AC283" s="184"/>
      <c r="AD283" s="184">
        <v>314045</v>
      </c>
      <c r="AE283" s="184">
        <v>51256.22</v>
      </c>
      <c r="AF283" s="184">
        <v>449762</v>
      </c>
      <c r="AG283" s="184">
        <v>5071.8</v>
      </c>
      <c r="AH283" s="184">
        <v>19270.14</v>
      </c>
      <c r="AI283" s="184">
        <v>399671.13</v>
      </c>
      <c r="AJ283" s="184">
        <v>89880</v>
      </c>
      <c r="AK283" s="184">
        <v>20432.099999999999</v>
      </c>
      <c r="AL283" s="184">
        <v>309162.8</v>
      </c>
      <c r="AM283" s="184">
        <v>90000</v>
      </c>
      <c r="AN283" s="184">
        <v>75435</v>
      </c>
      <c r="AO283" s="184">
        <v>23806.43</v>
      </c>
      <c r="AP283" s="184">
        <v>145027.79999999999</v>
      </c>
      <c r="AQ283" s="184">
        <v>45757.8</v>
      </c>
      <c r="AR283" s="184">
        <v>21153.18</v>
      </c>
      <c r="AS283" s="184">
        <v>107765.2</v>
      </c>
      <c r="AT283" s="184">
        <v>84209</v>
      </c>
      <c r="AU283" s="184"/>
      <c r="AV283" s="184">
        <v>127693.8</v>
      </c>
      <c r="AW283" s="184">
        <v>46841.39</v>
      </c>
      <c r="AX283" s="184">
        <v>23545</v>
      </c>
      <c r="AY283" s="184">
        <v>134514.34</v>
      </c>
      <c r="AZ283" s="184">
        <v>17045</v>
      </c>
      <c r="BA283" s="184">
        <v>15927.4</v>
      </c>
      <c r="BB283" s="184">
        <v>167321.25</v>
      </c>
      <c r="BC283" s="184">
        <v>20415.599999999999</v>
      </c>
      <c r="BD283" s="184">
        <v>75948.600000000006</v>
      </c>
      <c r="BE283" s="184">
        <v>139352.12</v>
      </c>
      <c r="BF283" s="184">
        <v>21667.5</v>
      </c>
      <c r="BG283" s="184">
        <v>9630</v>
      </c>
      <c r="BH283" s="184">
        <v>477006</v>
      </c>
      <c r="BI283" s="184">
        <v>6815</v>
      </c>
      <c r="BJ283" s="184">
        <v>4815</v>
      </c>
      <c r="BK283" s="184">
        <v>16050</v>
      </c>
      <c r="BL283" s="184">
        <v>21607.24</v>
      </c>
      <c r="BM283" s="184">
        <v>190974.7</v>
      </c>
      <c r="BN283" s="184">
        <v>64051.88</v>
      </c>
      <c r="BO283" s="184">
        <v>126865</v>
      </c>
      <c r="BP283" s="184">
        <v>92611.36</v>
      </c>
      <c r="BQ283" s="184">
        <v>48150</v>
      </c>
      <c r="BR283" s="184">
        <v>89880</v>
      </c>
      <c r="BS283" s="184">
        <v>2045402.02</v>
      </c>
      <c r="BT283" s="184">
        <v>7910.51</v>
      </c>
      <c r="BU283" s="184">
        <v>32956</v>
      </c>
      <c r="BV283" s="184">
        <v>178017.28</v>
      </c>
      <c r="BW283" s="184">
        <v>67827.3</v>
      </c>
      <c r="BX283" s="184">
        <v>35245.800000000003</v>
      </c>
      <c r="BY283" s="184">
        <v>58030.38</v>
      </c>
      <c r="BZ283" s="184">
        <v>2760.6</v>
      </c>
      <c r="CA283" s="184">
        <v>34433.67</v>
      </c>
      <c r="CB283" s="184">
        <v>25615.8</v>
      </c>
      <c r="CC283" s="184"/>
      <c r="CD283" s="184">
        <v>50290</v>
      </c>
      <c r="CE283" s="184">
        <v>73830</v>
      </c>
      <c r="CF283" s="184">
        <v>52310.58</v>
      </c>
      <c r="CG283" s="184">
        <v>33885.18</v>
      </c>
      <c r="CH283" s="184">
        <v>24449.5</v>
      </c>
      <c r="CI283" s="184">
        <v>37035.279999999999</v>
      </c>
      <c r="CJ283" s="184">
        <v>45839.56</v>
      </c>
      <c r="CK283" s="184">
        <v>254755.54</v>
      </c>
      <c r="CL283" s="184">
        <v>17013</v>
      </c>
      <c r="CM283" s="184">
        <v>29710.07</v>
      </c>
    </row>
    <row r="284" spans="1:91" ht="24.6">
      <c r="A284" s="120">
        <v>31</v>
      </c>
      <c r="B284" s="220" t="s">
        <v>998</v>
      </c>
      <c r="C284" s="122" t="s">
        <v>569</v>
      </c>
      <c r="D284" s="184">
        <v>75007</v>
      </c>
      <c r="E284" s="184">
        <v>11261</v>
      </c>
      <c r="F284" s="184">
        <v>9137</v>
      </c>
      <c r="G284" s="184">
        <v>5451</v>
      </c>
      <c r="H284" s="184">
        <v>679</v>
      </c>
      <c r="I284" s="184">
        <v>13156</v>
      </c>
      <c r="J284" s="184">
        <v>6430</v>
      </c>
      <c r="K284" s="184">
        <v>23104</v>
      </c>
      <c r="L284" s="184">
        <v>10291</v>
      </c>
      <c r="M284" s="184">
        <v>8482</v>
      </c>
      <c r="N284" s="184">
        <v>5493</v>
      </c>
      <c r="O284" s="184">
        <v>1808</v>
      </c>
      <c r="P284" s="184">
        <v>62178</v>
      </c>
      <c r="Q284" s="184">
        <v>9560</v>
      </c>
      <c r="R284" s="184">
        <v>20081</v>
      </c>
      <c r="S284" s="184">
        <v>53562.73</v>
      </c>
      <c r="T284" s="184">
        <v>46646</v>
      </c>
      <c r="U284" s="184">
        <v>15181</v>
      </c>
      <c r="V284" s="184">
        <v>81837</v>
      </c>
      <c r="W284" s="184">
        <v>10266</v>
      </c>
      <c r="X284" s="184">
        <v>124558</v>
      </c>
      <c r="Y284" s="184">
        <v>3904</v>
      </c>
      <c r="Z284" s="184">
        <v>3411</v>
      </c>
      <c r="AA284" s="184">
        <v>28135</v>
      </c>
      <c r="AB284" s="184">
        <v>10066</v>
      </c>
      <c r="AC284" s="184">
        <v>40412</v>
      </c>
      <c r="AD284" s="184">
        <v>7193</v>
      </c>
      <c r="AE284" s="184">
        <v>14137</v>
      </c>
      <c r="AF284" s="184">
        <v>7445</v>
      </c>
      <c r="AG284" s="184">
        <v>13979</v>
      </c>
      <c r="AH284" s="184">
        <v>11036</v>
      </c>
      <c r="AI284" s="184">
        <v>37849</v>
      </c>
      <c r="AJ284" s="184">
        <v>3162</v>
      </c>
      <c r="AK284" s="184">
        <v>16006</v>
      </c>
      <c r="AL284" s="184">
        <v>137782</v>
      </c>
      <c r="AM284" s="184">
        <v>6012</v>
      </c>
      <c r="AN284" s="184">
        <v>10844</v>
      </c>
      <c r="AO284" s="184">
        <v>109121</v>
      </c>
      <c r="AP284" s="184">
        <v>33616</v>
      </c>
      <c r="AQ284" s="184">
        <v>13717</v>
      </c>
      <c r="AR284" s="184">
        <v>7793</v>
      </c>
      <c r="AS284" s="184">
        <v>22633</v>
      </c>
      <c r="AT284" s="184">
        <v>11090</v>
      </c>
      <c r="AU284" s="184">
        <v>29397</v>
      </c>
      <c r="AV284" s="184">
        <v>12776</v>
      </c>
      <c r="AW284" s="184">
        <v>2818</v>
      </c>
      <c r="AX284" s="184"/>
      <c r="AY284" s="184">
        <v>6244</v>
      </c>
      <c r="AZ284" s="184">
        <v>5213</v>
      </c>
      <c r="BA284" s="184"/>
      <c r="BB284" s="184">
        <v>59566</v>
      </c>
      <c r="BC284" s="184">
        <v>2643</v>
      </c>
      <c r="BD284" s="184">
        <v>163379</v>
      </c>
      <c r="BE284" s="184">
        <v>66532</v>
      </c>
      <c r="BF284" s="184">
        <v>14151</v>
      </c>
      <c r="BG284" s="184">
        <v>8745</v>
      </c>
      <c r="BH284" s="184">
        <v>70659</v>
      </c>
      <c r="BI284" s="184">
        <v>2512</v>
      </c>
      <c r="BJ284" s="184">
        <v>5436</v>
      </c>
      <c r="BK284" s="184">
        <v>6692</v>
      </c>
      <c r="BL284" s="184">
        <v>4537</v>
      </c>
      <c r="BM284" s="184">
        <v>112175</v>
      </c>
      <c r="BN284" s="184">
        <v>3422</v>
      </c>
      <c r="BO284" s="184">
        <v>6259</v>
      </c>
      <c r="BP284" s="184">
        <v>9670</v>
      </c>
      <c r="BQ284" s="184">
        <v>3684</v>
      </c>
      <c r="BR284" s="184">
        <v>4296</v>
      </c>
      <c r="BS284" s="184">
        <v>145290</v>
      </c>
      <c r="BT284" s="184"/>
      <c r="BU284" s="184">
        <v>3228</v>
      </c>
      <c r="BV284" s="184">
        <v>56305</v>
      </c>
      <c r="BW284" s="184">
        <v>29398</v>
      </c>
      <c r="BX284" s="184">
        <v>3079</v>
      </c>
      <c r="BY284" s="184">
        <v>13658</v>
      </c>
      <c r="BZ284" s="186">
        <v>3653</v>
      </c>
      <c r="CA284" s="184">
        <v>4980</v>
      </c>
      <c r="CB284" s="184">
        <v>6598</v>
      </c>
      <c r="CC284" s="184">
        <v>2837</v>
      </c>
      <c r="CD284" s="186">
        <v>9788</v>
      </c>
      <c r="CE284" s="184">
        <v>21349</v>
      </c>
      <c r="CF284" s="184">
        <v>14393</v>
      </c>
      <c r="CG284" s="184">
        <v>7569</v>
      </c>
      <c r="CH284" s="184">
        <v>3100</v>
      </c>
      <c r="CI284" s="184">
        <v>2595</v>
      </c>
      <c r="CJ284" s="184">
        <v>1591</v>
      </c>
      <c r="CK284" s="184">
        <v>24742</v>
      </c>
      <c r="CL284" s="184">
        <v>2301</v>
      </c>
      <c r="CM284" s="184">
        <v>1636</v>
      </c>
    </row>
    <row r="285" spans="1:91" ht="24.6">
      <c r="A285" s="120">
        <v>32</v>
      </c>
      <c r="B285" s="220" t="s">
        <v>999</v>
      </c>
      <c r="C285" s="122" t="s">
        <v>570</v>
      </c>
      <c r="D285" s="184"/>
      <c r="E285" s="184">
        <v>60000</v>
      </c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6"/>
      <c r="CH285" s="184"/>
      <c r="CI285" s="184"/>
      <c r="CJ285" s="184"/>
      <c r="CK285" s="184"/>
      <c r="CL285" s="184"/>
      <c r="CM285" s="184"/>
    </row>
    <row r="286" spans="1:91" ht="24.6">
      <c r="A286" s="120">
        <v>32</v>
      </c>
      <c r="B286" s="220" t="s">
        <v>1000</v>
      </c>
      <c r="C286" s="122" t="s">
        <v>571</v>
      </c>
      <c r="D286" s="184">
        <v>129580.21</v>
      </c>
      <c r="E286" s="184">
        <v>51081.8</v>
      </c>
      <c r="F286" s="184"/>
      <c r="G286" s="184">
        <v>64678.57</v>
      </c>
      <c r="H286" s="184">
        <v>51081.8</v>
      </c>
      <c r="I286" s="184">
        <v>34047.15</v>
      </c>
      <c r="J286" s="184"/>
      <c r="K286" s="184">
        <v>89288.51</v>
      </c>
      <c r="L286" s="184">
        <v>159435.15</v>
      </c>
      <c r="M286" s="184">
        <v>160444.35999999999</v>
      </c>
      <c r="N286" s="184"/>
      <c r="O286" s="184"/>
      <c r="P286" s="184">
        <v>106272.57</v>
      </c>
      <c r="Q286" s="184">
        <v>137405.93</v>
      </c>
      <c r="R286" s="184">
        <v>98587.77</v>
      </c>
      <c r="S286" s="184">
        <v>101611.1</v>
      </c>
      <c r="T286" s="184">
        <v>102744.03</v>
      </c>
      <c r="U286" s="184">
        <v>89881.4</v>
      </c>
      <c r="V286" s="184">
        <v>52442.71</v>
      </c>
      <c r="W286" s="184">
        <v>47264.88</v>
      </c>
      <c r="X286" s="184"/>
      <c r="Y286" s="184">
        <v>61340.959999999999</v>
      </c>
      <c r="Z286" s="184">
        <v>26615.18</v>
      </c>
      <c r="AA286" s="184">
        <v>153979.42000000001</v>
      </c>
      <c r="AB286" s="184">
        <v>89364.26</v>
      </c>
      <c r="AC286" s="184">
        <v>646.28</v>
      </c>
      <c r="AD286" s="184">
        <v>102529.54</v>
      </c>
      <c r="AE286" s="184">
        <v>35621.370000000003</v>
      </c>
      <c r="AF286" s="184">
        <v>13366.47</v>
      </c>
      <c r="AG286" s="184">
        <v>108341.84</v>
      </c>
      <c r="AH286" s="184">
        <v>144813.79999999999</v>
      </c>
      <c r="AI286" s="184">
        <v>61932.67</v>
      </c>
      <c r="AJ286" s="184"/>
      <c r="AK286" s="184">
        <v>125882.8</v>
      </c>
      <c r="AL286" s="184">
        <v>391968.15</v>
      </c>
      <c r="AM286" s="184">
        <v>79379.77</v>
      </c>
      <c r="AN286" s="184">
        <v>62590.879999999997</v>
      </c>
      <c r="AO286" s="184">
        <v>64112.18</v>
      </c>
      <c r="AP286" s="184">
        <v>45339.74</v>
      </c>
      <c r="AQ286" s="184">
        <v>98105.7</v>
      </c>
      <c r="AR286" s="184">
        <v>39633.300000000003</v>
      </c>
      <c r="AS286" s="184">
        <v>100774.37</v>
      </c>
      <c r="AT286" s="184">
        <v>89065.86</v>
      </c>
      <c r="AU286" s="184">
        <v>85319.15</v>
      </c>
      <c r="AV286" s="184">
        <v>76159.92</v>
      </c>
      <c r="AW286" s="184">
        <v>53196.71</v>
      </c>
      <c r="AX286" s="184">
        <v>78006.05</v>
      </c>
      <c r="AY286" s="184">
        <v>64887.82</v>
      </c>
      <c r="AZ286" s="184">
        <v>65511.8</v>
      </c>
      <c r="BA286" s="184">
        <v>18639.78</v>
      </c>
      <c r="BB286" s="184">
        <v>105837.18</v>
      </c>
      <c r="BC286" s="184">
        <v>40257.78</v>
      </c>
      <c r="BD286" s="184">
        <v>53241.06</v>
      </c>
      <c r="BE286" s="184"/>
      <c r="BF286" s="184"/>
      <c r="BG286" s="184"/>
      <c r="BH286" s="184">
        <v>40246.61</v>
      </c>
      <c r="BI286" s="184">
        <v>46707.4</v>
      </c>
      <c r="BJ286" s="184">
        <v>24712.720000000001</v>
      </c>
      <c r="BK286" s="184">
        <v>112559.92</v>
      </c>
      <c r="BL286" s="184">
        <v>53455.74</v>
      </c>
      <c r="BM286" s="184">
        <v>112708.45</v>
      </c>
      <c r="BN286" s="184">
        <v>150670.35</v>
      </c>
      <c r="BO286" s="184">
        <v>20022.45</v>
      </c>
      <c r="BP286" s="184"/>
      <c r="BQ286" s="184">
        <v>129857.67</v>
      </c>
      <c r="BR286" s="184"/>
      <c r="BS286" s="186">
        <v>434878.04</v>
      </c>
      <c r="BT286" s="184"/>
      <c r="BU286" s="184">
        <v>33469.94</v>
      </c>
      <c r="BV286" s="184">
        <v>56988.2</v>
      </c>
      <c r="BW286" s="184">
        <v>33233.129999999997</v>
      </c>
      <c r="BX286" s="184">
        <v>178804.1</v>
      </c>
      <c r="BY286" s="184">
        <v>146057.14000000001</v>
      </c>
      <c r="BZ286" s="184">
        <v>56732.639999999999</v>
      </c>
      <c r="CA286" s="184">
        <v>114148.54</v>
      </c>
      <c r="CB286" s="184">
        <v>61693.35</v>
      </c>
      <c r="CC286" s="184">
        <v>51358.67</v>
      </c>
      <c r="CD286" s="186">
        <v>26620.77</v>
      </c>
      <c r="CE286" s="184">
        <v>150513.04999999999</v>
      </c>
      <c r="CF286" s="184">
        <v>116914.53</v>
      </c>
      <c r="CG286" s="184">
        <v>120569.74</v>
      </c>
      <c r="CH286" s="184">
        <v>67733.740000000005</v>
      </c>
      <c r="CI286" s="184">
        <v>94748.5</v>
      </c>
      <c r="CJ286" s="184">
        <v>33226.74</v>
      </c>
      <c r="CK286" s="184">
        <v>96427.27</v>
      </c>
      <c r="CL286" s="184">
        <v>90206.35</v>
      </c>
      <c r="CM286" s="184">
        <v>35700.769999999997</v>
      </c>
    </row>
    <row r="287" spans="1:91" ht="24.6">
      <c r="A287" s="120">
        <v>25</v>
      </c>
      <c r="B287" s="220" t="s">
        <v>1001</v>
      </c>
      <c r="C287" s="122" t="s">
        <v>11</v>
      </c>
      <c r="D287" s="184">
        <v>93051453.590000004</v>
      </c>
      <c r="E287" s="184">
        <v>5911801.5300000003</v>
      </c>
      <c r="F287" s="184">
        <v>4794385.17</v>
      </c>
      <c r="G287" s="184">
        <v>5573883.2199999997</v>
      </c>
      <c r="H287" s="184">
        <v>3333164.63</v>
      </c>
      <c r="I287" s="184">
        <v>9170368.4600000009</v>
      </c>
      <c r="J287" s="184">
        <v>7734198.2999999998</v>
      </c>
      <c r="K287" s="184">
        <v>15330702.140000001</v>
      </c>
      <c r="L287" s="184">
        <v>6505645.9400000004</v>
      </c>
      <c r="M287" s="184">
        <v>6315978.4100000001</v>
      </c>
      <c r="N287" s="184">
        <v>20067229.52</v>
      </c>
      <c r="O287" s="184">
        <v>2217063.4300000002</v>
      </c>
      <c r="P287" s="184">
        <v>51142615.32</v>
      </c>
      <c r="Q287" s="184">
        <v>7212030.7800000003</v>
      </c>
      <c r="R287" s="184">
        <v>8552476.2699999996</v>
      </c>
      <c r="S287" s="184">
        <v>18129642.75</v>
      </c>
      <c r="T287" s="184">
        <v>5472075.5999999996</v>
      </c>
      <c r="U287" s="184">
        <v>6999868.6600000001</v>
      </c>
      <c r="V287" s="184">
        <v>5141595.43</v>
      </c>
      <c r="W287" s="184">
        <v>2124745.5699999998</v>
      </c>
      <c r="X287" s="184">
        <v>92128819.269999996</v>
      </c>
      <c r="Y287" s="184">
        <v>4228899.66</v>
      </c>
      <c r="Z287" s="184">
        <v>8376431.2800000003</v>
      </c>
      <c r="AA287" s="184">
        <v>5475246.7400000002</v>
      </c>
      <c r="AB287" s="184">
        <v>2433424.34</v>
      </c>
      <c r="AC287" s="184">
        <v>3433788.65</v>
      </c>
      <c r="AD287" s="184">
        <v>4969192.82</v>
      </c>
      <c r="AE287" s="184">
        <v>20045057.859999999</v>
      </c>
      <c r="AF287" s="184">
        <v>3158178.98</v>
      </c>
      <c r="AG287" s="184">
        <v>3975310.28</v>
      </c>
      <c r="AH287" s="184">
        <v>5405424.4800000004</v>
      </c>
      <c r="AI287" s="184">
        <v>13274442.41</v>
      </c>
      <c r="AJ287" s="184">
        <v>5302155.8899999997</v>
      </c>
      <c r="AK287" s="184">
        <v>3505202.53</v>
      </c>
      <c r="AL287" s="184">
        <v>336458730.06999999</v>
      </c>
      <c r="AM287" s="184">
        <v>5561908.5499999998</v>
      </c>
      <c r="AN287" s="184">
        <v>2972832.5</v>
      </c>
      <c r="AO287" s="184">
        <v>16178948.52</v>
      </c>
      <c r="AP287" s="184">
        <v>12422542.109999999</v>
      </c>
      <c r="AQ287" s="184">
        <v>6638590.3200000003</v>
      </c>
      <c r="AR287" s="184">
        <v>1753026.22</v>
      </c>
      <c r="AS287" s="184">
        <v>52594390.189999998</v>
      </c>
      <c r="AT287" s="184">
        <v>5498748.7999999998</v>
      </c>
      <c r="AU287" s="184">
        <v>11589140.49</v>
      </c>
      <c r="AV287" s="184">
        <v>12012626.98</v>
      </c>
      <c r="AW287" s="184">
        <v>4762604.0999999996</v>
      </c>
      <c r="AX287" s="184">
        <v>2743314.16</v>
      </c>
      <c r="AY287" s="184">
        <v>6080512.6399999997</v>
      </c>
      <c r="AZ287" s="184">
        <v>6173576.6100000003</v>
      </c>
      <c r="BA287" s="184">
        <v>4933914.54</v>
      </c>
      <c r="BB287" s="184">
        <v>65458135.759999998</v>
      </c>
      <c r="BC287" s="184">
        <v>5297764.79</v>
      </c>
      <c r="BD287" s="184">
        <v>148222024.63999999</v>
      </c>
      <c r="BE287" s="184">
        <v>17703478.960000001</v>
      </c>
      <c r="BF287" s="184">
        <v>3714259.14</v>
      </c>
      <c r="BG287" s="184">
        <v>4475533.25</v>
      </c>
      <c r="BH287" s="184">
        <v>49930720.359999999</v>
      </c>
      <c r="BI287" s="184">
        <v>2978954.02</v>
      </c>
      <c r="BJ287" s="184">
        <v>1642444.31</v>
      </c>
      <c r="BK287" s="184">
        <v>5440699.1600000001</v>
      </c>
      <c r="BL287" s="184">
        <v>4889032.9400000004</v>
      </c>
      <c r="BM287" s="184">
        <v>60231042.090000004</v>
      </c>
      <c r="BN287" s="184">
        <v>12766108.939999999</v>
      </c>
      <c r="BO287" s="184">
        <v>8129783.25</v>
      </c>
      <c r="BP287" s="184">
        <v>13933435.779999999</v>
      </c>
      <c r="BQ287" s="184">
        <v>8455479.6099999994</v>
      </c>
      <c r="BR287" s="184">
        <v>5610688.6600000001</v>
      </c>
      <c r="BS287" s="186">
        <v>531092567.38</v>
      </c>
      <c r="BT287" s="184">
        <v>7553072.1299999999</v>
      </c>
      <c r="BU287" s="186">
        <v>6273322.46</v>
      </c>
      <c r="BV287" s="184">
        <v>46356283.649999999</v>
      </c>
      <c r="BW287" s="184">
        <v>2801363.77</v>
      </c>
      <c r="BX287" s="186">
        <v>5340711.62</v>
      </c>
      <c r="BY287" s="184">
        <v>25919848.620000001</v>
      </c>
      <c r="BZ287" s="184">
        <v>4160820.81</v>
      </c>
      <c r="CA287" s="184">
        <v>3179162.81</v>
      </c>
      <c r="CB287" s="186">
        <v>5825064.6200000001</v>
      </c>
      <c r="CC287" s="186">
        <v>8241085.6399999997</v>
      </c>
      <c r="CD287" s="186">
        <v>20133227.760000002</v>
      </c>
      <c r="CE287" s="184">
        <v>7135725.9500000002</v>
      </c>
      <c r="CF287" s="184">
        <v>19243437.149999999</v>
      </c>
      <c r="CG287" s="184">
        <v>3293208.63</v>
      </c>
      <c r="CH287" s="184">
        <v>2904362.36</v>
      </c>
      <c r="CI287" s="184">
        <v>3815114.98</v>
      </c>
      <c r="CJ287" s="184">
        <v>3297798.79</v>
      </c>
      <c r="CK287" s="184">
        <v>26182475.789999999</v>
      </c>
      <c r="CL287" s="184">
        <v>2353976.42</v>
      </c>
      <c r="CM287" s="184">
        <v>2420873.46</v>
      </c>
    </row>
    <row r="288" spans="1:91" ht="24.6">
      <c r="A288" s="120">
        <v>26</v>
      </c>
      <c r="B288" s="220" t="s">
        <v>1002</v>
      </c>
      <c r="C288" s="141" t="s">
        <v>572</v>
      </c>
      <c r="D288" s="184">
        <v>497752.43</v>
      </c>
      <c r="E288" s="184">
        <v>539099.65</v>
      </c>
      <c r="F288" s="184">
        <v>90303.6</v>
      </c>
      <c r="G288" s="184">
        <v>199543</v>
      </c>
      <c r="H288" s="184">
        <v>21220</v>
      </c>
      <c r="I288" s="184">
        <v>3642576.28</v>
      </c>
      <c r="J288" s="184">
        <v>132000</v>
      </c>
      <c r="K288" s="184">
        <v>298475.94</v>
      </c>
      <c r="L288" s="184">
        <v>71541</v>
      </c>
      <c r="M288" s="184">
        <v>104792</v>
      </c>
      <c r="N288" s="184">
        <v>337802.6</v>
      </c>
      <c r="O288" s="184">
        <v>46866</v>
      </c>
      <c r="P288" s="184">
        <v>627081.78</v>
      </c>
      <c r="Q288" s="184">
        <v>98930</v>
      </c>
      <c r="R288" s="184">
        <v>7737.45</v>
      </c>
      <c r="S288" s="184">
        <v>35081.94</v>
      </c>
      <c r="T288" s="184">
        <v>5650</v>
      </c>
      <c r="U288" s="184">
        <v>156400</v>
      </c>
      <c r="V288" s="184">
        <v>49030</v>
      </c>
      <c r="W288" s="184">
        <v>14220</v>
      </c>
      <c r="X288" s="184">
        <v>1036636.33</v>
      </c>
      <c r="Y288" s="184">
        <v>85140</v>
      </c>
      <c r="Z288" s="184">
        <v>180075</v>
      </c>
      <c r="AA288" s="184">
        <v>164780</v>
      </c>
      <c r="AB288" s="184">
        <v>44340</v>
      </c>
      <c r="AC288" s="184">
        <v>106125</v>
      </c>
      <c r="AD288" s="184">
        <v>46716</v>
      </c>
      <c r="AE288" s="184">
        <v>124136</v>
      </c>
      <c r="AF288" s="184">
        <v>136860</v>
      </c>
      <c r="AG288" s="184">
        <v>102704.5</v>
      </c>
      <c r="AH288" s="184">
        <v>7590</v>
      </c>
      <c r="AI288" s="184">
        <v>209794.24</v>
      </c>
      <c r="AJ288" s="184">
        <v>97671.2</v>
      </c>
      <c r="AK288" s="184">
        <v>117530</v>
      </c>
      <c r="AL288" s="184">
        <v>1842110.84</v>
      </c>
      <c r="AM288" s="184">
        <v>249864.6</v>
      </c>
      <c r="AN288" s="184">
        <v>90940</v>
      </c>
      <c r="AO288" s="184">
        <v>385942</v>
      </c>
      <c r="AP288" s="184">
        <v>486377</v>
      </c>
      <c r="AQ288" s="184">
        <v>101185.41</v>
      </c>
      <c r="AR288" s="184">
        <v>41970.400000000001</v>
      </c>
      <c r="AS288" s="184">
        <v>1695360.74</v>
      </c>
      <c r="AT288" s="184">
        <v>193337</v>
      </c>
      <c r="AU288" s="184">
        <v>530660</v>
      </c>
      <c r="AV288" s="184">
        <v>234734.25</v>
      </c>
      <c r="AW288" s="184">
        <v>53060</v>
      </c>
      <c r="AX288" s="184">
        <v>94355</v>
      </c>
      <c r="AY288" s="184">
        <v>200181.06</v>
      </c>
      <c r="AZ288" s="184">
        <v>329250.5</v>
      </c>
      <c r="BA288" s="184">
        <v>124442</v>
      </c>
      <c r="BB288" s="184">
        <v>11477715.859999999</v>
      </c>
      <c r="BC288" s="184">
        <v>72330</v>
      </c>
      <c r="BD288" s="184">
        <v>2928231.18</v>
      </c>
      <c r="BE288" s="184">
        <v>268057.59999999998</v>
      </c>
      <c r="BF288" s="184">
        <v>94085</v>
      </c>
      <c r="BG288" s="184">
        <v>105276</v>
      </c>
      <c r="BH288" s="184">
        <v>607153.24</v>
      </c>
      <c r="BI288" s="184">
        <v>71050</v>
      </c>
      <c r="BJ288" s="184">
        <v>30095</v>
      </c>
      <c r="BK288" s="184">
        <v>99452.38</v>
      </c>
      <c r="BL288" s="184">
        <v>1710</v>
      </c>
      <c r="BM288" s="184">
        <v>206276.34</v>
      </c>
      <c r="BN288" s="184">
        <v>234920.5</v>
      </c>
      <c r="BO288" s="184">
        <v>181457.5</v>
      </c>
      <c r="BP288" s="184">
        <v>231384.3</v>
      </c>
      <c r="BQ288" s="184">
        <v>128881.95</v>
      </c>
      <c r="BR288" s="184">
        <v>138073</v>
      </c>
      <c r="BS288" s="186">
        <v>908858.9</v>
      </c>
      <c r="BT288" s="184">
        <v>184009</v>
      </c>
      <c r="BU288" s="186">
        <v>223665</v>
      </c>
      <c r="BV288" s="184">
        <v>206964.52</v>
      </c>
      <c r="BW288" s="186">
        <v>86826.96</v>
      </c>
      <c r="BX288" s="184">
        <v>149800</v>
      </c>
      <c r="BY288" s="184">
        <v>980465.94</v>
      </c>
      <c r="BZ288" s="186">
        <v>196965</v>
      </c>
      <c r="CA288" s="184">
        <v>84145</v>
      </c>
      <c r="CB288" s="184">
        <v>5580</v>
      </c>
      <c r="CC288" s="184">
        <v>130000</v>
      </c>
      <c r="CD288" s="184">
        <v>268981.25</v>
      </c>
      <c r="CE288" s="184">
        <v>124968</v>
      </c>
      <c r="CF288" s="184">
        <v>235316.1</v>
      </c>
      <c r="CG288" s="186">
        <v>94175</v>
      </c>
      <c r="CH288" s="186">
        <v>45110</v>
      </c>
      <c r="CI288" s="186">
        <v>90871</v>
      </c>
      <c r="CJ288" s="186">
        <v>54154.91</v>
      </c>
      <c r="CK288" s="186">
        <v>3895663.52</v>
      </c>
      <c r="CL288" s="184">
        <v>41330</v>
      </c>
      <c r="CM288" s="186">
        <v>40418</v>
      </c>
    </row>
    <row r="289" spans="1:91" ht="24.6">
      <c r="A289" s="120">
        <v>26</v>
      </c>
      <c r="B289" s="220" t="s">
        <v>1003</v>
      </c>
      <c r="C289" s="141" t="s">
        <v>573</v>
      </c>
      <c r="D289" s="184">
        <v>27124040.800000001</v>
      </c>
      <c r="E289" s="184">
        <v>2284595.12</v>
      </c>
      <c r="F289" s="184">
        <v>1464437.55</v>
      </c>
      <c r="G289" s="184">
        <v>1292066.5900000001</v>
      </c>
      <c r="H289" s="184">
        <v>1214212.1399999999</v>
      </c>
      <c r="I289" s="184">
        <v>1760526.73</v>
      </c>
      <c r="J289" s="184">
        <v>1910815.63</v>
      </c>
      <c r="K289" s="184">
        <v>3787335.42</v>
      </c>
      <c r="L289" s="184">
        <v>1404786.41</v>
      </c>
      <c r="M289" s="184">
        <v>1198673.98</v>
      </c>
      <c r="N289" s="184">
        <v>10253545.1</v>
      </c>
      <c r="O289" s="184">
        <v>1182192.1499999999</v>
      </c>
      <c r="P289" s="184">
        <v>36293786.380000003</v>
      </c>
      <c r="Q289" s="184">
        <v>2470564.94</v>
      </c>
      <c r="R289" s="184">
        <v>3482743.84</v>
      </c>
      <c r="S289" s="184">
        <v>4820956.66</v>
      </c>
      <c r="T289" s="184">
        <v>1562424.74</v>
      </c>
      <c r="U289" s="184">
        <v>2303002.8199999998</v>
      </c>
      <c r="V289" s="184">
        <v>1603141.32</v>
      </c>
      <c r="W289" s="184">
        <v>743191.65</v>
      </c>
      <c r="X289" s="184">
        <v>84948217.920000002</v>
      </c>
      <c r="Y289" s="184">
        <v>1321899.3</v>
      </c>
      <c r="Z289" s="184">
        <v>3010570.64</v>
      </c>
      <c r="AA289" s="184">
        <v>2624389.2000000002</v>
      </c>
      <c r="AB289" s="184">
        <v>558942.43000000005</v>
      </c>
      <c r="AC289" s="184">
        <v>1107419.02</v>
      </c>
      <c r="AD289" s="184">
        <v>1831649.48</v>
      </c>
      <c r="AE289" s="184">
        <v>7373457.0199999996</v>
      </c>
      <c r="AF289" s="184">
        <v>1548385.91</v>
      </c>
      <c r="AG289" s="184">
        <v>1558772.59</v>
      </c>
      <c r="AH289" s="184">
        <v>2352463.48</v>
      </c>
      <c r="AI289" s="184">
        <v>4062582.36</v>
      </c>
      <c r="AJ289" s="184">
        <v>2020656.91</v>
      </c>
      <c r="AK289" s="184">
        <v>1425312.34</v>
      </c>
      <c r="AL289" s="184">
        <v>210064972.61000001</v>
      </c>
      <c r="AM289" s="184">
        <v>3732105.89</v>
      </c>
      <c r="AN289" s="184">
        <v>1634724.74</v>
      </c>
      <c r="AO289" s="184">
        <v>6832916.2999999998</v>
      </c>
      <c r="AP289" s="184">
        <v>5406781.5499999998</v>
      </c>
      <c r="AQ289" s="184">
        <v>1827424.63</v>
      </c>
      <c r="AR289" s="184">
        <v>679581.82</v>
      </c>
      <c r="AS289" s="184">
        <v>25963907.969999999</v>
      </c>
      <c r="AT289" s="184">
        <v>2033610.09</v>
      </c>
      <c r="AU289" s="184">
        <v>5546554.6399999997</v>
      </c>
      <c r="AV289" s="184">
        <v>6130666.9299999997</v>
      </c>
      <c r="AW289" s="184">
        <v>1595861.73</v>
      </c>
      <c r="AX289" s="184">
        <v>1099255.44</v>
      </c>
      <c r="AY289" s="184">
        <v>1214012.78</v>
      </c>
      <c r="AZ289" s="184">
        <v>2438502.2000000002</v>
      </c>
      <c r="BA289" s="184">
        <v>1969798.03</v>
      </c>
      <c r="BB289" s="184">
        <v>4232289.8899999997</v>
      </c>
      <c r="BC289" s="184">
        <v>2090778.15</v>
      </c>
      <c r="BD289" s="184">
        <v>84544193.480000004</v>
      </c>
      <c r="BE289" s="184">
        <v>4808822.07</v>
      </c>
      <c r="BF289" s="184">
        <v>1128128.77</v>
      </c>
      <c r="BG289" s="184">
        <v>2084374.5</v>
      </c>
      <c r="BH289" s="184">
        <v>38669772.380000003</v>
      </c>
      <c r="BI289" s="184">
        <v>1091060.95</v>
      </c>
      <c r="BJ289" s="184">
        <v>760538.36</v>
      </c>
      <c r="BK289" s="184">
        <v>967731.79</v>
      </c>
      <c r="BL289" s="184">
        <v>1836424.05</v>
      </c>
      <c r="BM289" s="184">
        <v>41741903.18</v>
      </c>
      <c r="BN289" s="184">
        <v>3570848.04</v>
      </c>
      <c r="BO289" s="184">
        <v>3218333.64</v>
      </c>
      <c r="BP289" s="184">
        <v>4931131.3099999996</v>
      </c>
      <c r="BQ289" s="184">
        <v>2844603.98</v>
      </c>
      <c r="BR289" s="184">
        <v>1849260.96</v>
      </c>
      <c r="BS289" s="186">
        <v>336076835.32999998</v>
      </c>
      <c r="BT289" s="184">
        <v>2027400.83</v>
      </c>
      <c r="BU289" s="184">
        <v>2239317.1800000002</v>
      </c>
      <c r="BV289" s="186">
        <v>26479871.800000001</v>
      </c>
      <c r="BW289" s="186">
        <v>224330.28</v>
      </c>
      <c r="BX289" s="186">
        <v>1743908.97</v>
      </c>
      <c r="BY289" s="184">
        <v>12830797.289999999</v>
      </c>
      <c r="BZ289" s="186">
        <v>1028973.29</v>
      </c>
      <c r="CA289" s="184">
        <v>1268787.94</v>
      </c>
      <c r="CB289" s="186">
        <v>2673392.2799999998</v>
      </c>
      <c r="CC289" s="184">
        <v>2142412.33</v>
      </c>
      <c r="CD289" s="184">
        <v>7406439.9400000004</v>
      </c>
      <c r="CE289" s="186">
        <v>1923568.18</v>
      </c>
      <c r="CF289" s="184">
        <v>5962028.5899999999</v>
      </c>
      <c r="CG289" s="186">
        <v>2311197.89</v>
      </c>
      <c r="CH289" s="186">
        <v>627023.52</v>
      </c>
      <c r="CI289" s="186">
        <v>1076357.23</v>
      </c>
      <c r="CJ289" s="184">
        <v>1275903.78</v>
      </c>
      <c r="CK289" s="186">
        <v>10632975.32</v>
      </c>
      <c r="CL289" s="186">
        <v>982681.63</v>
      </c>
      <c r="CM289" s="186">
        <v>1228512.93</v>
      </c>
    </row>
    <row r="290" spans="1:91" ht="24.6">
      <c r="A290" s="120">
        <v>27</v>
      </c>
      <c r="B290" s="220" t="s">
        <v>1004</v>
      </c>
      <c r="C290" s="125" t="s">
        <v>574</v>
      </c>
      <c r="D290" s="184">
        <v>10303271.880000001</v>
      </c>
      <c r="E290" s="184">
        <v>2748327.66</v>
      </c>
      <c r="F290" s="184">
        <v>3912975.9</v>
      </c>
      <c r="G290" s="184">
        <v>3470207.1</v>
      </c>
      <c r="H290" s="184">
        <v>1055195</v>
      </c>
      <c r="I290" s="184">
        <v>3395315.3</v>
      </c>
      <c r="J290" s="184">
        <v>4084244.9</v>
      </c>
      <c r="K290" s="184">
        <v>5434940.75</v>
      </c>
      <c r="L290" s="184">
        <v>3315918</v>
      </c>
      <c r="M290" s="184">
        <v>5770561.4900000002</v>
      </c>
      <c r="N290" s="184">
        <v>8517205.5</v>
      </c>
      <c r="O290" s="184">
        <v>1535516.2</v>
      </c>
      <c r="P290" s="184">
        <v>15795231.539999999</v>
      </c>
      <c r="Q290" s="184">
        <v>2057851.01</v>
      </c>
      <c r="R290" s="184">
        <v>2857414</v>
      </c>
      <c r="S290" s="184">
        <v>850216</v>
      </c>
      <c r="T290" s="184">
        <v>3028349.86</v>
      </c>
      <c r="U290" s="184">
        <v>2367516</v>
      </c>
      <c r="V290" s="184">
        <v>2300058</v>
      </c>
      <c r="W290" s="184">
        <v>1413583.3</v>
      </c>
      <c r="X290" s="184">
        <v>2002402</v>
      </c>
      <c r="Y290" s="184">
        <v>1944889.2</v>
      </c>
      <c r="Z290" s="184">
        <v>3274609.8</v>
      </c>
      <c r="AA290" s="184">
        <v>3045319.3</v>
      </c>
      <c r="AB290" s="184">
        <v>2176191.2999999998</v>
      </c>
      <c r="AC290" s="184">
        <v>1540141.92</v>
      </c>
      <c r="AD290" s="184">
        <v>2376507.8199999998</v>
      </c>
      <c r="AE290" s="184">
        <v>10815333.039999999</v>
      </c>
      <c r="AF290" s="184">
        <v>1722530</v>
      </c>
      <c r="AG290" s="184">
        <v>2136284.36</v>
      </c>
      <c r="AH290" s="184">
        <v>4937358</v>
      </c>
      <c r="AI290" s="184">
        <v>2133424.16</v>
      </c>
      <c r="AJ290" s="184">
        <v>2582703.1</v>
      </c>
      <c r="AK290" s="184">
        <v>3446657.2</v>
      </c>
      <c r="AL290" s="184">
        <v>13946702.779999999</v>
      </c>
      <c r="AM290" s="184">
        <v>1990736.25</v>
      </c>
      <c r="AN290" s="184">
        <v>2321218.4</v>
      </c>
      <c r="AO290" s="184">
        <v>4294090.25</v>
      </c>
      <c r="AP290" s="184">
        <v>5796250.0099999998</v>
      </c>
      <c r="AQ290" s="184">
        <v>2665745.7200000002</v>
      </c>
      <c r="AR290" s="184">
        <v>1102378</v>
      </c>
      <c r="AS290" s="184">
        <v>12975492.34</v>
      </c>
      <c r="AT290" s="184">
        <v>3385117.7</v>
      </c>
      <c r="AU290" s="184">
        <v>4076887.4</v>
      </c>
      <c r="AV290" s="184">
        <v>5731511.3499999996</v>
      </c>
      <c r="AW290" s="184">
        <v>2651382.5</v>
      </c>
      <c r="AX290" s="184">
        <v>1733646.65</v>
      </c>
      <c r="AY290" s="184">
        <v>3216794.13</v>
      </c>
      <c r="AZ290" s="184">
        <v>2733665.8</v>
      </c>
      <c r="BA290" s="184">
        <v>2227294.2000000002</v>
      </c>
      <c r="BB290" s="184">
        <v>10253355.220000001</v>
      </c>
      <c r="BC290" s="184">
        <v>1922108</v>
      </c>
      <c r="BD290" s="184">
        <v>4726627.6500000004</v>
      </c>
      <c r="BE290" s="184">
        <v>6159755.4299999997</v>
      </c>
      <c r="BF290" s="184">
        <v>2374528.5</v>
      </c>
      <c r="BG290" s="184">
        <v>2651359.71</v>
      </c>
      <c r="BH290" s="184">
        <v>4185148.59</v>
      </c>
      <c r="BI290" s="184">
        <v>1664235.14</v>
      </c>
      <c r="BJ290" s="184">
        <v>1306546</v>
      </c>
      <c r="BK290" s="184">
        <v>2082576.2</v>
      </c>
      <c r="BL290" s="184">
        <v>2279803.15</v>
      </c>
      <c r="BM290" s="184">
        <v>7830858.8499999996</v>
      </c>
      <c r="BN290" s="184">
        <v>3277505.75</v>
      </c>
      <c r="BO290" s="184">
        <v>3606713.11</v>
      </c>
      <c r="BP290" s="184">
        <v>5865019.5999999996</v>
      </c>
      <c r="BQ290" s="184">
        <v>3792995.66</v>
      </c>
      <c r="BR290" s="184">
        <v>4727159.72</v>
      </c>
      <c r="BS290" s="186">
        <v>9000971.7400000002</v>
      </c>
      <c r="BT290" s="184">
        <v>3118857</v>
      </c>
      <c r="BU290" s="184">
        <v>2909481.01</v>
      </c>
      <c r="BV290" s="184">
        <v>7523088.0899999999</v>
      </c>
      <c r="BW290" s="184">
        <v>8431.5</v>
      </c>
      <c r="BX290" s="184">
        <v>2992513.13</v>
      </c>
      <c r="BY290" s="184">
        <v>8542077.1999999993</v>
      </c>
      <c r="BZ290" s="184">
        <v>1535790.35</v>
      </c>
      <c r="CA290" s="184">
        <v>3011548</v>
      </c>
      <c r="CB290" s="184">
        <v>3316648.21</v>
      </c>
      <c r="CC290" s="184">
        <v>4575378</v>
      </c>
      <c r="CD290" s="184">
        <v>5918853</v>
      </c>
      <c r="CE290" s="184">
        <v>3056721.97</v>
      </c>
      <c r="CF290" s="184">
        <v>4472100.75</v>
      </c>
      <c r="CG290" s="184">
        <v>684160</v>
      </c>
      <c r="CH290" s="184">
        <v>1734782</v>
      </c>
      <c r="CI290" s="184">
        <v>2588027</v>
      </c>
      <c r="CJ290" s="184">
        <v>1814252.3</v>
      </c>
      <c r="CK290" s="184">
        <v>14255374.52</v>
      </c>
      <c r="CL290" s="184">
        <v>1783312</v>
      </c>
      <c r="CM290" s="184">
        <v>1764690</v>
      </c>
    </row>
    <row r="291" spans="1:91" ht="24.6">
      <c r="A291" s="120">
        <v>28</v>
      </c>
      <c r="B291" s="220" t="s">
        <v>1005</v>
      </c>
      <c r="C291" s="127" t="s">
        <v>575</v>
      </c>
      <c r="D291" s="184">
        <v>6582740.0199999996</v>
      </c>
      <c r="E291" s="184">
        <v>501643.09</v>
      </c>
      <c r="F291" s="184">
        <v>518167.9</v>
      </c>
      <c r="G291" s="184">
        <v>468992</v>
      </c>
      <c r="H291" s="184">
        <v>183885.5</v>
      </c>
      <c r="I291" s="184">
        <v>426791.11</v>
      </c>
      <c r="J291" s="184">
        <v>772426</v>
      </c>
      <c r="K291" s="184">
        <v>827408.98</v>
      </c>
      <c r="L291" s="184">
        <v>703208</v>
      </c>
      <c r="M291" s="184">
        <v>772714</v>
      </c>
      <c r="N291" s="184">
        <v>2571683.8399999999</v>
      </c>
      <c r="O291" s="184">
        <v>174800</v>
      </c>
      <c r="P291" s="184">
        <v>4239417.7</v>
      </c>
      <c r="Q291" s="184">
        <v>719007</v>
      </c>
      <c r="R291" s="184">
        <v>982328.5</v>
      </c>
      <c r="S291" s="184">
        <v>1251603</v>
      </c>
      <c r="T291" s="184">
        <v>981108</v>
      </c>
      <c r="U291" s="184">
        <v>429653</v>
      </c>
      <c r="V291" s="184">
        <v>540880.80000000005</v>
      </c>
      <c r="W291" s="184">
        <v>282825</v>
      </c>
      <c r="X291" s="184">
        <v>6466282.4000000004</v>
      </c>
      <c r="Y291" s="184">
        <v>483175.6</v>
      </c>
      <c r="Z291" s="184">
        <v>1011995.96</v>
      </c>
      <c r="AA291" s="184">
        <v>682830</v>
      </c>
      <c r="AB291" s="184">
        <v>91595.5</v>
      </c>
      <c r="AC291" s="184">
        <v>456079.76</v>
      </c>
      <c r="AD291" s="184">
        <v>439809.07</v>
      </c>
      <c r="AE291" s="184">
        <v>2205105.2000000002</v>
      </c>
      <c r="AF291" s="184">
        <v>803650</v>
      </c>
      <c r="AG291" s="184">
        <v>575866.04</v>
      </c>
      <c r="AH291" s="184">
        <v>1299672</v>
      </c>
      <c r="AI291" s="184">
        <v>608953.34</v>
      </c>
      <c r="AJ291" s="184">
        <v>363956.59</v>
      </c>
      <c r="AK291" s="184">
        <v>533035</v>
      </c>
      <c r="AL291" s="184">
        <v>12368325.35</v>
      </c>
      <c r="AM291" s="184">
        <v>275450</v>
      </c>
      <c r="AN291" s="184">
        <v>347062</v>
      </c>
      <c r="AO291" s="184">
        <v>729494</v>
      </c>
      <c r="AP291" s="184">
        <v>1194029</v>
      </c>
      <c r="AQ291" s="184">
        <v>686400</v>
      </c>
      <c r="AR291" s="184">
        <v>207586.5</v>
      </c>
      <c r="AS291" s="184">
        <v>2792938.76</v>
      </c>
      <c r="AT291" s="184">
        <v>550125.15</v>
      </c>
      <c r="AU291" s="184">
        <v>732547</v>
      </c>
      <c r="AV291" s="184">
        <v>1375036</v>
      </c>
      <c r="AW291" s="184">
        <v>315280</v>
      </c>
      <c r="AX291" s="184">
        <v>359830.67</v>
      </c>
      <c r="AY291" s="184">
        <v>512657.91999999998</v>
      </c>
      <c r="AZ291" s="184">
        <v>319860</v>
      </c>
      <c r="BA291" s="184">
        <v>350117.15</v>
      </c>
      <c r="BB291" s="184">
        <v>2146630.7999999998</v>
      </c>
      <c r="BC291" s="184">
        <v>445045</v>
      </c>
      <c r="BD291" s="184">
        <v>5616381.8300000001</v>
      </c>
      <c r="BE291" s="184">
        <v>927365.1</v>
      </c>
      <c r="BF291" s="184">
        <v>12160</v>
      </c>
      <c r="BG291" s="184">
        <v>722400</v>
      </c>
      <c r="BH291" s="184">
        <v>3256286.56</v>
      </c>
      <c r="BI291" s="184">
        <v>228465.26</v>
      </c>
      <c r="BJ291" s="184"/>
      <c r="BK291" s="184">
        <v>3570</v>
      </c>
      <c r="BL291" s="184">
        <v>15852</v>
      </c>
      <c r="BM291" s="184">
        <v>3371394.8</v>
      </c>
      <c r="BN291" s="184">
        <v>872848.6</v>
      </c>
      <c r="BO291" s="184">
        <v>583539.4</v>
      </c>
      <c r="BP291" s="184">
        <v>1405133.38</v>
      </c>
      <c r="BQ291" s="184">
        <v>1418723</v>
      </c>
      <c r="BR291" s="184">
        <v>398676.1</v>
      </c>
      <c r="BS291" s="184">
        <v>19372378.469999999</v>
      </c>
      <c r="BT291" s="184">
        <v>841860.6</v>
      </c>
      <c r="BU291" s="184">
        <v>475945</v>
      </c>
      <c r="BV291" s="184">
        <v>2095399.25</v>
      </c>
      <c r="BW291" s="184"/>
      <c r="BX291" s="184">
        <v>384422</v>
      </c>
      <c r="BY291" s="184">
        <v>2337660.44</v>
      </c>
      <c r="BZ291" s="184">
        <v>313177.8</v>
      </c>
      <c r="CA291" s="184">
        <v>243398</v>
      </c>
      <c r="CB291" s="184">
        <v>323082</v>
      </c>
      <c r="CC291" s="184">
        <v>717360</v>
      </c>
      <c r="CD291" s="184">
        <v>344154.6</v>
      </c>
      <c r="CE291" s="184">
        <v>1076482</v>
      </c>
      <c r="CF291" s="184">
        <v>1220997.81</v>
      </c>
      <c r="CG291" s="184">
        <v>182469</v>
      </c>
      <c r="CH291" s="184">
        <v>191184</v>
      </c>
      <c r="CI291" s="184">
        <v>623650</v>
      </c>
      <c r="CJ291" s="184">
        <v>426110</v>
      </c>
      <c r="CK291" s="184">
        <v>2299990</v>
      </c>
      <c r="CL291" s="184">
        <v>38632</v>
      </c>
      <c r="CM291" s="184">
        <v>223328.7</v>
      </c>
    </row>
    <row r="292" spans="1:91" ht="24.6">
      <c r="A292" s="120">
        <v>28</v>
      </c>
      <c r="B292" s="220" t="s">
        <v>1006</v>
      </c>
      <c r="C292" s="127" t="s">
        <v>576</v>
      </c>
      <c r="D292" s="184">
        <v>464930</v>
      </c>
      <c r="E292" s="184">
        <v>121148</v>
      </c>
      <c r="F292" s="184"/>
      <c r="G292" s="184">
        <v>39000</v>
      </c>
      <c r="H292" s="184"/>
      <c r="I292" s="184"/>
      <c r="J292" s="184">
        <v>3200</v>
      </c>
      <c r="K292" s="184">
        <v>469000</v>
      </c>
      <c r="L292" s="184">
        <v>6600</v>
      </c>
      <c r="M292" s="184">
        <v>5600</v>
      </c>
      <c r="N292" s="184">
        <v>305000</v>
      </c>
      <c r="O292" s="184"/>
      <c r="P292" s="184"/>
      <c r="Q292" s="184">
        <v>359624</v>
      </c>
      <c r="R292" s="184"/>
      <c r="S292" s="184">
        <v>83709</v>
      </c>
      <c r="T292" s="184">
        <v>65710</v>
      </c>
      <c r="U292" s="184">
        <v>69900</v>
      </c>
      <c r="V292" s="184"/>
      <c r="W292" s="184"/>
      <c r="X292" s="184">
        <v>1912925</v>
      </c>
      <c r="Y292" s="184">
        <v>7000</v>
      </c>
      <c r="Z292" s="184"/>
      <c r="AA292" s="184">
        <v>63000</v>
      </c>
      <c r="AB292" s="184">
        <v>3360</v>
      </c>
      <c r="AC292" s="184">
        <v>1470</v>
      </c>
      <c r="AD292" s="184">
        <v>21000</v>
      </c>
      <c r="AE292" s="184">
        <v>362180</v>
      </c>
      <c r="AF292" s="184">
        <v>30500</v>
      </c>
      <c r="AG292" s="184">
        <v>262650</v>
      </c>
      <c r="AH292" s="184">
        <v>297000</v>
      </c>
      <c r="AI292" s="184"/>
      <c r="AJ292" s="184"/>
      <c r="AK292" s="184">
        <v>171000</v>
      </c>
      <c r="AL292" s="184">
        <v>4716100</v>
      </c>
      <c r="AM292" s="184"/>
      <c r="AN292" s="184">
        <v>260</v>
      </c>
      <c r="AO292" s="184"/>
      <c r="AP292" s="184">
        <v>114242.6</v>
      </c>
      <c r="AQ292" s="184"/>
      <c r="AR292" s="184"/>
      <c r="AS292" s="184">
        <v>671110</v>
      </c>
      <c r="AT292" s="184">
        <v>25473</v>
      </c>
      <c r="AU292" s="184"/>
      <c r="AV292" s="184">
        <v>1454260</v>
      </c>
      <c r="AW292" s="184">
        <v>11280</v>
      </c>
      <c r="AX292" s="184">
        <v>36000</v>
      </c>
      <c r="AY292" s="184"/>
      <c r="AZ292" s="184">
        <v>371775</v>
      </c>
      <c r="BA292" s="184"/>
      <c r="BB292" s="184">
        <v>29450</v>
      </c>
      <c r="BC292" s="184">
        <v>21875</v>
      </c>
      <c r="BD292" s="184">
        <v>173475</v>
      </c>
      <c r="BE292" s="184"/>
      <c r="BF292" s="184"/>
      <c r="BG292" s="184"/>
      <c r="BH292" s="184">
        <v>216500</v>
      </c>
      <c r="BI292" s="184"/>
      <c r="BJ292" s="184"/>
      <c r="BK292" s="184">
        <v>50100</v>
      </c>
      <c r="BL292" s="184"/>
      <c r="BM292" s="184">
        <v>89310</v>
      </c>
      <c r="BN292" s="184">
        <v>81360</v>
      </c>
      <c r="BO292" s="184">
        <v>107000</v>
      </c>
      <c r="BP292" s="184">
        <v>15600</v>
      </c>
      <c r="BQ292" s="184"/>
      <c r="BR292" s="184">
        <v>57500</v>
      </c>
      <c r="BS292" s="184">
        <v>6436800</v>
      </c>
      <c r="BT292" s="184"/>
      <c r="BU292" s="184"/>
      <c r="BV292" s="184"/>
      <c r="BW292" s="184"/>
      <c r="BX292" s="184">
        <v>94050</v>
      </c>
      <c r="BY292" s="184">
        <v>392450</v>
      </c>
      <c r="BZ292" s="184">
        <v>93090</v>
      </c>
      <c r="CA292" s="184">
        <v>278950</v>
      </c>
      <c r="CB292" s="184">
        <v>61150</v>
      </c>
      <c r="CC292" s="184">
        <v>967300</v>
      </c>
      <c r="CD292" s="184">
        <v>403000</v>
      </c>
      <c r="CE292" s="184">
        <v>2700</v>
      </c>
      <c r="CF292" s="184">
        <v>246800</v>
      </c>
      <c r="CG292" s="184">
        <v>28000</v>
      </c>
      <c r="CH292" s="184"/>
      <c r="CI292" s="184">
        <v>56759</v>
      </c>
      <c r="CJ292" s="184">
        <v>18000</v>
      </c>
      <c r="CK292" s="184">
        <v>148700</v>
      </c>
      <c r="CL292" s="184">
        <v>5000</v>
      </c>
      <c r="CM292" s="184"/>
    </row>
    <row r="293" spans="1:91" ht="24.6">
      <c r="A293" s="120">
        <v>26</v>
      </c>
      <c r="B293" s="220" t="s">
        <v>1007</v>
      </c>
      <c r="C293" s="122" t="s">
        <v>577</v>
      </c>
      <c r="D293" s="184">
        <v>1160322.26</v>
      </c>
      <c r="E293" s="184">
        <v>315488.59999999998</v>
      </c>
      <c r="F293" s="184">
        <v>269540.37</v>
      </c>
      <c r="G293" s="184">
        <v>240202.44</v>
      </c>
      <c r="H293" s="184">
        <v>203462.39999999999</v>
      </c>
      <c r="I293" s="184">
        <v>665557.47</v>
      </c>
      <c r="J293" s="184">
        <v>649942.06999999995</v>
      </c>
      <c r="K293" s="184">
        <v>449233.09</v>
      </c>
      <c r="L293" s="184">
        <v>425029.45</v>
      </c>
      <c r="M293" s="184">
        <v>224474.78</v>
      </c>
      <c r="N293" s="184">
        <v>763921.45</v>
      </c>
      <c r="O293" s="184">
        <v>229588.56</v>
      </c>
      <c r="P293" s="184">
        <v>837185.48</v>
      </c>
      <c r="Q293" s="184">
        <v>759334.77</v>
      </c>
      <c r="R293" s="184">
        <v>147151.16</v>
      </c>
      <c r="S293" s="184">
        <v>175574</v>
      </c>
      <c r="T293" s="184">
        <v>346120.6</v>
      </c>
      <c r="U293" s="184">
        <v>557712</v>
      </c>
      <c r="V293" s="184">
        <v>177423.66</v>
      </c>
      <c r="W293" s="184">
        <v>70680</v>
      </c>
      <c r="X293" s="184">
        <v>770854.37</v>
      </c>
      <c r="Y293" s="184">
        <v>124544.22</v>
      </c>
      <c r="Z293" s="184">
        <v>811419.83</v>
      </c>
      <c r="AA293" s="184">
        <v>227423.19</v>
      </c>
      <c r="AB293" s="184">
        <v>149151.46</v>
      </c>
      <c r="AC293" s="184">
        <v>153087.06</v>
      </c>
      <c r="AD293" s="184">
        <v>203438.39</v>
      </c>
      <c r="AE293" s="184">
        <v>437362.82</v>
      </c>
      <c r="AF293" s="184">
        <v>167524.29</v>
      </c>
      <c r="AG293" s="184">
        <v>100787.78</v>
      </c>
      <c r="AH293" s="184">
        <v>175871</v>
      </c>
      <c r="AI293" s="184">
        <v>396369.54</v>
      </c>
      <c r="AJ293" s="184">
        <v>398476.63</v>
      </c>
      <c r="AK293" s="184">
        <v>262845.8</v>
      </c>
      <c r="AL293" s="184">
        <v>1792228.59</v>
      </c>
      <c r="AM293" s="184">
        <v>162490.20000000001</v>
      </c>
      <c r="AN293" s="184">
        <v>88507.94</v>
      </c>
      <c r="AO293" s="184">
        <v>958483.16</v>
      </c>
      <c r="AP293" s="184">
        <v>41210</v>
      </c>
      <c r="AQ293" s="184">
        <v>247119.6</v>
      </c>
      <c r="AR293" s="184">
        <v>123458.3</v>
      </c>
      <c r="AS293" s="184">
        <v>328796.59999999998</v>
      </c>
      <c r="AT293" s="184">
        <v>235399.06</v>
      </c>
      <c r="AU293" s="184">
        <v>406492.62</v>
      </c>
      <c r="AV293" s="184">
        <v>422097.45</v>
      </c>
      <c r="AW293" s="184">
        <v>396880.14</v>
      </c>
      <c r="AX293" s="184">
        <v>180981.57</v>
      </c>
      <c r="AY293" s="184">
        <v>205783.7</v>
      </c>
      <c r="AZ293" s="184">
        <v>237243.14</v>
      </c>
      <c r="BA293" s="184">
        <v>219105.06</v>
      </c>
      <c r="BB293" s="184">
        <v>807717.52</v>
      </c>
      <c r="BC293" s="184">
        <v>187136.89</v>
      </c>
      <c r="BD293" s="184">
        <v>397356.79999999999</v>
      </c>
      <c r="BE293" s="184">
        <v>165601.5</v>
      </c>
      <c r="BF293" s="184">
        <v>87181.5</v>
      </c>
      <c r="BG293" s="184">
        <v>50864</v>
      </c>
      <c r="BH293" s="184">
        <v>825001.86</v>
      </c>
      <c r="BI293" s="184">
        <v>145092.79999999999</v>
      </c>
      <c r="BJ293" s="184">
        <v>204463.4</v>
      </c>
      <c r="BK293" s="184">
        <v>124492.6</v>
      </c>
      <c r="BL293" s="184">
        <v>190089.25</v>
      </c>
      <c r="BM293" s="184">
        <v>1130235.24</v>
      </c>
      <c r="BN293" s="184">
        <v>311677.03999999998</v>
      </c>
      <c r="BO293" s="184">
        <v>229180.98</v>
      </c>
      <c r="BP293" s="184">
        <v>492193.34</v>
      </c>
      <c r="BQ293" s="184">
        <v>213250.44</v>
      </c>
      <c r="BR293" s="184">
        <v>214714.6</v>
      </c>
      <c r="BS293" s="184">
        <v>1910319.19</v>
      </c>
      <c r="BT293" s="184">
        <v>230599.95</v>
      </c>
      <c r="BU293" s="184">
        <v>49391.1</v>
      </c>
      <c r="BV293" s="184">
        <v>514942.29</v>
      </c>
      <c r="BW293" s="184">
        <v>5443.5</v>
      </c>
      <c r="BX293" s="184">
        <v>193870.2</v>
      </c>
      <c r="BY293" s="184">
        <v>545200.30000000005</v>
      </c>
      <c r="BZ293" s="184">
        <v>241444.23</v>
      </c>
      <c r="CA293" s="184">
        <v>341430.24</v>
      </c>
      <c r="CB293" s="184">
        <v>188265.60000000001</v>
      </c>
      <c r="CC293" s="184">
        <v>187500.2</v>
      </c>
      <c r="CD293" s="184">
        <v>534731.01</v>
      </c>
      <c r="CE293" s="184">
        <v>440263.3</v>
      </c>
      <c r="CF293" s="184">
        <v>615714.12</v>
      </c>
      <c r="CG293" s="184">
        <v>86364.25</v>
      </c>
      <c r="CH293" s="184">
        <v>225901.14</v>
      </c>
      <c r="CI293" s="184">
        <v>77788</v>
      </c>
      <c r="CJ293" s="184">
        <v>169745.35</v>
      </c>
      <c r="CK293" s="184">
        <v>675380.83</v>
      </c>
      <c r="CL293" s="184">
        <v>65565.5</v>
      </c>
      <c r="CM293" s="184">
        <v>102525</v>
      </c>
    </row>
    <row r="294" spans="1:91" ht="24.6">
      <c r="A294" s="120">
        <v>26</v>
      </c>
      <c r="B294" s="220" t="s">
        <v>1008</v>
      </c>
      <c r="C294" s="123" t="s">
        <v>578</v>
      </c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>
        <v>8500</v>
      </c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>
        <v>18110</v>
      </c>
      <c r="CF294" s="184"/>
      <c r="CG294" s="184"/>
      <c r="CH294" s="184"/>
      <c r="CI294" s="184"/>
      <c r="CJ294" s="184"/>
      <c r="CK294" s="184"/>
      <c r="CL294" s="184"/>
      <c r="CM294" s="184"/>
    </row>
    <row r="295" spans="1:91" ht="24.6">
      <c r="A295" s="120">
        <v>28</v>
      </c>
      <c r="B295" s="220" t="s">
        <v>1009</v>
      </c>
      <c r="C295" s="123" t="s">
        <v>579</v>
      </c>
      <c r="D295" s="184">
        <v>470240</v>
      </c>
      <c r="E295" s="184">
        <v>381546</v>
      </c>
      <c r="F295" s="184">
        <v>157340</v>
      </c>
      <c r="G295" s="184">
        <v>184129</v>
      </c>
      <c r="H295" s="184">
        <v>238060</v>
      </c>
      <c r="I295" s="184">
        <v>184370</v>
      </c>
      <c r="J295" s="184">
        <v>346630</v>
      </c>
      <c r="K295" s="184">
        <v>91155</v>
      </c>
      <c r="L295" s="184">
        <v>497580</v>
      </c>
      <c r="M295" s="184">
        <v>180914</v>
      </c>
      <c r="N295" s="184">
        <v>561467</v>
      </c>
      <c r="O295" s="184">
        <v>31681</v>
      </c>
      <c r="P295" s="184">
        <v>3363237</v>
      </c>
      <c r="Q295" s="184">
        <v>234280</v>
      </c>
      <c r="R295" s="184">
        <v>210837</v>
      </c>
      <c r="S295" s="184">
        <v>330004.96000000002</v>
      </c>
      <c r="T295" s="184">
        <v>30550</v>
      </c>
      <c r="U295" s="184">
        <v>233299.5</v>
      </c>
      <c r="V295" s="184">
        <v>230837.16</v>
      </c>
      <c r="W295" s="184">
        <v>68238</v>
      </c>
      <c r="X295" s="184">
        <v>2108478</v>
      </c>
      <c r="Y295" s="184">
        <v>100170</v>
      </c>
      <c r="Z295" s="184">
        <v>201230</v>
      </c>
      <c r="AA295" s="184">
        <v>643743</v>
      </c>
      <c r="AB295" s="184">
        <v>86197</v>
      </c>
      <c r="AC295" s="184">
        <v>57000</v>
      </c>
      <c r="AD295" s="184">
        <v>85400</v>
      </c>
      <c r="AE295" s="184">
        <v>532669</v>
      </c>
      <c r="AF295" s="184">
        <v>129600</v>
      </c>
      <c r="AG295" s="184">
        <v>149680</v>
      </c>
      <c r="AH295" s="184">
        <v>214900</v>
      </c>
      <c r="AI295" s="184">
        <v>87650</v>
      </c>
      <c r="AJ295" s="184">
        <v>115000</v>
      </c>
      <c r="AK295" s="184">
        <v>374836</v>
      </c>
      <c r="AL295" s="184">
        <v>1210935</v>
      </c>
      <c r="AM295" s="184">
        <v>58280</v>
      </c>
      <c r="AN295" s="184">
        <v>187610</v>
      </c>
      <c r="AO295" s="184">
        <v>551405</v>
      </c>
      <c r="AP295" s="184">
        <v>171459</v>
      </c>
      <c r="AQ295" s="184">
        <v>367990</v>
      </c>
      <c r="AR295" s="184">
        <v>168904</v>
      </c>
      <c r="AS295" s="184">
        <v>832970.35</v>
      </c>
      <c r="AT295" s="184">
        <v>373394.63</v>
      </c>
      <c r="AU295" s="184">
        <v>1106670</v>
      </c>
      <c r="AV295" s="184">
        <v>438380</v>
      </c>
      <c r="AW295" s="184">
        <v>216526</v>
      </c>
      <c r="AX295" s="184">
        <v>204675</v>
      </c>
      <c r="AY295" s="184">
        <v>490930</v>
      </c>
      <c r="AZ295" s="184">
        <v>260767</v>
      </c>
      <c r="BA295" s="184">
        <v>231366</v>
      </c>
      <c r="BB295" s="184">
        <v>1340556</v>
      </c>
      <c r="BC295" s="184">
        <v>80441</v>
      </c>
      <c r="BD295" s="184">
        <v>2097400</v>
      </c>
      <c r="BE295" s="184">
        <v>305499</v>
      </c>
      <c r="BF295" s="184">
        <v>120780</v>
      </c>
      <c r="BG295" s="184">
        <v>331662</v>
      </c>
      <c r="BH295" s="184">
        <v>367267.2</v>
      </c>
      <c r="BI295" s="184">
        <v>319536</v>
      </c>
      <c r="BJ295" s="184">
        <v>244190</v>
      </c>
      <c r="BK295" s="184">
        <v>297700</v>
      </c>
      <c r="BL295" s="184">
        <v>188970</v>
      </c>
      <c r="BM295" s="184">
        <v>825478</v>
      </c>
      <c r="BN295" s="184">
        <v>318910</v>
      </c>
      <c r="BO295" s="184">
        <v>675357</v>
      </c>
      <c r="BP295" s="184">
        <v>204606</v>
      </c>
      <c r="BQ295" s="184">
        <v>190470</v>
      </c>
      <c r="BR295" s="184">
        <v>207609</v>
      </c>
      <c r="BS295" s="186">
        <v>5392175.6500000004</v>
      </c>
      <c r="BT295" s="186">
        <v>500000</v>
      </c>
      <c r="BU295" s="186">
        <v>82904</v>
      </c>
      <c r="BV295" s="186">
        <v>391138.9</v>
      </c>
      <c r="BW295" s="186">
        <v>262480</v>
      </c>
      <c r="BX295" s="186">
        <v>78156</v>
      </c>
      <c r="BY295" s="186">
        <v>567170</v>
      </c>
      <c r="BZ295" s="186">
        <v>98020</v>
      </c>
      <c r="CA295" s="186">
        <v>190670</v>
      </c>
      <c r="CB295" s="186">
        <v>326340</v>
      </c>
      <c r="CC295" s="186">
        <v>365770</v>
      </c>
      <c r="CD295" s="186">
        <v>120085</v>
      </c>
      <c r="CE295" s="186">
        <v>97300</v>
      </c>
      <c r="CF295" s="186">
        <v>961421.51</v>
      </c>
      <c r="CG295" s="186">
        <v>138540</v>
      </c>
      <c r="CH295" s="186">
        <v>16639</v>
      </c>
      <c r="CI295" s="186">
        <v>508133</v>
      </c>
      <c r="CJ295" s="186">
        <v>148141.98000000001</v>
      </c>
      <c r="CK295" s="186">
        <v>431742</v>
      </c>
      <c r="CL295" s="186"/>
      <c r="CM295" s="186">
        <v>49150</v>
      </c>
    </row>
    <row r="296" spans="1:91" ht="24.6">
      <c r="A296" s="120">
        <v>32</v>
      </c>
      <c r="B296" s="220" t="s">
        <v>1010</v>
      </c>
      <c r="C296" s="127" t="s">
        <v>580</v>
      </c>
      <c r="D296" s="184"/>
      <c r="E296" s="184"/>
      <c r="F296" s="184">
        <v>9875</v>
      </c>
      <c r="G296" s="184"/>
      <c r="H296" s="184"/>
      <c r="I296" s="184"/>
      <c r="J296" s="184"/>
      <c r="K296" s="184"/>
      <c r="L296" s="184"/>
      <c r="M296" s="184"/>
      <c r="N296" s="184"/>
      <c r="O296" s="184">
        <v>2500</v>
      </c>
      <c r="P296" s="184"/>
      <c r="Q296" s="184"/>
      <c r="R296" s="184"/>
      <c r="S296" s="184"/>
      <c r="T296" s="184"/>
      <c r="U296" s="184"/>
      <c r="V296" s="184"/>
      <c r="W296" s="184"/>
      <c r="X296" s="184"/>
      <c r="Y296" s="184">
        <v>12790</v>
      </c>
      <c r="Z296" s="184"/>
      <c r="AA296" s="184"/>
      <c r="AB296" s="184">
        <v>9180</v>
      </c>
      <c r="AC296" s="184">
        <v>6450</v>
      </c>
      <c r="AD296" s="184">
        <v>29025</v>
      </c>
      <c r="AE296" s="184"/>
      <c r="AF296" s="184"/>
      <c r="AG296" s="184">
        <v>47700</v>
      </c>
      <c r="AH296" s="184">
        <v>44245</v>
      </c>
      <c r="AI296" s="184">
        <v>18555</v>
      </c>
      <c r="AJ296" s="184">
        <v>37280</v>
      </c>
      <c r="AK296" s="184">
        <v>145303</v>
      </c>
      <c r="AL296" s="184"/>
      <c r="AM296" s="184">
        <v>18270</v>
      </c>
      <c r="AN296" s="184">
        <v>805</v>
      </c>
      <c r="AO296" s="184">
        <v>4500</v>
      </c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>
        <v>18500</v>
      </c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6">
        <v>221570</v>
      </c>
      <c r="BT296" s="186"/>
      <c r="BU296" s="186"/>
      <c r="BV296" s="186">
        <v>52957.21</v>
      </c>
      <c r="BW296" s="184"/>
      <c r="BX296" s="186">
        <v>33280</v>
      </c>
      <c r="BY296" s="186"/>
      <c r="BZ296" s="186"/>
      <c r="CA296" s="186">
        <v>8850</v>
      </c>
      <c r="CB296" s="184"/>
      <c r="CC296" s="186">
        <v>0</v>
      </c>
      <c r="CD296" s="186"/>
      <c r="CE296" s="186"/>
      <c r="CF296" s="186"/>
      <c r="CG296" s="186"/>
      <c r="CH296" s="186">
        <v>29230</v>
      </c>
      <c r="CI296" s="186"/>
      <c r="CJ296" s="186"/>
      <c r="CK296" s="186"/>
      <c r="CL296" s="186"/>
      <c r="CM296" s="186"/>
    </row>
    <row r="297" spans="1:91" ht="24.6">
      <c r="A297" s="120">
        <v>32</v>
      </c>
      <c r="B297" s="220" t="s">
        <v>1011</v>
      </c>
      <c r="C297" s="127" t="s">
        <v>581</v>
      </c>
      <c r="D297" s="184"/>
      <c r="E297" s="184"/>
      <c r="F297" s="184"/>
      <c r="G297" s="184">
        <v>4000</v>
      </c>
      <c r="H297" s="184"/>
      <c r="I297" s="184">
        <v>3885</v>
      </c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</row>
    <row r="298" spans="1:91" ht="24.6">
      <c r="A298" s="120">
        <v>32</v>
      </c>
      <c r="B298" s="220" t="s">
        <v>1012</v>
      </c>
      <c r="C298" s="123" t="s">
        <v>1351</v>
      </c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>
        <v>491800</v>
      </c>
      <c r="BT298" s="184"/>
      <c r="BU298" s="184"/>
      <c r="BV298" s="184">
        <v>180000</v>
      </c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</row>
    <row r="299" spans="1:91" ht="24.6">
      <c r="A299" s="120">
        <v>32</v>
      </c>
      <c r="B299" s="220" t="s">
        <v>1013</v>
      </c>
      <c r="C299" s="141" t="s">
        <v>1352</v>
      </c>
      <c r="D299" s="184">
        <v>9374654.75</v>
      </c>
      <c r="E299" s="184"/>
      <c r="F299" s="184"/>
      <c r="G299" s="184">
        <v>124800</v>
      </c>
      <c r="H299" s="184">
        <v>168891.66</v>
      </c>
      <c r="I299" s="184"/>
      <c r="J299" s="184">
        <v>240000</v>
      </c>
      <c r="K299" s="184"/>
      <c r="L299" s="184">
        <v>41088</v>
      </c>
      <c r="M299" s="184">
        <v>58399</v>
      </c>
      <c r="N299" s="184">
        <v>448016</v>
      </c>
      <c r="O299" s="184"/>
      <c r="P299" s="184">
        <v>2188289.0099999998</v>
      </c>
      <c r="Q299" s="184"/>
      <c r="R299" s="184"/>
      <c r="S299" s="184"/>
      <c r="T299" s="184">
        <v>208000</v>
      </c>
      <c r="U299" s="184"/>
      <c r="V299" s="184"/>
      <c r="W299" s="184"/>
      <c r="X299" s="184">
        <v>22470997.079999998</v>
      </c>
      <c r="Y299" s="184">
        <v>284219.40000000002</v>
      </c>
      <c r="Z299" s="184"/>
      <c r="AA299" s="184"/>
      <c r="AB299" s="184">
        <v>28405</v>
      </c>
      <c r="AC299" s="184"/>
      <c r="AD299" s="184"/>
      <c r="AE299" s="184"/>
      <c r="AF299" s="184"/>
      <c r="AG299" s="184">
        <v>40000</v>
      </c>
      <c r="AH299" s="184">
        <v>300000</v>
      </c>
      <c r="AI299" s="184">
        <v>2086620.68</v>
      </c>
      <c r="AJ299" s="184">
        <v>383250</v>
      </c>
      <c r="AK299" s="184">
        <v>393355.2</v>
      </c>
      <c r="AL299" s="184"/>
      <c r="AM299" s="184">
        <v>582258</v>
      </c>
      <c r="AN299" s="184"/>
      <c r="AO299" s="184"/>
      <c r="AP299" s="184">
        <v>300000</v>
      </c>
      <c r="AQ299" s="184"/>
      <c r="AR299" s="184"/>
      <c r="AS299" s="184"/>
      <c r="AT299" s="184"/>
      <c r="AU299" s="184"/>
      <c r="AV299" s="184"/>
      <c r="AW299" s="184">
        <v>249600</v>
      </c>
      <c r="AX299" s="184"/>
      <c r="AY299" s="184">
        <v>249600</v>
      </c>
      <c r="AZ299" s="184"/>
      <c r="BA299" s="184">
        <v>124800</v>
      </c>
      <c r="BB299" s="184">
        <v>770100</v>
      </c>
      <c r="BC299" s="184"/>
      <c r="BD299" s="184">
        <v>13785849.98</v>
      </c>
      <c r="BE299" s="184">
        <v>680644.96</v>
      </c>
      <c r="BF299" s="184"/>
      <c r="BG299" s="184"/>
      <c r="BH299" s="184"/>
      <c r="BI299" s="184"/>
      <c r="BJ299" s="184">
        <v>6000</v>
      </c>
      <c r="BK299" s="184"/>
      <c r="BL299" s="184">
        <v>420277.2</v>
      </c>
      <c r="BM299" s="184">
        <v>1249000.02</v>
      </c>
      <c r="BN299" s="184">
        <v>228000</v>
      </c>
      <c r="BO299" s="184">
        <v>213000</v>
      </c>
      <c r="BP299" s="184">
        <v>520254.25</v>
      </c>
      <c r="BQ299" s="184">
        <v>508983.31</v>
      </c>
      <c r="BR299" s="184">
        <v>740303.1</v>
      </c>
      <c r="BS299" s="186">
        <v>644322.57999999996</v>
      </c>
      <c r="BT299" s="184"/>
      <c r="BU299" s="184"/>
      <c r="BV299" s="184">
        <v>677331.85</v>
      </c>
      <c r="BW299" s="184"/>
      <c r="BX299" s="184"/>
      <c r="BY299" s="186">
        <v>698631.34</v>
      </c>
      <c r="BZ299" s="184">
        <v>361171.45</v>
      </c>
      <c r="CA299" s="184">
        <v>430501.7</v>
      </c>
      <c r="CB299" s="184"/>
      <c r="CC299" s="184"/>
      <c r="CD299" s="184"/>
      <c r="CE299" s="184"/>
      <c r="CF299" s="184">
        <v>300000</v>
      </c>
      <c r="CG299" s="184">
        <v>21956.400000000001</v>
      </c>
      <c r="CH299" s="184"/>
      <c r="CI299" s="184">
        <v>87224.8</v>
      </c>
      <c r="CJ299" s="184"/>
      <c r="CK299" s="184"/>
      <c r="CL299" s="186">
        <v>555324.04</v>
      </c>
      <c r="CM299" s="184"/>
    </row>
    <row r="300" spans="1:91" ht="24.6">
      <c r="A300" s="120">
        <v>32</v>
      </c>
      <c r="B300" s="220" t="s">
        <v>1014</v>
      </c>
      <c r="C300" s="141" t="s">
        <v>582</v>
      </c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</row>
    <row r="301" spans="1:91" ht="24.6">
      <c r="A301" s="120"/>
      <c r="B301" s="220" t="s">
        <v>1015</v>
      </c>
      <c r="C301" s="141" t="s">
        <v>583</v>
      </c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>
        <v>769547.88</v>
      </c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6"/>
      <c r="BU301" s="186"/>
      <c r="BV301" s="186"/>
      <c r="BW301" s="184"/>
      <c r="BX301" s="186"/>
      <c r="BY301" s="186"/>
      <c r="BZ301" s="186"/>
      <c r="CA301" s="186"/>
      <c r="CB301" s="186"/>
      <c r="CC301" s="186"/>
      <c r="CD301" s="186"/>
      <c r="CE301" s="186"/>
      <c r="CF301" s="184"/>
      <c r="CG301" s="184"/>
      <c r="CH301" s="184"/>
      <c r="CI301" s="186"/>
      <c r="CJ301" s="186"/>
      <c r="CK301" s="186"/>
      <c r="CL301" s="186"/>
      <c r="CM301" s="184"/>
    </row>
    <row r="302" spans="1:91" ht="24.6">
      <c r="A302" s="120">
        <v>32</v>
      </c>
      <c r="B302" s="220" t="s">
        <v>1016</v>
      </c>
      <c r="C302" s="141" t="s">
        <v>584</v>
      </c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>
        <v>5944</v>
      </c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4"/>
      <c r="CH302" s="186"/>
      <c r="CI302" s="186"/>
      <c r="CJ302" s="186"/>
      <c r="CK302" s="186"/>
      <c r="CL302" s="186"/>
      <c r="CM302" s="186"/>
    </row>
    <row r="303" spans="1:91" ht="24.6">
      <c r="A303" s="120">
        <v>32</v>
      </c>
      <c r="B303" s="220" t="s">
        <v>1017</v>
      </c>
      <c r="C303" s="141" t="s">
        <v>585</v>
      </c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>
        <v>3600</v>
      </c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6"/>
      <c r="BW303" s="184"/>
      <c r="BX303" s="184"/>
      <c r="BY303" s="184"/>
      <c r="BZ303" s="186"/>
      <c r="CA303" s="186"/>
      <c r="CB303" s="184"/>
      <c r="CC303" s="186"/>
      <c r="CD303" s="184"/>
      <c r="CE303" s="186"/>
      <c r="CF303" s="186"/>
      <c r="CG303" s="186"/>
      <c r="CH303" s="186"/>
      <c r="CI303" s="184"/>
      <c r="CJ303" s="184"/>
      <c r="CK303" s="186"/>
      <c r="CL303" s="184"/>
      <c r="CM303" s="184"/>
    </row>
    <row r="304" spans="1:91" ht="24.6">
      <c r="A304" s="144">
        <v>33</v>
      </c>
      <c r="B304" s="222" t="s">
        <v>1018</v>
      </c>
      <c r="C304" s="145" t="s">
        <v>586</v>
      </c>
      <c r="D304" s="184"/>
      <c r="E304" s="184"/>
      <c r="F304" s="184">
        <v>66180</v>
      </c>
      <c r="G304" s="184"/>
      <c r="H304" s="184"/>
      <c r="I304" s="184">
        <v>50800</v>
      </c>
      <c r="J304" s="184"/>
      <c r="K304" s="184"/>
      <c r="L304" s="184"/>
      <c r="M304" s="184"/>
      <c r="N304" s="184"/>
      <c r="O304" s="184"/>
      <c r="P304" s="184"/>
      <c r="Q304" s="184">
        <v>215340</v>
      </c>
      <c r="R304" s="184">
        <v>351052.05</v>
      </c>
      <c r="S304" s="184"/>
      <c r="T304" s="184"/>
      <c r="U304" s="184"/>
      <c r="V304" s="184">
        <v>184700</v>
      </c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>
        <v>18560</v>
      </c>
      <c r="AK304" s="184"/>
      <c r="AL304" s="184"/>
      <c r="AM304" s="184"/>
      <c r="AN304" s="184">
        <v>93500</v>
      </c>
      <c r="AO304" s="184">
        <v>94500</v>
      </c>
      <c r="AP304" s="184"/>
      <c r="AQ304" s="184">
        <v>80347</v>
      </c>
      <c r="AR304" s="184">
        <v>31200</v>
      </c>
      <c r="AS304" s="184"/>
      <c r="AT304" s="184"/>
      <c r="AU304" s="184"/>
      <c r="AV304" s="184"/>
      <c r="AW304" s="184"/>
      <c r="AX304" s="184"/>
      <c r="AY304" s="184"/>
      <c r="AZ304" s="184">
        <v>12300</v>
      </c>
      <c r="BA304" s="184">
        <v>551188</v>
      </c>
      <c r="BB304" s="184"/>
      <c r="BC304" s="184">
        <v>165020</v>
      </c>
      <c r="BD304" s="184">
        <v>370359.5</v>
      </c>
      <c r="BE304" s="184">
        <v>313800</v>
      </c>
      <c r="BF304" s="184"/>
      <c r="BG304" s="184">
        <v>165964.20000000001</v>
      </c>
      <c r="BH304" s="184"/>
      <c r="BI304" s="184"/>
      <c r="BJ304" s="184"/>
      <c r="BK304" s="184">
        <v>131200</v>
      </c>
      <c r="BL304" s="184"/>
      <c r="BM304" s="184">
        <v>351720</v>
      </c>
      <c r="BN304" s="184">
        <v>169330</v>
      </c>
      <c r="BO304" s="184">
        <v>390300</v>
      </c>
      <c r="BP304" s="184">
        <v>296328</v>
      </c>
      <c r="BQ304" s="184">
        <v>277000</v>
      </c>
      <c r="BR304" s="184">
        <v>539995</v>
      </c>
      <c r="BS304" s="186">
        <v>2574147.12</v>
      </c>
      <c r="BT304" s="184"/>
      <c r="BU304" s="184"/>
      <c r="BV304" s="186">
        <v>30864.15</v>
      </c>
      <c r="BW304" s="184"/>
      <c r="BX304" s="186"/>
      <c r="BY304" s="184">
        <v>146995</v>
      </c>
      <c r="BZ304" s="184">
        <v>1142122.5</v>
      </c>
      <c r="CA304" s="184"/>
      <c r="CB304" s="184"/>
      <c r="CC304" s="184"/>
      <c r="CD304" s="184">
        <v>428548</v>
      </c>
      <c r="CE304" s="184">
        <v>6000</v>
      </c>
      <c r="CF304" s="186"/>
      <c r="CG304" s="184"/>
      <c r="CH304" s="186">
        <v>1430</v>
      </c>
      <c r="CI304" s="184">
        <v>115251.6</v>
      </c>
      <c r="CJ304" s="184"/>
      <c r="CK304" s="184">
        <v>45000</v>
      </c>
      <c r="CL304" s="186"/>
      <c r="CM304" s="184"/>
    </row>
    <row r="305" spans="1:91" ht="24.6">
      <c r="A305" s="120">
        <v>33</v>
      </c>
      <c r="B305" s="220" t="s">
        <v>1019</v>
      </c>
      <c r="C305" s="141" t="s">
        <v>587</v>
      </c>
      <c r="D305" s="184"/>
      <c r="E305" s="184"/>
      <c r="F305" s="184"/>
      <c r="G305" s="184">
        <v>491900</v>
      </c>
      <c r="H305" s="184"/>
      <c r="I305" s="184"/>
      <c r="J305" s="184"/>
      <c r="K305" s="184">
        <v>250000</v>
      </c>
      <c r="L305" s="184">
        <v>606211.6</v>
      </c>
      <c r="M305" s="184"/>
      <c r="N305" s="184"/>
      <c r="O305" s="184"/>
      <c r="P305" s="184"/>
      <c r="Q305" s="184"/>
      <c r="R305" s="184">
        <v>121800</v>
      </c>
      <c r="S305" s="184"/>
      <c r="T305" s="184"/>
      <c r="U305" s="184">
        <v>10200</v>
      </c>
      <c r="V305" s="184">
        <v>35280</v>
      </c>
      <c r="W305" s="184"/>
      <c r="X305" s="184"/>
      <c r="Y305" s="184">
        <v>80490.95</v>
      </c>
      <c r="Z305" s="184"/>
      <c r="AA305" s="184"/>
      <c r="AB305" s="184"/>
      <c r="AC305" s="184"/>
      <c r="AD305" s="184"/>
      <c r="AE305" s="184"/>
      <c r="AF305" s="184"/>
      <c r="AG305" s="184">
        <v>53440</v>
      </c>
      <c r="AH305" s="184"/>
      <c r="AI305" s="184">
        <v>70419</v>
      </c>
      <c r="AJ305" s="184"/>
      <c r="AK305" s="184"/>
      <c r="AL305" s="184"/>
      <c r="AM305" s="184"/>
      <c r="AN305" s="184"/>
      <c r="AO305" s="184"/>
      <c r="AP305" s="184"/>
      <c r="AQ305" s="184"/>
      <c r="AR305" s="184">
        <v>57480</v>
      </c>
      <c r="AS305" s="184"/>
      <c r="AT305" s="184"/>
      <c r="AU305" s="184"/>
      <c r="AV305" s="184">
        <v>52500</v>
      </c>
      <c r="AW305" s="184">
        <v>4800</v>
      </c>
      <c r="AX305" s="184"/>
      <c r="AY305" s="184"/>
      <c r="AZ305" s="184"/>
      <c r="BA305" s="184"/>
      <c r="BB305" s="184">
        <v>28456</v>
      </c>
      <c r="BC305" s="184"/>
      <c r="BD305" s="184"/>
      <c r="BE305" s="184"/>
      <c r="BF305" s="184">
        <v>218560</v>
      </c>
      <c r="BG305" s="184">
        <v>257400</v>
      </c>
      <c r="BH305" s="184">
        <v>110620</v>
      </c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>
        <v>441700</v>
      </c>
      <c r="BU305" s="186"/>
      <c r="BV305" s="184">
        <v>8880</v>
      </c>
      <c r="BW305" s="184">
        <v>4000</v>
      </c>
      <c r="BX305" s="184"/>
      <c r="BY305" s="186"/>
      <c r="BZ305" s="184">
        <v>6960</v>
      </c>
      <c r="CA305" s="186">
        <v>6640</v>
      </c>
      <c r="CB305" s="186">
        <v>8420</v>
      </c>
      <c r="CC305" s="184"/>
      <c r="CD305" s="184">
        <v>166000</v>
      </c>
      <c r="CE305" s="184"/>
      <c r="CF305" s="184"/>
      <c r="CG305" s="184"/>
      <c r="CH305" s="184">
        <v>23850</v>
      </c>
      <c r="CI305" s="184"/>
      <c r="CJ305" s="184"/>
      <c r="CK305" s="186">
        <v>1236800</v>
      </c>
      <c r="CL305" s="184"/>
      <c r="CM305" s="184">
        <v>6640</v>
      </c>
    </row>
    <row r="306" spans="1:91" ht="24.6">
      <c r="A306" s="146">
        <v>33</v>
      </c>
      <c r="B306" s="223" t="s">
        <v>1020</v>
      </c>
      <c r="C306" s="141" t="s">
        <v>35</v>
      </c>
      <c r="D306" s="184"/>
      <c r="E306" s="184"/>
      <c r="F306" s="184"/>
      <c r="G306" s="184"/>
      <c r="H306" s="184"/>
      <c r="I306" s="184"/>
      <c r="J306" s="184">
        <v>25075</v>
      </c>
      <c r="K306" s="184">
        <v>22850</v>
      </c>
      <c r="L306" s="184">
        <v>7200</v>
      </c>
      <c r="M306" s="184"/>
      <c r="N306" s="184"/>
      <c r="O306" s="184"/>
      <c r="P306" s="184"/>
      <c r="Q306" s="184">
        <v>33700</v>
      </c>
      <c r="R306" s="184">
        <v>18000</v>
      </c>
      <c r="S306" s="184"/>
      <c r="T306" s="184">
        <v>7500</v>
      </c>
      <c r="U306" s="184">
        <v>149000</v>
      </c>
      <c r="V306" s="184">
        <v>10000</v>
      </c>
      <c r="W306" s="184"/>
      <c r="X306" s="184"/>
      <c r="Y306" s="184">
        <v>99870</v>
      </c>
      <c r="Z306" s="184"/>
      <c r="AA306" s="184"/>
      <c r="AB306" s="184"/>
      <c r="AC306" s="184"/>
      <c r="AD306" s="184"/>
      <c r="AE306" s="184"/>
      <c r="AF306" s="184">
        <v>23400</v>
      </c>
      <c r="AG306" s="184"/>
      <c r="AH306" s="184"/>
      <c r="AI306" s="184"/>
      <c r="AJ306" s="184">
        <v>124810</v>
      </c>
      <c r="AK306" s="184">
        <v>37805</v>
      </c>
      <c r="AL306" s="184"/>
      <c r="AM306" s="184">
        <v>92217</v>
      </c>
      <c r="AN306" s="184"/>
      <c r="AO306" s="184">
        <v>35460</v>
      </c>
      <c r="AP306" s="184"/>
      <c r="AQ306" s="184">
        <v>34400</v>
      </c>
      <c r="AR306" s="184">
        <v>15663.63</v>
      </c>
      <c r="AS306" s="184"/>
      <c r="AT306" s="184">
        <v>24000</v>
      </c>
      <c r="AU306" s="184"/>
      <c r="AV306" s="184">
        <v>76400</v>
      </c>
      <c r="AW306" s="184"/>
      <c r="AX306" s="184"/>
      <c r="AY306" s="184">
        <v>264474</v>
      </c>
      <c r="AZ306" s="184">
        <v>25100</v>
      </c>
      <c r="BA306" s="184">
        <v>6050</v>
      </c>
      <c r="BB306" s="184">
        <v>56000</v>
      </c>
      <c r="BC306" s="184"/>
      <c r="BD306" s="184">
        <v>13050</v>
      </c>
      <c r="BE306" s="184">
        <v>120720</v>
      </c>
      <c r="BF306" s="184"/>
      <c r="BG306" s="184"/>
      <c r="BH306" s="184">
        <v>115312.54</v>
      </c>
      <c r="BI306" s="184"/>
      <c r="BJ306" s="184"/>
      <c r="BK306" s="184"/>
      <c r="BL306" s="184">
        <v>190582.84</v>
      </c>
      <c r="BM306" s="184">
        <v>456700</v>
      </c>
      <c r="BN306" s="184"/>
      <c r="BO306" s="184"/>
      <c r="BP306" s="184">
        <v>52500</v>
      </c>
      <c r="BQ306" s="184"/>
      <c r="BR306" s="184">
        <v>378233.5</v>
      </c>
      <c r="BS306" s="186"/>
      <c r="BT306" s="186">
        <v>9900</v>
      </c>
      <c r="BU306" s="184"/>
      <c r="BV306" s="186"/>
      <c r="BW306" s="186"/>
      <c r="BX306" s="186"/>
      <c r="BY306" s="186">
        <v>28400</v>
      </c>
      <c r="BZ306" s="186">
        <v>24500</v>
      </c>
      <c r="CA306" s="186"/>
      <c r="CB306" s="186"/>
      <c r="CC306" s="186"/>
      <c r="CD306" s="186">
        <v>496267.1</v>
      </c>
      <c r="CE306" s="186">
        <v>20499.939999999999</v>
      </c>
      <c r="CF306" s="186"/>
      <c r="CG306" s="186"/>
      <c r="CH306" s="186"/>
      <c r="CI306" s="186"/>
      <c r="CJ306" s="186"/>
      <c r="CK306" s="186"/>
      <c r="CL306" s="186">
        <v>2385</v>
      </c>
      <c r="CM306" s="186"/>
    </row>
    <row r="307" spans="1:91" ht="24.6">
      <c r="A307" s="120">
        <v>33</v>
      </c>
      <c r="B307" s="220" t="s">
        <v>1021</v>
      </c>
      <c r="C307" s="147" t="s">
        <v>588</v>
      </c>
      <c r="D307" s="184">
        <v>337991</v>
      </c>
      <c r="E307" s="184">
        <v>264900</v>
      </c>
      <c r="F307" s="184">
        <v>636046</v>
      </c>
      <c r="G307" s="184">
        <v>3000</v>
      </c>
      <c r="H307" s="184">
        <v>88750</v>
      </c>
      <c r="I307" s="184">
        <v>863624</v>
      </c>
      <c r="J307" s="184">
        <v>1119509</v>
      </c>
      <c r="K307" s="184">
        <v>212310</v>
      </c>
      <c r="L307" s="184">
        <v>243050</v>
      </c>
      <c r="M307" s="184">
        <v>395580</v>
      </c>
      <c r="N307" s="184">
        <v>1278928</v>
      </c>
      <c r="O307" s="184"/>
      <c r="P307" s="184">
        <v>1673618.51</v>
      </c>
      <c r="Q307" s="184">
        <v>285830.8</v>
      </c>
      <c r="R307" s="184">
        <v>1404910.5</v>
      </c>
      <c r="S307" s="184">
        <v>739640</v>
      </c>
      <c r="T307" s="184">
        <v>1462042.75</v>
      </c>
      <c r="U307" s="184">
        <v>648405.19999999995</v>
      </c>
      <c r="V307" s="184">
        <v>419315</v>
      </c>
      <c r="W307" s="184">
        <v>626215</v>
      </c>
      <c r="X307" s="184">
        <v>1516458</v>
      </c>
      <c r="Y307" s="184">
        <v>88316</v>
      </c>
      <c r="Z307" s="184">
        <v>281044</v>
      </c>
      <c r="AA307" s="184">
        <v>230498</v>
      </c>
      <c r="AB307" s="184">
        <v>133660</v>
      </c>
      <c r="AC307" s="184">
        <v>480782</v>
      </c>
      <c r="AD307" s="184">
        <v>73417</v>
      </c>
      <c r="AE307" s="184">
        <v>403163</v>
      </c>
      <c r="AF307" s="184">
        <v>417725</v>
      </c>
      <c r="AG307" s="184">
        <v>84900</v>
      </c>
      <c r="AH307" s="184">
        <v>285942</v>
      </c>
      <c r="AI307" s="184">
        <v>1121988</v>
      </c>
      <c r="AJ307" s="184">
        <v>23100</v>
      </c>
      <c r="AK307" s="184">
        <v>351378</v>
      </c>
      <c r="AL307" s="184">
        <v>1959819.34</v>
      </c>
      <c r="AM307" s="184">
        <v>1474081</v>
      </c>
      <c r="AN307" s="184">
        <v>201400</v>
      </c>
      <c r="AO307" s="184">
        <v>217800</v>
      </c>
      <c r="AP307" s="184">
        <v>653850</v>
      </c>
      <c r="AQ307" s="184">
        <v>350810</v>
      </c>
      <c r="AR307" s="184">
        <v>327935</v>
      </c>
      <c r="AS307" s="184">
        <v>2204434.0499999998</v>
      </c>
      <c r="AT307" s="184">
        <v>222651</v>
      </c>
      <c r="AU307" s="184">
        <v>492350</v>
      </c>
      <c r="AV307" s="184">
        <v>549479</v>
      </c>
      <c r="AW307" s="184">
        <v>857946</v>
      </c>
      <c r="AX307" s="184">
        <v>457572</v>
      </c>
      <c r="AY307" s="184">
        <v>1064733</v>
      </c>
      <c r="AZ307" s="184">
        <v>364185</v>
      </c>
      <c r="BA307" s="184">
        <v>448890</v>
      </c>
      <c r="BB307" s="184">
        <v>636406.81000000006</v>
      </c>
      <c r="BC307" s="184">
        <v>101400</v>
      </c>
      <c r="BD307" s="184">
        <v>2547196.2000000002</v>
      </c>
      <c r="BE307" s="184">
        <v>232270</v>
      </c>
      <c r="BF307" s="184">
        <v>821485</v>
      </c>
      <c r="BG307" s="184">
        <v>756640</v>
      </c>
      <c r="BH307" s="184">
        <v>1799449.04</v>
      </c>
      <c r="BI307" s="184">
        <v>4178218.75</v>
      </c>
      <c r="BJ307" s="184">
        <v>64500</v>
      </c>
      <c r="BK307" s="184">
        <v>219130</v>
      </c>
      <c r="BL307" s="184">
        <v>283880.5</v>
      </c>
      <c r="BM307" s="184">
        <v>956708</v>
      </c>
      <c r="BN307" s="184">
        <v>695900</v>
      </c>
      <c r="BO307" s="184">
        <v>121955</v>
      </c>
      <c r="BP307" s="184">
        <v>1056550</v>
      </c>
      <c r="BQ307" s="184">
        <v>796264.01</v>
      </c>
      <c r="BR307" s="184">
        <v>624162</v>
      </c>
      <c r="BS307" s="186">
        <v>3552476.43</v>
      </c>
      <c r="BT307" s="184">
        <v>1538284.5</v>
      </c>
      <c r="BU307" s="186">
        <v>970424.5</v>
      </c>
      <c r="BV307" s="184">
        <v>268386.87</v>
      </c>
      <c r="BW307" s="184">
        <v>16540</v>
      </c>
      <c r="BX307" s="184">
        <v>321715</v>
      </c>
      <c r="BY307" s="186">
        <v>466211</v>
      </c>
      <c r="BZ307" s="184">
        <v>317030</v>
      </c>
      <c r="CA307" s="184">
        <v>2760</v>
      </c>
      <c r="CB307" s="184">
        <v>111132</v>
      </c>
      <c r="CC307" s="184">
        <v>442104</v>
      </c>
      <c r="CD307" s="184">
        <v>381590</v>
      </c>
      <c r="CE307" s="184">
        <v>1166364</v>
      </c>
      <c r="CF307" s="186">
        <v>630708</v>
      </c>
      <c r="CG307" s="184">
        <v>31200</v>
      </c>
      <c r="CH307" s="186">
        <v>588408</v>
      </c>
      <c r="CI307" s="184">
        <v>1253411.5900000001</v>
      </c>
      <c r="CJ307" s="186">
        <v>133378.56</v>
      </c>
      <c r="CK307" s="186">
        <v>546311.73</v>
      </c>
      <c r="CL307" s="186">
        <v>899283.64</v>
      </c>
      <c r="CM307" s="186">
        <v>175091.52</v>
      </c>
    </row>
    <row r="308" spans="1:91" ht="24.6">
      <c r="A308" s="120">
        <v>33</v>
      </c>
      <c r="B308" s="220" t="s">
        <v>1022</v>
      </c>
      <c r="C308" s="147" t="s">
        <v>589</v>
      </c>
      <c r="D308" s="184"/>
      <c r="E308" s="184">
        <v>42729</v>
      </c>
      <c r="F308" s="184">
        <v>272692.53000000003</v>
      </c>
      <c r="G308" s="184">
        <v>42763.5</v>
      </c>
      <c r="H308" s="184">
        <v>10469</v>
      </c>
      <c r="I308" s="184">
        <v>206148.4</v>
      </c>
      <c r="J308" s="184">
        <v>98584.5</v>
      </c>
      <c r="K308" s="184">
        <v>145843</v>
      </c>
      <c r="L308" s="184">
        <v>664341.6</v>
      </c>
      <c r="M308" s="184">
        <v>1062</v>
      </c>
      <c r="N308" s="184">
        <v>209278</v>
      </c>
      <c r="O308" s="184">
        <v>105366</v>
      </c>
      <c r="P308" s="184">
        <v>65273.1</v>
      </c>
      <c r="Q308" s="184">
        <v>2615869.4</v>
      </c>
      <c r="R308" s="184">
        <v>289395.15000000002</v>
      </c>
      <c r="S308" s="184">
        <v>441619.96</v>
      </c>
      <c r="T308" s="184">
        <v>64186.8</v>
      </c>
      <c r="U308" s="184">
        <v>737087</v>
      </c>
      <c r="V308" s="184">
        <v>78218.78</v>
      </c>
      <c r="W308" s="184">
        <v>62943.5</v>
      </c>
      <c r="X308" s="184">
        <v>46500</v>
      </c>
      <c r="Y308" s="184">
        <v>1303413</v>
      </c>
      <c r="Z308" s="184">
        <v>1342496.25</v>
      </c>
      <c r="AA308" s="184">
        <v>4364090.07</v>
      </c>
      <c r="AB308" s="184">
        <v>176281.25</v>
      </c>
      <c r="AC308" s="184">
        <v>1252222.46</v>
      </c>
      <c r="AD308" s="184">
        <v>106151.25</v>
      </c>
      <c r="AE308" s="184">
        <v>4283416.25</v>
      </c>
      <c r="AF308" s="184">
        <v>907665.25</v>
      </c>
      <c r="AG308" s="184">
        <v>1997322.99</v>
      </c>
      <c r="AH308" s="184">
        <v>1715017.75</v>
      </c>
      <c r="AI308" s="184">
        <v>1642464.13</v>
      </c>
      <c r="AJ308" s="184">
        <v>926058.25</v>
      </c>
      <c r="AK308" s="184">
        <v>1248725.75</v>
      </c>
      <c r="AL308" s="184">
        <v>230215.5</v>
      </c>
      <c r="AM308" s="184">
        <v>55793</v>
      </c>
      <c r="AN308" s="184"/>
      <c r="AO308" s="184">
        <v>454093.75</v>
      </c>
      <c r="AP308" s="184">
        <v>101770.5</v>
      </c>
      <c r="AQ308" s="184">
        <v>53361.5</v>
      </c>
      <c r="AR308" s="184"/>
      <c r="AS308" s="184">
        <v>157260</v>
      </c>
      <c r="AT308" s="184">
        <v>606259.65</v>
      </c>
      <c r="AU308" s="184">
        <v>309038.11</v>
      </c>
      <c r="AV308" s="184">
        <v>48090.5</v>
      </c>
      <c r="AW308" s="184">
        <v>7704</v>
      </c>
      <c r="AX308" s="184">
        <v>93905.5</v>
      </c>
      <c r="AY308" s="184">
        <v>104908.75</v>
      </c>
      <c r="AZ308" s="184">
        <v>115194</v>
      </c>
      <c r="BA308" s="184"/>
      <c r="BB308" s="184">
        <v>144668.5</v>
      </c>
      <c r="BC308" s="184">
        <v>39615.5</v>
      </c>
      <c r="BD308" s="184">
        <v>249052</v>
      </c>
      <c r="BE308" s="184"/>
      <c r="BF308" s="184">
        <v>62139</v>
      </c>
      <c r="BG308" s="184">
        <v>33095.5</v>
      </c>
      <c r="BH308" s="184">
        <v>132291</v>
      </c>
      <c r="BI308" s="184"/>
      <c r="BJ308" s="184">
        <v>21609</v>
      </c>
      <c r="BK308" s="184">
        <v>115020.5</v>
      </c>
      <c r="BL308" s="184">
        <v>79072.75</v>
      </c>
      <c r="BM308" s="184">
        <v>232230.75</v>
      </c>
      <c r="BN308" s="184">
        <v>313064.71000000002</v>
      </c>
      <c r="BO308" s="184">
        <v>93419.1</v>
      </c>
      <c r="BP308" s="184">
        <v>91325</v>
      </c>
      <c r="BQ308" s="184">
        <v>170616.58</v>
      </c>
      <c r="BR308" s="184">
        <v>46909</v>
      </c>
      <c r="BS308" s="186">
        <v>57615.18</v>
      </c>
      <c r="BT308" s="186">
        <v>561808</v>
      </c>
      <c r="BU308" s="184">
        <v>342760.5</v>
      </c>
      <c r="BV308" s="186">
        <v>311766</v>
      </c>
      <c r="BW308" s="186">
        <v>40460</v>
      </c>
      <c r="BX308" s="186">
        <v>621117.75</v>
      </c>
      <c r="BY308" s="184">
        <v>408468.25</v>
      </c>
      <c r="BZ308" s="186">
        <v>157879</v>
      </c>
      <c r="CA308" s="186">
        <v>57913.75</v>
      </c>
      <c r="CB308" s="184">
        <v>941071.27</v>
      </c>
      <c r="CC308" s="186">
        <v>576682.92000000004</v>
      </c>
      <c r="CD308" s="186">
        <v>366725.75</v>
      </c>
      <c r="CE308" s="186">
        <v>614010.43999999994</v>
      </c>
      <c r="CF308" s="186">
        <v>194435.5</v>
      </c>
      <c r="CG308" s="186">
        <v>425187.66</v>
      </c>
      <c r="CH308" s="184">
        <v>21195</v>
      </c>
      <c r="CI308" s="186">
        <v>41442.25</v>
      </c>
      <c r="CJ308" s="186">
        <v>288328</v>
      </c>
      <c r="CK308" s="184">
        <v>1119969</v>
      </c>
      <c r="CL308" s="186">
        <v>463600.25</v>
      </c>
      <c r="CM308" s="186">
        <v>295488.75</v>
      </c>
    </row>
    <row r="309" spans="1:91" ht="24.6">
      <c r="A309" s="120">
        <v>33</v>
      </c>
      <c r="B309" s="220" t="s">
        <v>1023</v>
      </c>
      <c r="C309" s="147" t="s">
        <v>590</v>
      </c>
      <c r="D309" s="184">
        <v>632164</v>
      </c>
      <c r="E309" s="184">
        <v>134739.5</v>
      </c>
      <c r="F309" s="184">
        <v>724122.16</v>
      </c>
      <c r="G309" s="184">
        <v>24613.75</v>
      </c>
      <c r="H309" s="184">
        <v>206095</v>
      </c>
      <c r="I309" s="184">
        <v>351707</v>
      </c>
      <c r="J309" s="184">
        <v>386382.04</v>
      </c>
      <c r="K309" s="184">
        <v>717872</v>
      </c>
      <c r="L309" s="184">
        <v>242891.25</v>
      </c>
      <c r="M309" s="184">
        <v>36590</v>
      </c>
      <c r="N309" s="184">
        <v>409555.5</v>
      </c>
      <c r="O309" s="184">
        <v>97795.75</v>
      </c>
      <c r="P309" s="184">
        <v>296780.75</v>
      </c>
      <c r="Q309" s="184">
        <v>209186.25</v>
      </c>
      <c r="R309" s="184">
        <v>338354.25</v>
      </c>
      <c r="S309" s="184"/>
      <c r="T309" s="184">
        <v>140771</v>
      </c>
      <c r="U309" s="184">
        <v>134986.75</v>
      </c>
      <c r="V309" s="184">
        <v>248932.5</v>
      </c>
      <c r="W309" s="184">
        <v>53254</v>
      </c>
      <c r="X309" s="184">
        <v>168410.5</v>
      </c>
      <c r="Y309" s="184">
        <v>127758.75</v>
      </c>
      <c r="Z309" s="184">
        <v>195106.5</v>
      </c>
      <c r="AA309" s="184"/>
      <c r="AB309" s="184"/>
      <c r="AC309" s="184">
        <v>62353.75</v>
      </c>
      <c r="AD309" s="184"/>
      <c r="AE309" s="184">
        <v>1241902.25</v>
      </c>
      <c r="AF309" s="184"/>
      <c r="AG309" s="184">
        <v>69603.5</v>
      </c>
      <c r="AH309" s="184">
        <v>332966</v>
      </c>
      <c r="AI309" s="184">
        <v>409689</v>
      </c>
      <c r="AJ309" s="184">
        <v>76117</v>
      </c>
      <c r="AK309" s="184">
        <v>232302</v>
      </c>
      <c r="AL309" s="184">
        <v>114384.85</v>
      </c>
      <c r="AM309" s="184"/>
      <c r="AN309" s="184"/>
      <c r="AO309" s="184"/>
      <c r="AP309" s="184">
        <v>201262.25</v>
      </c>
      <c r="AQ309" s="184">
        <v>124512.25</v>
      </c>
      <c r="AR309" s="184">
        <v>48993</v>
      </c>
      <c r="AS309" s="184">
        <v>171471.5</v>
      </c>
      <c r="AT309" s="184"/>
      <c r="AU309" s="184"/>
      <c r="AV309" s="184">
        <v>235379.25</v>
      </c>
      <c r="AW309" s="184">
        <v>55884.5</v>
      </c>
      <c r="AX309" s="184">
        <v>13839.5</v>
      </c>
      <c r="AY309" s="184"/>
      <c r="AZ309" s="184">
        <v>430</v>
      </c>
      <c r="BA309" s="184">
        <v>51656.75</v>
      </c>
      <c r="BB309" s="184">
        <v>591562.75</v>
      </c>
      <c r="BC309" s="184">
        <v>81515.75</v>
      </c>
      <c r="BD309" s="184">
        <v>201553.25</v>
      </c>
      <c r="BE309" s="184"/>
      <c r="BF309" s="184">
        <v>102871</v>
      </c>
      <c r="BG309" s="184">
        <v>199402.64</v>
      </c>
      <c r="BH309" s="184">
        <v>479391.75</v>
      </c>
      <c r="BI309" s="184"/>
      <c r="BJ309" s="184">
        <v>61251.5</v>
      </c>
      <c r="BK309" s="184">
        <v>508636.25</v>
      </c>
      <c r="BL309" s="184">
        <v>163838.25</v>
      </c>
      <c r="BM309" s="184">
        <v>1669675.3</v>
      </c>
      <c r="BN309" s="184">
        <v>316991</v>
      </c>
      <c r="BO309" s="184">
        <v>699702.5</v>
      </c>
      <c r="BP309" s="184">
        <v>722028.65</v>
      </c>
      <c r="BQ309" s="184">
        <v>341925.25</v>
      </c>
      <c r="BR309" s="184">
        <v>200886.25</v>
      </c>
      <c r="BS309" s="186">
        <v>1449150.5</v>
      </c>
      <c r="BT309" s="186"/>
      <c r="BU309" s="184"/>
      <c r="BV309" s="184">
        <v>311531.5</v>
      </c>
      <c r="BW309" s="184">
        <v>24174</v>
      </c>
      <c r="BX309" s="184"/>
      <c r="BY309" s="184">
        <v>119046.75</v>
      </c>
      <c r="BZ309" s="184">
        <v>46337.25</v>
      </c>
      <c r="CA309" s="186">
        <v>14690.5</v>
      </c>
      <c r="CB309" s="184">
        <v>203695.75</v>
      </c>
      <c r="CC309" s="184">
        <v>7396</v>
      </c>
      <c r="CD309" s="184">
        <v>284162.5</v>
      </c>
      <c r="CE309" s="184">
        <v>26427.5</v>
      </c>
      <c r="CF309" s="184">
        <v>131814.5</v>
      </c>
      <c r="CG309" s="184"/>
      <c r="CH309" s="186">
        <v>34537.85</v>
      </c>
      <c r="CI309" s="184"/>
      <c r="CJ309" s="184">
        <v>24872</v>
      </c>
      <c r="CK309" s="184">
        <v>42777.5</v>
      </c>
      <c r="CL309" s="186"/>
      <c r="CM309" s="186">
        <v>1331.25</v>
      </c>
    </row>
    <row r="310" spans="1:91" ht="49.2">
      <c r="A310" s="120"/>
      <c r="B310" s="220" t="s">
        <v>1024</v>
      </c>
      <c r="C310" s="147" t="s">
        <v>591</v>
      </c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>
        <v>458000</v>
      </c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>
        <v>8400000</v>
      </c>
      <c r="BT310" s="184"/>
      <c r="BU310" s="184"/>
      <c r="BV310" s="184"/>
      <c r="BW310" s="184"/>
      <c r="BX310" s="184"/>
      <c r="BY310" s="184"/>
      <c r="BZ310" s="184"/>
      <c r="CA310" s="184"/>
      <c r="CB310" s="184"/>
      <c r="CC310" s="184"/>
      <c r="CD310" s="184"/>
      <c r="CE310" s="184"/>
      <c r="CF310" s="184"/>
      <c r="CG310" s="184"/>
      <c r="CH310" s="184"/>
      <c r="CI310" s="184"/>
      <c r="CJ310" s="184"/>
      <c r="CK310" s="184"/>
      <c r="CL310" s="186"/>
      <c r="CM310" s="186"/>
    </row>
    <row r="311" spans="1:91" ht="24.6">
      <c r="A311" s="120">
        <v>33</v>
      </c>
      <c r="B311" s="220" t="s">
        <v>1025</v>
      </c>
      <c r="C311" s="147" t="s">
        <v>592</v>
      </c>
      <c r="D311" s="184"/>
      <c r="E311" s="184"/>
      <c r="F311" s="184"/>
      <c r="G311" s="184">
        <v>15236.2</v>
      </c>
      <c r="H311" s="184"/>
      <c r="I311" s="184">
        <v>3500</v>
      </c>
      <c r="J311" s="184"/>
      <c r="K311" s="184"/>
      <c r="L311" s="184"/>
      <c r="M311" s="184">
        <v>67089.100000000006</v>
      </c>
      <c r="N311" s="184">
        <v>11082</v>
      </c>
      <c r="O311" s="184"/>
      <c r="P311" s="184"/>
      <c r="Q311" s="184">
        <v>52238.67</v>
      </c>
      <c r="R311" s="184">
        <v>1450</v>
      </c>
      <c r="S311" s="184"/>
      <c r="T311" s="184"/>
      <c r="U311" s="184">
        <v>29013</v>
      </c>
      <c r="V311" s="184"/>
      <c r="W311" s="184">
        <v>15746.87</v>
      </c>
      <c r="X311" s="184"/>
      <c r="Y311" s="184"/>
      <c r="Z311" s="184"/>
      <c r="AA311" s="184"/>
      <c r="AB311" s="184"/>
      <c r="AC311" s="184">
        <v>20912</v>
      </c>
      <c r="AD311" s="184"/>
      <c r="AE311" s="184"/>
      <c r="AF311" s="184"/>
      <c r="AG311" s="184">
        <v>686</v>
      </c>
      <c r="AH311" s="184"/>
      <c r="AI311" s="184"/>
      <c r="AJ311" s="184"/>
      <c r="AK311" s="184"/>
      <c r="AL311" s="184"/>
      <c r="AM311" s="184"/>
      <c r="AN311" s="184"/>
      <c r="AO311" s="184">
        <v>13644.4</v>
      </c>
      <c r="AP311" s="184"/>
      <c r="AQ311" s="184"/>
      <c r="AR311" s="184"/>
      <c r="AS311" s="184">
        <v>7417.4</v>
      </c>
      <c r="AT311" s="184"/>
      <c r="AU311" s="184">
        <v>13353.9</v>
      </c>
      <c r="AV311" s="184"/>
      <c r="AW311" s="184"/>
      <c r="AX311" s="184"/>
      <c r="AY311" s="184">
        <v>10177.4</v>
      </c>
      <c r="AZ311" s="184"/>
      <c r="BA311" s="184"/>
      <c r="BB311" s="184">
        <v>300</v>
      </c>
      <c r="BC311" s="184"/>
      <c r="BD311" s="184"/>
      <c r="BE311" s="184">
        <v>61778.080000000002</v>
      </c>
      <c r="BF311" s="184">
        <v>156437.54</v>
      </c>
      <c r="BG311" s="184">
        <v>37736.78</v>
      </c>
      <c r="BH311" s="184">
        <v>8437</v>
      </c>
      <c r="BI311" s="184">
        <v>18064.400000000001</v>
      </c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>
        <v>1861</v>
      </c>
      <c r="BU311" s="184">
        <v>113858.69</v>
      </c>
      <c r="BV311" s="184"/>
      <c r="BW311" s="184"/>
      <c r="BX311" s="184">
        <v>1030</v>
      </c>
      <c r="BY311" s="184"/>
      <c r="BZ311" s="184"/>
      <c r="CA311" s="186"/>
      <c r="CB311" s="184">
        <v>1175</v>
      </c>
      <c r="CC311" s="184"/>
      <c r="CD311" s="186"/>
      <c r="CE311" s="184">
        <v>48652.91</v>
      </c>
      <c r="CF311" s="184"/>
      <c r="CG311" s="184"/>
      <c r="CH311" s="184"/>
      <c r="CI311" s="184"/>
      <c r="CJ311" s="184"/>
      <c r="CK311" s="186">
        <v>8415</v>
      </c>
      <c r="CL311" s="186"/>
      <c r="CM311" s="186">
        <v>17397.73</v>
      </c>
    </row>
    <row r="312" spans="1:91" ht="24.6">
      <c r="A312" s="120">
        <v>33</v>
      </c>
      <c r="B312" s="220" t="s">
        <v>1026</v>
      </c>
      <c r="C312" s="147" t="s">
        <v>593</v>
      </c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  <c r="CG312" s="184"/>
      <c r="CH312" s="184"/>
      <c r="CI312" s="184"/>
      <c r="CJ312" s="184"/>
      <c r="CK312" s="184"/>
      <c r="CL312" s="186"/>
      <c r="CM312" s="186"/>
    </row>
    <row r="313" spans="1:91" ht="42">
      <c r="A313" s="144">
        <v>33</v>
      </c>
      <c r="B313" s="222" t="s">
        <v>1027</v>
      </c>
      <c r="C313" s="148" t="s">
        <v>594</v>
      </c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4"/>
      <c r="CA313" s="184"/>
      <c r="CB313" s="184"/>
      <c r="CC313" s="184"/>
      <c r="CD313" s="184"/>
      <c r="CE313" s="184"/>
      <c r="CF313" s="186"/>
      <c r="CG313" s="184"/>
      <c r="CH313" s="184"/>
      <c r="CI313" s="184"/>
      <c r="CJ313" s="184"/>
      <c r="CK313" s="184"/>
      <c r="CL313" s="184"/>
      <c r="CM313" s="186"/>
    </row>
    <row r="314" spans="1:91" ht="24.6">
      <c r="A314" s="120">
        <v>33</v>
      </c>
      <c r="B314" s="220" t="s">
        <v>1028</v>
      </c>
      <c r="C314" s="147" t="s">
        <v>595</v>
      </c>
      <c r="D314" s="184">
        <v>4490</v>
      </c>
      <c r="E314" s="184"/>
      <c r="F314" s="184">
        <v>5110</v>
      </c>
      <c r="G314" s="184">
        <v>6715</v>
      </c>
      <c r="H314" s="184"/>
      <c r="I314" s="184"/>
      <c r="J314" s="184"/>
      <c r="K314" s="184"/>
      <c r="L314" s="184">
        <v>50</v>
      </c>
      <c r="M314" s="184"/>
      <c r="N314" s="184">
        <v>2708</v>
      </c>
      <c r="O314" s="184"/>
      <c r="P314" s="184"/>
      <c r="Q314" s="184"/>
      <c r="R314" s="184"/>
      <c r="S314" s="184"/>
      <c r="T314" s="184">
        <v>700</v>
      </c>
      <c r="U314" s="184">
        <v>700</v>
      </c>
      <c r="V314" s="184"/>
      <c r="W314" s="184">
        <v>5090</v>
      </c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>
        <v>2390</v>
      </c>
      <c r="BC314" s="184"/>
      <c r="BD314" s="184">
        <v>14134</v>
      </c>
      <c r="BE314" s="184">
        <v>52366.5</v>
      </c>
      <c r="BF314" s="184">
        <v>39499.5</v>
      </c>
      <c r="BG314" s="184">
        <v>8627</v>
      </c>
      <c r="BH314" s="184">
        <v>9748</v>
      </c>
      <c r="BI314" s="184">
        <v>3455.5</v>
      </c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6">
        <v>1090</v>
      </c>
      <c r="BW314" s="184"/>
      <c r="BX314" s="186"/>
      <c r="BY314" s="186"/>
      <c r="BZ314" s="184"/>
      <c r="CA314" s="184"/>
      <c r="CB314" s="186"/>
      <c r="CC314" s="186"/>
      <c r="CD314" s="184"/>
      <c r="CE314" s="184"/>
      <c r="CF314" s="186"/>
      <c r="CG314" s="184"/>
      <c r="CH314" s="184"/>
      <c r="CI314" s="184"/>
      <c r="CJ314" s="184"/>
      <c r="CK314" s="186"/>
      <c r="CL314" s="184"/>
      <c r="CM314" s="186"/>
    </row>
    <row r="315" spans="1:91" ht="49.2">
      <c r="A315" s="120">
        <v>22</v>
      </c>
      <c r="B315" s="220" t="s">
        <v>1029</v>
      </c>
      <c r="C315" s="147" t="s">
        <v>596</v>
      </c>
      <c r="D315" s="184">
        <v>3590000</v>
      </c>
      <c r="E315" s="184">
        <v>170000</v>
      </c>
      <c r="F315" s="184">
        <v>190000</v>
      </c>
      <c r="G315" s="184">
        <v>270000</v>
      </c>
      <c r="H315" s="184">
        <v>240000</v>
      </c>
      <c r="I315" s="184">
        <v>170000</v>
      </c>
      <c r="J315" s="184">
        <v>350000</v>
      </c>
      <c r="K315" s="184">
        <v>660000</v>
      </c>
      <c r="L315" s="184">
        <v>220000</v>
      </c>
      <c r="M315" s="184">
        <v>240000</v>
      </c>
      <c r="N315" s="184">
        <v>1290000</v>
      </c>
      <c r="O315" s="184">
        <v>240000</v>
      </c>
      <c r="P315" s="184">
        <v>1520000</v>
      </c>
      <c r="Q315" s="184">
        <v>290000</v>
      </c>
      <c r="R315" s="184">
        <v>420000</v>
      </c>
      <c r="S315" s="184">
        <v>510000</v>
      </c>
      <c r="T315" s="184">
        <v>230000</v>
      </c>
      <c r="U315" s="184">
        <v>320000</v>
      </c>
      <c r="V315" s="184">
        <v>240000</v>
      </c>
      <c r="W315" s="184">
        <v>180000</v>
      </c>
      <c r="X315" s="184">
        <v>2210000</v>
      </c>
      <c r="Y315" s="184">
        <v>200000</v>
      </c>
      <c r="Z315" s="184">
        <v>480000</v>
      </c>
      <c r="AA315" s="184">
        <v>190000</v>
      </c>
      <c r="AB315" s="184">
        <v>170000</v>
      </c>
      <c r="AC315" s="184">
        <v>120000</v>
      </c>
      <c r="AD315" s="184">
        <v>300000</v>
      </c>
      <c r="AE315" s="184">
        <v>1080000</v>
      </c>
      <c r="AF315" s="184">
        <v>240000</v>
      </c>
      <c r="AG315" s="184">
        <v>220000</v>
      </c>
      <c r="AH315" s="184">
        <v>360000</v>
      </c>
      <c r="AI315" s="184">
        <v>600000</v>
      </c>
      <c r="AJ315" s="184">
        <v>380000</v>
      </c>
      <c r="AK315" s="184">
        <v>120000</v>
      </c>
      <c r="AL315" s="184">
        <v>4641000</v>
      </c>
      <c r="AM315" s="184">
        <v>230000</v>
      </c>
      <c r="AN315" s="184">
        <v>170000</v>
      </c>
      <c r="AO315" s="184">
        <v>360000</v>
      </c>
      <c r="AP315" s="184">
        <v>440000</v>
      </c>
      <c r="AQ315" s="184">
        <v>390000</v>
      </c>
      <c r="AR315" s="184">
        <v>120000</v>
      </c>
      <c r="AS315" s="184">
        <v>1200000</v>
      </c>
      <c r="AT315" s="184">
        <v>290000</v>
      </c>
      <c r="AU315" s="184">
        <v>320000</v>
      </c>
      <c r="AV315" s="184">
        <v>660000</v>
      </c>
      <c r="AW315" s="184">
        <v>340000</v>
      </c>
      <c r="AX315" s="184">
        <v>250000</v>
      </c>
      <c r="AY315" s="184">
        <v>230000</v>
      </c>
      <c r="AZ315" s="184">
        <v>210000</v>
      </c>
      <c r="BA315" s="184">
        <v>180000</v>
      </c>
      <c r="BB315" s="184">
        <v>1120000</v>
      </c>
      <c r="BC315" s="184">
        <v>240000</v>
      </c>
      <c r="BD315" s="184">
        <v>2190000</v>
      </c>
      <c r="BE315" s="184">
        <v>900000</v>
      </c>
      <c r="BF315" s="184">
        <v>180000</v>
      </c>
      <c r="BG315" s="184">
        <v>290000</v>
      </c>
      <c r="BH315" s="184">
        <v>1320000</v>
      </c>
      <c r="BI315" s="184">
        <v>60000</v>
      </c>
      <c r="BJ315" s="184">
        <v>170000</v>
      </c>
      <c r="BK315" s="184">
        <v>250000</v>
      </c>
      <c r="BL315" s="184">
        <v>180000</v>
      </c>
      <c r="BM315" s="184">
        <v>2280000</v>
      </c>
      <c r="BN315" s="184">
        <v>390000</v>
      </c>
      <c r="BO315" s="184">
        <v>120000</v>
      </c>
      <c r="BP315" s="184">
        <v>360000</v>
      </c>
      <c r="BQ315" s="184">
        <v>240000</v>
      </c>
      <c r="BR315" s="184">
        <v>240000</v>
      </c>
      <c r="BS315" s="186">
        <v>8340000</v>
      </c>
      <c r="BT315" s="184">
        <v>360000</v>
      </c>
      <c r="BU315" s="184">
        <v>190000</v>
      </c>
      <c r="BV315" s="184">
        <v>1300000</v>
      </c>
      <c r="BW315" s="184">
        <v>110000</v>
      </c>
      <c r="BX315" s="184">
        <v>310000</v>
      </c>
      <c r="BY315" s="184">
        <v>1130000</v>
      </c>
      <c r="BZ315" s="184">
        <v>240000</v>
      </c>
      <c r="CA315" s="184">
        <v>180000</v>
      </c>
      <c r="CB315" s="184">
        <v>300000</v>
      </c>
      <c r="CC315" s="184">
        <v>285000</v>
      </c>
      <c r="CD315" s="184">
        <v>910000</v>
      </c>
      <c r="CE315" s="184">
        <v>110000</v>
      </c>
      <c r="CF315" s="184">
        <v>540000</v>
      </c>
      <c r="CG315" s="184">
        <v>240000</v>
      </c>
      <c r="CH315" s="184">
        <v>220000</v>
      </c>
      <c r="CI315" s="184">
        <v>180000</v>
      </c>
      <c r="CJ315" s="184">
        <v>120000</v>
      </c>
      <c r="CK315" s="184">
        <v>930000</v>
      </c>
      <c r="CL315" s="184">
        <v>140000</v>
      </c>
      <c r="CM315" s="184">
        <v>240000</v>
      </c>
    </row>
    <row r="316" spans="1:91" ht="49.2">
      <c r="A316" s="120">
        <v>22</v>
      </c>
      <c r="B316" s="220" t="s">
        <v>1030</v>
      </c>
      <c r="C316" s="147" t="s">
        <v>597</v>
      </c>
      <c r="D316" s="184">
        <v>200000</v>
      </c>
      <c r="E316" s="184">
        <v>80000</v>
      </c>
      <c r="F316" s="184">
        <v>120000</v>
      </c>
      <c r="G316" s="184"/>
      <c r="H316" s="184"/>
      <c r="I316" s="184">
        <v>130000</v>
      </c>
      <c r="J316" s="184">
        <v>60000</v>
      </c>
      <c r="K316" s="184">
        <v>180000</v>
      </c>
      <c r="L316" s="184">
        <v>180000</v>
      </c>
      <c r="M316" s="184">
        <v>220000</v>
      </c>
      <c r="N316" s="184">
        <v>90000</v>
      </c>
      <c r="O316" s="184">
        <v>180000</v>
      </c>
      <c r="P316" s="184">
        <v>130000</v>
      </c>
      <c r="Q316" s="184">
        <v>140000</v>
      </c>
      <c r="R316" s="184">
        <v>250000</v>
      </c>
      <c r="S316" s="184">
        <v>50000</v>
      </c>
      <c r="T316" s="184">
        <v>30000</v>
      </c>
      <c r="U316" s="184">
        <v>140000</v>
      </c>
      <c r="V316" s="184">
        <v>70000</v>
      </c>
      <c r="W316" s="184">
        <v>40000</v>
      </c>
      <c r="X316" s="184">
        <v>150000</v>
      </c>
      <c r="Y316" s="184">
        <v>120000</v>
      </c>
      <c r="Z316" s="184"/>
      <c r="AA316" s="184">
        <v>240000</v>
      </c>
      <c r="AB316" s="184">
        <v>60000</v>
      </c>
      <c r="AC316" s="184">
        <v>60000</v>
      </c>
      <c r="AD316" s="184">
        <v>180000</v>
      </c>
      <c r="AE316" s="184"/>
      <c r="AF316" s="184">
        <v>120000</v>
      </c>
      <c r="AG316" s="184">
        <v>80000</v>
      </c>
      <c r="AH316" s="184">
        <v>120000</v>
      </c>
      <c r="AI316" s="184">
        <v>240000</v>
      </c>
      <c r="AJ316" s="184"/>
      <c r="AK316" s="184">
        <v>60000</v>
      </c>
      <c r="AL316" s="184">
        <v>330000</v>
      </c>
      <c r="AM316" s="184">
        <v>190000</v>
      </c>
      <c r="AN316" s="184">
        <v>60000</v>
      </c>
      <c r="AO316" s="184">
        <v>60000</v>
      </c>
      <c r="AP316" s="184">
        <v>100000</v>
      </c>
      <c r="AQ316" s="184"/>
      <c r="AR316" s="184"/>
      <c r="AS316" s="184">
        <v>210000</v>
      </c>
      <c r="AT316" s="184">
        <v>160000</v>
      </c>
      <c r="AU316" s="184">
        <v>300000</v>
      </c>
      <c r="AV316" s="184">
        <v>180000</v>
      </c>
      <c r="AW316" s="184">
        <v>60000</v>
      </c>
      <c r="AX316" s="184"/>
      <c r="AY316" s="184"/>
      <c r="AZ316" s="184">
        <v>180000</v>
      </c>
      <c r="BA316" s="184">
        <v>120000</v>
      </c>
      <c r="BB316" s="184">
        <v>180000</v>
      </c>
      <c r="BC316" s="184">
        <v>60000</v>
      </c>
      <c r="BD316" s="184">
        <v>300000</v>
      </c>
      <c r="BE316" s="184">
        <v>100000</v>
      </c>
      <c r="BF316" s="184"/>
      <c r="BG316" s="184"/>
      <c r="BH316" s="184">
        <v>60000</v>
      </c>
      <c r="BI316" s="184">
        <v>60000</v>
      </c>
      <c r="BJ316" s="184">
        <v>120000</v>
      </c>
      <c r="BK316" s="184">
        <v>180000</v>
      </c>
      <c r="BL316" s="184">
        <v>60000</v>
      </c>
      <c r="BM316" s="184">
        <v>50000</v>
      </c>
      <c r="BN316" s="184">
        <v>180000</v>
      </c>
      <c r="BO316" s="184">
        <v>120000</v>
      </c>
      <c r="BP316" s="184">
        <v>120000</v>
      </c>
      <c r="BQ316" s="184">
        <v>360000</v>
      </c>
      <c r="BR316" s="184">
        <v>180000</v>
      </c>
      <c r="BS316" s="186">
        <v>470000</v>
      </c>
      <c r="BT316" s="186"/>
      <c r="BU316" s="184">
        <v>170000</v>
      </c>
      <c r="BV316" s="186">
        <v>180000</v>
      </c>
      <c r="BW316" s="186"/>
      <c r="BX316" s="186">
        <v>110000</v>
      </c>
      <c r="BY316" s="184">
        <v>120000</v>
      </c>
      <c r="BZ316" s="186">
        <v>60000</v>
      </c>
      <c r="CA316" s="184"/>
      <c r="CB316" s="186">
        <v>40000</v>
      </c>
      <c r="CC316" s="186">
        <v>140000</v>
      </c>
      <c r="CD316" s="186"/>
      <c r="CE316" s="186">
        <v>100000</v>
      </c>
      <c r="CF316" s="186">
        <v>75000</v>
      </c>
      <c r="CG316" s="184"/>
      <c r="CH316" s="184">
        <v>75000</v>
      </c>
      <c r="CI316" s="184">
        <v>120000</v>
      </c>
      <c r="CJ316" s="186">
        <v>60000</v>
      </c>
      <c r="CK316" s="186">
        <v>30000</v>
      </c>
      <c r="CL316" s="186">
        <v>50000</v>
      </c>
      <c r="CM316" s="186"/>
    </row>
    <row r="317" spans="1:91" ht="24.6">
      <c r="A317" s="120">
        <v>22</v>
      </c>
      <c r="B317" s="220" t="s">
        <v>1031</v>
      </c>
      <c r="C317" s="147" t="s">
        <v>598</v>
      </c>
      <c r="D317" s="184">
        <v>455000</v>
      </c>
      <c r="E317" s="184">
        <v>90000</v>
      </c>
      <c r="F317" s="184"/>
      <c r="G317" s="184">
        <v>60000</v>
      </c>
      <c r="H317" s="184">
        <v>30000</v>
      </c>
      <c r="I317" s="184">
        <v>55000</v>
      </c>
      <c r="J317" s="184">
        <v>85000</v>
      </c>
      <c r="K317" s="184">
        <v>100000</v>
      </c>
      <c r="L317" s="184">
        <v>30000</v>
      </c>
      <c r="M317" s="184">
        <v>115000</v>
      </c>
      <c r="N317" s="184">
        <v>190000</v>
      </c>
      <c r="O317" s="184">
        <v>30000</v>
      </c>
      <c r="P317" s="184">
        <v>350000</v>
      </c>
      <c r="Q317" s="184">
        <v>150000</v>
      </c>
      <c r="R317" s="184">
        <v>120000</v>
      </c>
      <c r="S317" s="184">
        <v>180000</v>
      </c>
      <c r="T317" s="184">
        <v>90000</v>
      </c>
      <c r="U317" s="184">
        <v>90000</v>
      </c>
      <c r="V317" s="184">
        <v>10000</v>
      </c>
      <c r="W317" s="184">
        <v>90000</v>
      </c>
      <c r="X317" s="184">
        <v>595000</v>
      </c>
      <c r="Y317" s="184">
        <v>30000</v>
      </c>
      <c r="Z317" s="184">
        <v>85000</v>
      </c>
      <c r="AA317" s="184">
        <v>90000</v>
      </c>
      <c r="AB317" s="184">
        <v>90000</v>
      </c>
      <c r="AC317" s="184">
        <v>90000</v>
      </c>
      <c r="AD317" s="184">
        <v>60000</v>
      </c>
      <c r="AE317" s="184">
        <v>180000</v>
      </c>
      <c r="AF317" s="184">
        <v>30000</v>
      </c>
      <c r="AG317" s="184">
        <v>120000</v>
      </c>
      <c r="AH317" s="184">
        <v>95000</v>
      </c>
      <c r="AI317" s="184">
        <v>240000</v>
      </c>
      <c r="AJ317" s="184"/>
      <c r="AK317" s="184">
        <v>30000</v>
      </c>
      <c r="AL317" s="184">
        <v>1005000</v>
      </c>
      <c r="AM317" s="184">
        <v>90000</v>
      </c>
      <c r="AN317" s="184">
        <v>60000</v>
      </c>
      <c r="AO317" s="184">
        <v>180000</v>
      </c>
      <c r="AP317" s="184">
        <v>90000</v>
      </c>
      <c r="AQ317" s="184">
        <v>90000</v>
      </c>
      <c r="AR317" s="184">
        <v>90000</v>
      </c>
      <c r="AS317" s="184">
        <v>155000</v>
      </c>
      <c r="AT317" s="184">
        <v>95000</v>
      </c>
      <c r="AU317" s="184">
        <v>30000</v>
      </c>
      <c r="AV317" s="184">
        <v>40000</v>
      </c>
      <c r="AW317" s="184">
        <v>90000</v>
      </c>
      <c r="AX317" s="184">
        <v>90000</v>
      </c>
      <c r="AY317" s="184">
        <v>60000</v>
      </c>
      <c r="AZ317" s="184">
        <v>90000</v>
      </c>
      <c r="BA317" s="184">
        <v>30000</v>
      </c>
      <c r="BB317" s="184">
        <v>465000</v>
      </c>
      <c r="BC317" s="184">
        <v>30000</v>
      </c>
      <c r="BD317" s="184">
        <v>530000</v>
      </c>
      <c r="BE317" s="184">
        <v>210000</v>
      </c>
      <c r="BF317" s="184">
        <v>60000</v>
      </c>
      <c r="BG317" s="184">
        <v>120000</v>
      </c>
      <c r="BH317" s="184">
        <v>430000</v>
      </c>
      <c r="BI317" s="184">
        <v>120000</v>
      </c>
      <c r="BJ317" s="184">
        <v>30000</v>
      </c>
      <c r="BK317" s="184">
        <v>45000</v>
      </c>
      <c r="BL317" s="184">
        <v>90000</v>
      </c>
      <c r="BM317" s="184">
        <v>510000</v>
      </c>
      <c r="BN317" s="184">
        <v>75000</v>
      </c>
      <c r="BO317" s="184">
        <v>70000</v>
      </c>
      <c r="BP317" s="184">
        <v>90000</v>
      </c>
      <c r="BQ317" s="184">
        <v>155000</v>
      </c>
      <c r="BR317" s="184">
        <v>135000</v>
      </c>
      <c r="BS317" s="186">
        <v>1830000</v>
      </c>
      <c r="BT317" s="184">
        <v>210000</v>
      </c>
      <c r="BU317" s="184">
        <v>125000</v>
      </c>
      <c r="BV317" s="184">
        <v>400000</v>
      </c>
      <c r="BW317" s="184">
        <v>60000</v>
      </c>
      <c r="BX317" s="186">
        <v>165000</v>
      </c>
      <c r="BY317" s="184">
        <v>325000</v>
      </c>
      <c r="BZ317" s="186">
        <v>50000</v>
      </c>
      <c r="CA317" s="186">
        <v>90000</v>
      </c>
      <c r="CB317" s="186">
        <v>30000</v>
      </c>
      <c r="CC317" s="184">
        <v>85000</v>
      </c>
      <c r="CD317" s="186">
        <v>125000</v>
      </c>
      <c r="CE317" s="184">
        <v>125000</v>
      </c>
      <c r="CF317" s="184">
        <v>200000</v>
      </c>
      <c r="CG317" s="184">
        <v>30000</v>
      </c>
      <c r="CH317" s="184">
        <v>95000</v>
      </c>
      <c r="CI317" s="186">
        <v>100000</v>
      </c>
      <c r="CJ317" s="184">
        <v>60000</v>
      </c>
      <c r="CK317" s="186">
        <v>275000</v>
      </c>
      <c r="CL317" s="184">
        <v>25000</v>
      </c>
      <c r="CM317" s="184">
        <v>60000</v>
      </c>
    </row>
    <row r="318" spans="1:91" ht="24.6">
      <c r="A318" s="120">
        <v>22</v>
      </c>
      <c r="B318" s="220" t="s">
        <v>1032</v>
      </c>
      <c r="C318" s="126" t="s">
        <v>599</v>
      </c>
      <c r="D318" s="184">
        <v>31961032.25</v>
      </c>
      <c r="E318" s="184">
        <v>4283636</v>
      </c>
      <c r="F318" s="184">
        <v>3976204.3</v>
      </c>
      <c r="G318" s="184">
        <v>3799258.75</v>
      </c>
      <c r="H318" s="184">
        <v>3317596</v>
      </c>
      <c r="I318" s="184">
        <v>5641497.25</v>
      </c>
      <c r="J318" s="184">
        <v>6852171.25</v>
      </c>
      <c r="K318" s="184">
        <v>11206708.810000001</v>
      </c>
      <c r="L318" s="184">
        <v>5544148</v>
      </c>
      <c r="M318" s="184">
        <v>6520085</v>
      </c>
      <c r="N318" s="184">
        <v>13956761.279999999</v>
      </c>
      <c r="O318" s="184">
        <v>2491288.75</v>
      </c>
      <c r="P318" s="184">
        <v>29949818.949999999</v>
      </c>
      <c r="Q318" s="184">
        <v>5657992.0099999998</v>
      </c>
      <c r="R318" s="184">
        <v>10727929.109999999</v>
      </c>
      <c r="S318" s="184">
        <v>11986422</v>
      </c>
      <c r="T318" s="184">
        <v>5121178.4800000004</v>
      </c>
      <c r="U318" s="184">
        <v>6309583</v>
      </c>
      <c r="V318" s="184">
        <v>5054634.25</v>
      </c>
      <c r="W318" s="184">
        <v>3262476.42</v>
      </c>
      <c r="X318" s="184">
        <v>50917238.409999996</v>
      </c>
      <c r="Y318" s="184">
        <v>4272496.5</v>
      </c>
      <c r="Z318" s="184">
        <v>8543160</v>
      </c>
      <c r="AA318" s="184">
        <v>7590478.0599999996</v>
      </c>
      <c r="AB318" s="184">
        <v>2048902.5</v>
      </c>
      <c r="AC318" s="184">
        <v>3521657.75</v>
      </c>
      <c r="AD318" s="184">
        <v>5080518.25</v>
      </c>
      <c r="AE318" s="184">
        <v>13435815.369999999</v>
      </c>
      <c r="AF318" s="184">
        <v>6347081.25</v>
      </c>
      <c r="AG318" s="184">
        <v>4191673.23</v>
      </c>
      <c r="AH318" s="184">
        <v>6071517.29</v>
      </c>
      <c r="AI318" s="184">
        <v>5040355.01</v>
      </c>
      <c r="AJ318" s="184"/>
      <c r="AK318" s="184">
        <v>4246477.5</v>
      </c>
      <c r="AL318" s="184">
        <v>106462810.48</v>
      </c>
      <c r="AM318" s="184">
        <v>5098991.75</v>
      </c>
      <c r="AN318" s="184">
        <v>4038002.5</v>
      </c>
      <c r="AO318" s="184">
        <v>7746565</v>
      </c>
      <c r="AP318" s="184">
        <v>12602589</v>
      </c>
      <c r="AQ318" s="184">
        <v>4584016.25</v>
      </c>
      <c r="AR318" s="184">
        <v>2268147.5</v>
      </c>
      <c r="AS318" s="184">
        <v>26712384.370000001</v>
      </c>
      <c r="AT318" s="184">
        <v>4404763.5</v>
      </c>
      <c r="AU318" s="184">
        <v>7007001.75</v>
      </c>
      <c r="AV318" s="184">
        <v>7184312.75</v>
      </c>
      <c r="AW318" s="184">
        <v>3835738</v>
      </c>
      <c r="AX318" s="184">
        <v>2700554.99</v>
      </c>
      <c r="AY318" s="184">
        <v>3610138</v>
      </c>
      <c r="AZ318" s="184">
        <v>3486877</v>
      </c>
      <c r="BA318" s="184">
        <v>3825356.87</v>
      </c>
      <c r="BB318" s="184">
        <v>22374631</v>
      </c>
      <c r="BC318" s="184">
        <v>4540497.5</v>
      </c>
      <c r="BD318" s="184">
        <v>69200509</v>
      </c>
      <c r="BE318" s="184">
        <v>14424255.550000001</v>
      </c>
      <c r="BF318" s="184">
        <v>4547585</v>
      </c>
      <c r="BG318" s="184">
        <v>6162235</v>
      </c>
      <c r="BH318" s="184">
        <v>34275117</v>
      </c>
      <c r="BI318" s="184">
        <v>3516850</v>
      </c>
      <c r="BJ318" s="184">
        <v>4114778</v>
      </c>
      <c r="BK318" s="184">
        <v>4004415</v>
      </c>
      <c r="BL318" s="184">
        <v>4705407.5</v>
      </c>
      <c r="BM318" s="184">
        <v>37535083.5</v>
      </c>
      <c r="BN318" s="184">
        <v>8725202</v>
      </c>
      <c r="BO318" s="184">
        <v>7126810</v>
      </c>
      <c r="BP318" s="184">
        <v>9897953.1699999999</v>
      </c>
      <c r="BQ318" s="184">
        <v>6062190.4199999999</v>
      </c>
      <c r="BR318" s="184">
        <v>5779246.25</v>
      </c>
      <c r="BS318" s="186">
        <v>150000000</v>
      </c>
      <c r="BT318" s="184">
        <v>6288249.9500000002</v>
      </c>
      <c r="BU318" s="184">
        <v>4820718</v>
      </c>
      <c r="BV318" s="184">
        <v>30606151.25</v>
      </c>
      <c r="BW318" s="184">
        <v>1297555</v>
      </c>
      <c r="BX318" s="184">
        <v>4522720</v>
      </c>
      <c r="BY318" s="186">
        <v>16406164.949999999</v>
      </c>
      <c r="BZ318" s="184">
        <v>3240287.5</v>
      </c>
      <c r="CA318" s="184">
        <v>3045790</v>
      </c>
      <c r="CB318" s="184">
        <v>4331377.84</v>
      </c>
      <c r="CC318" s="184">
        <v>6141515</v>
      </c>
      <c r="CD318" s="184">
        <v>12357875.25</v>
      </c>
      <c r="CE318" s="184">
        <v>6304417.5</v>
      </c>
      <c r="CF318" s="184">
        <v>10512536.75</v>
      </c>
      <c r="CG318" s="184">
        <v>4858612.25</v>
      </c>
      <c r="CH318" s="184">
        <v>3231207</v>
      </c>
      <c r="CI318" s="184">
        <v>5132160.25</v>
      </c>
      <c r="CJ318" s="184">
        <v>2939816.25</v>
      </c>
      <c r="CK318" s="184">
        <v>19849982</v>
      </c>
      <c r="CL318" s="184">
        <v>3604042.5</v>
      </c>
      <c r="CM318" s="184">
        <v>2419187.5</v>
      </c>
    </row>
    <row r="319" spans="1:91" ht="24.6">
      <c r="A319" s="120">
        <v>22</v>
      </c>
      <c r="B319" s="220" t="s">
        <v>1033</v>
      </c>
      <c r="C319" s="126" t="s">
        <v>600</v>
      </c>
      <c r="D319" s="184">
        <v>3607190</v>
      </c>
      <c r="E319" s="184">
        <v>476795</v>
      </c>
      <c r="F319" s="184">
        <v>1231225</v>
      </c>
      <c r="G319" s="184">
        <v>610530</v>
      </c>
      <c r="H319" s="184">
        <v>70970</v>
      </c>
      <c r="I319" s="184">
        <v>255002.5</v>
      </c>
      <c r="J319" s="184">
        <v>347490</v>
      </c>
      <c r="K319" s="184">
        <v>220050</v>
      </c>
      <c r="L319" s="184">
        <v>376076.25</v>
      </c>
      <c r="M319" s="184">
        <v>896161.85</v>
      </c>
      <c r="N319" s="184">
        <v>300625</v>
      </c>
      <c r="O319" s="184">
        <v>39500</v>
      </c>
      <c r="P319" s="184">
        <v>3410878.89</v>
      </c>
      <c r="Q319" s="184">
        <v>426975</v>
      </c>
      <c r="R319" s="184">
        <v>1517057.01</v>
      </c>
      <c r="S319" s="184">
        <v>1195976.8799999999</v>
      </c>
      <c r="T319" s="184">
        <v>648476</v>
      </c>
      <c r="U319" s="184">
        <v>344132</v>
      </c>
      <c r="V319" s="184">
        <v>441592.5</v>
      </c>
      <c r="W319" s="184">
        <v>208402.5</v>
      </c>
      <c r="X319" s="184">
        <v>3063486.25</v>
      </c>
      <c r="Y319" s="184">
        <v>737653.14</v>
      </c>
      <c r="Z319" s="184">
        <v>1177175</v>
      </c>
      <c r="AA319" s="184">
        <v>149100</v>
      </c>
      <c r="AB319" s="184">
        <v>400972.5</v>
      </c>
      <c r="AC319" s="184">
        <v>37240</v>
      </c>
      <c r="AD319" s="184">
        <v>341689.75</v>
      </c>
      <c r="AE319" s="184">
        <v>529219.5</v>
      </c>
      <c r="AF319" s="184"/>
      <c r="AG319" s="184">
        <v>164580</v>
      </c>
      <c r="AH319" s="184">
        <v>2068857.5</v>
      </c>
      <c r="AI319" s="184">
        <v>177697</v>
      </c>
      <c r="AJ319" s="184">
        <v>833367.5</v>
      </c>
      <c r="AK319" s="184">
        <v>697733.27</v>
      </c>
      <c r="AL319" s="184">
        <v>1093125</v>
      </c>
      <c r="AM319" s="184">
        <v>1211985</v>
      </c>
      <c r="AN319" s="184">
        <v>313230</v>
      </c>
      <c r="AO319" s="184">
        <v>1471369.49</v>
      </c>
      <c r="AP319" s="184"/>
      <c r="AQ319" s="184"/>
      <c r="AR319" s="184">
        <v>315565</v>
      </c>
      <c r="AS319" s="184">
        <v>1683312.43</v>
      </c>
      <c r="AT319" s="184">
        <v>654956.25</v>
      </c>
      <c r="AU319" s="184">
        <v>1465814.5</v>
      </c>
      <c r="AV319" s="184"/>
      <c r="AW319" s="184">
        <v>148260</v>
      </c>
      <c r="AX319" s="184">
        <v>463513.13</v>
      </c>
      <c r="AY319" s="184">
        <v>161725</v>
      </c>
      <c r="AZ319" s="184">
        <v>267997.5</v>
      </c>
      <c r="BA319" s="184">
        <v>635637.5</v>
      </c>
      <c r="BB319" s="184">
        <v>1080050</v>
      </c>
      <c r="BC319" s="184">
        <v>220735</v>
      </c>
      <c r="BD319" s="184">
        <v>5392411</v>
      </c>
      <c r="BE319" s="184">
        <v>1316137</v>
      </c>
      <c r="BF319" s="184">
        <v>202999</v>
      </c>
      <c r="BG319" s="184">
        <v>558825</v>
      </c>
      <c r="BH319" s="184">
        <v>2398127.06</v>
      </c>
      <c r="BI319" s="184">
        <v>162340</v>
      </c>
      <c r="BJ319" s="184">
        <v>696815</v>
      </c>
      <c r="BK319" s="184">
        <v>575100</v>
      </c>
      <c r="BL319" s="184">
        <v>401262</v>
      </c>
      <c r="BM319" s="184">
        <v>5960143</v>
      </c>
      <c r="BN319" s="184">
        <v>1957797.75</v>
      </c>
      <c r="BO319" s="184">
        <v>413765</v>
      </c>
      <c r="BP319" s="184">
        <v>1856334</v>
      </c>
      <c r="BQ319" s="184">
        <v>642457.5</v>
      </c>
      <c r="BR319" s="184">
        <v>392270</v>
      </c>
      <c r="BS319" s="186">
        <v>28487958.84</v>
      </c>
      <c r="BT319" s="184">
        <v>443353.13</v>
      </c>
      <c r="BU319" s="184">
        <v>391935</v>
      </c>
      <c r="BV319" s="184">
        <v>2416776</v>
      </c>
      <c r="BW319" s="184">
        <v>187585</v>
      </c>
      <c r="BX319" s="184">
        <v>432507.52</v>
      </c>
      <c r="BY319" s="184">
        <v>2191492.5</v>
      </c>
      <c r="BZ319" s="184">
        <v>589515</v>
      </c>
      <c r="CA319" s="184">
        <v>466360</v>
      </c>
      <c r="CB319" s="184"/>
      <c r="CC319" s="184">
        <v>846950</v>
      </c>
      <c r="CD319" s="184">
        <v>1075091.5</v>
      </c>
      <c r="CE319" s="184">
        <v>1218694.5</v>
      </c>
      <c r="CF319" s="184">
        <v>1727271.13</v>
      </c>
      <c r="CG319" s="184">
        <v>243790</v>
      </c>
      <c r="CH319" s="184">
        <v>457176</v>
      </c>
      <c r="CI319" s="184">
        <v>836268</v>
      </c>
      <c r="CJ319" s="184">
        <v>699531.06</v>
      </c>
      <c r="CK319" s="184">
        <v>607390</v>
      </c>
      <c r="CL319" s="184">
        <v>525972.5</v>
      </c>
      <c r="CM319" s="184">
        <v>284396.25</v>
      </c>
    </row>
    <row r="320" spans="1:91" ht="24.6">
      <c r="A320" s="120">
        <v>22</v>
      </c>
      <c r="B320" s="220" t="s">
        <v>1034</v>
      </c>
      <c r="C320" s="126" t="s">
        <v>601</v>
      </c>
      <c r="D320" s="184">
        <v>1728941.93</v>
      </c>
      <c r="E320" s="184"/>
      <c r="F320" s="184"/>
      <c r="G320" s="184"/>
      <c r="H320" s="184"/>
      <c r="I320" s="184"/>
      <c r="J320" s="184"/>
      <c r="K320" s="184"/>
      <c r="L320" s="184"/>
      <c r="M320" s="184"/>
      <c r="N320" s="184">
        <v>268985</v>
      </c>
      <c r="O320" s="184"/>
      <c r="P320" s="184">
        <v>1583810</v>
      </c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>
        <v>143272.5</v>
      </c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>
        <v>1103490</v>
      </c>
      <c r="AP320" s="184"/>
      <c r="AQ320" s="184"/>
      <c r="AR320" s="184"/>
      <c r="AS320" s="184">
        <v>336229.63</v>
      </c>
      <c r="AT320" s="184">
        <v>77910</v>
      </c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>
        <v>5180993.5</v>
      </c>
      <c r="BI320" s="184"/>
      <c r="BJ320" s="184"/>
      <c r="BK320" s="184"/>
      <c r="BL320" s="184"/>
      <c r="BM320" s="184">
        <v>3500</v>
      </c>
      <c r="BN320" s="184"/>
      <c r="BO320" s="184"/>
      <c r="BP320" s="184"/>
      <c r="BQ320" s="184"/>
      <c r="BR320" s="184"/>
      <c r="BS320" s="184">
        <v>22953716.760000002</v>
      </c>
      <c r="BT320" s="184"/>
      <c r="BU320" s="184"/>
      <c r="BV320" s="184"/>
      <c r="BW320" s="184"/>
      <c r="BX320" s="184"/>
      <c r="BY320" s="184"/>
      <c r="BZ320" s="184"/>
      <c r="CA320" s="184"/>
      <c r="CB320" s="184"/>
      <c r="CC320" s="184"/>
      <c r="CD320" s="184"/>
      <c r="CE320" s="184"/>
      <c r="CF320" s="184"/>
      <c r="CG320" s="184"/>
      <c r="CH320" s="184"/>
      <c r="CI320" s="184"/>
      <c r="CJ320" s="184"/>
      <c r="CK320" s="184"/>
      <c r="CL320" s="184"/>
      <c r="CM320" s="184"/>
    </row>
    <row r="321" spans="1:91" ht="49.2">
      <c r="A321" s="120">
        <v>22</v>
      </c>
      <c r="B321" s="220" t="s">
        <v>1035</v>
      </c>
      <c r="C321" s="126" t="s">
        <v>602</v>
      </c>
      <c r="D321" s="184">
        <v>58000</v>
      </c>
      <c r="E321" s="184"/>
      <c r="F321" s="184">
        <v>8400</v>
      </c>
      <c r="G321" s="184">
        <v>34350</v>
      </c>
      <c r="H321" s="184">
        <v>1200</v>
      </c>
      <c r="I321" s="184"/>
      <c r="J321" s="184"/>
      <c r="K321" s="184"/>
      <c r="L321" s="184">
        <v>15900</v>
      </c>
      <c r="M321" s="184">
        <v>6300</v>
      </c>
      <c r="N321" s="184"/>
      <c r="O321" s="184"/>
      <c r="P321" s="184">
        <v>37000</v>
      </c>
      <c r="Q321" s="184"/>
      <c r="R321" s="184">
        <v>11100</v>
      </c>
      <c r="S321" s="184">
        <v>12300</v>
      </c>
      <c r="T321" s="184"/>
      <c r="U321" s="184">
        <v>8700</v>
      </c>
      <c r="V321" s="184">
        <v>6750</v>
      </c>
      <c r="W321" s="184">
        <v>3150</v>
      </c>
      <c r="X321" s="184">
        <v>71000</v>
      </c>
      <c r="Y321" s="184"/>
      <c r="Z321" s="184"/>
      <c r="AA321" s="184"/>
      <c r="AB321" s="184"/>
      <c r="AC321" s="184">
        <v>750</v>
      </c>
      <c r="AD321" s="184"/>
      <c r="AE321" s="184">
        <v>19200</v>
      </c>
      <c r="AF321" s="184">
        <v>7200</v>
      </c>
      <c r="AG321" s="184"/>
      <c r="AH321" s="184">
        <v>13950</v>
      </c>
      <c r="AI321" s="184">
        <v>21900</v>
      </c>
      <c r="AJ321" s="184">
        <v>3600</v>
      </c>
      <c r="AK321" s="184"/>
      <c r="AL321" s="184">
        <v>68175</v>
      </c>
      <c r="AM321" s="184"/>
      <c r="AN321" s="184">
        <v>1200</v>
      </c>
      <c r="AO321" s="184">
        <v>10000</v>
      </c>
      <c r="AP321" s="184"/>
      <c r="AQ321" s="184">
        <v>11400</v>
      </c>
      <c r="AR321" s="184">
        <v>3600</v>
      </c>
      <c r="AS321" s="184">
        <v>24000</v>
      </c>
      <c r="AT321" s="184">
        <v>6750</v>
      </c>
      <c r="AU321" s="184">
        <v>26400</v>
      </c>
      <c r="AV321" s="184">
        <v>13500</v>
      </c>
      <c r="AW321" s="184"/>
      <c r="AX321" s="184">
        <v>9150</v>
      </c>
      <c r="AY321" s="184">
        <v>7200</v>
      </c>
      <c r="AZ321" s="184">
        <v>19800</v>
      </c>
      <c r="BA321" s="184"/>
      <c r="BB321" s="184">
        <v>13650</v>
      </c>
      <c r="BC321" s="184">
        <v>6000</v>
      </c>
      <c r="BD321" s="184">
        <v>28000</v>
      </c>
      <c r="BE321" s="184"/>
      <c r="BF321" s="184">
        <v>13200</v>
      </c>
      <c r="BG321" s="184"/>
      <c r="BH321" s="184"/>
      <c r="BI321" s="184">
        <v>5550</v>
      </c>
      <c r="BJ321" s="184"/>
      <c r="BK321" s="184">
        <v>7200</v>
      </c>
      <c r="BL321" s="184">
        <v>12450</v>
      </c>
      <c r="BM321" s="184">
        <v>59000</v>
      </c>
      <c r="BN321" s="184">
        <v>26200</v>
      </c>
      <c r="BO321" s="184">
        <v>12900</v>
      </c>
      <c r="BP321" s="184">
        <v>14200</v>
      </c>
      <c r="BQ321" s="184">
        <v>16050</v>
      </c>
      <c r="BR321" s="184">
        <v>1950</v>
      </c>
      <c r="BS321" s="186">
        <v>339000</v>
      </c>
      <c r="BT321" s="186"/>
      <c r="BU321" s="184"/>
      <c r="BV321" s="186">
        <v>17000</v>
      </c>
      <c r="BW321" s="184"/>
      <c r="BX321" s="186"/>
      <c r="BY321" s="186"/>
      <c r="BZ321" s="186"/>
      <c r="CA321" s="186"/>
      <c r="CB321" s="186"/>
      <c r="CC321" s="186"/>
      <c r="CD321" s="186">
        <v>33750</v>
      </c>
      <c r="CE321" s="186"/>
      <c r="CF321" s="186"/>
      <c r="CG321" s="186">
        <v>2400</v>
      </c>
      <c r="CH321" s="184">
        <v>4800</v>
      </c>
      <c r="CI321" s="186"/>
      <c r="CJ321" s="184"/>
      <c r="CK321" s="186"/>
      <c r="CL321" s="186"/>
      <c r="CM321" s="186"/>
    </row>
    <row r="322" spans="1:91" ht="49.2">
      <c r="A322" s="120">
        <v>22</v>
      </c>
      <c r="B322" s="220" t="s">
        <v>1036</v>
      </c>
      <c r="C322" s="126" t="s">
        <v>603</v>
      </c>
      <c r="D322" s="184"/>
      <c r="E322" s="184">
        <v>15600</v>
      </c>
      <c r="F322" s="184"/>
      <c r="G322" s="184"/>
      <c r="H322" s="184">
        <v>2400</v>
      </c>
      <c r="I322" s="184"/>
      <c r="J322" s="184">
        <v>17600</v>
      </c>
      <c r="K322" s="184">
        <v>32250</v>
      </c>
      <c r="L322" s="184"/>
      <c r="M322" s="184">
        <v>10650</v>
      </c>
      <c r="N322" s="184">
        <v>63150</v>
      </c>
      <c r="O322" s="184">
        <v>2400</v>
      </c>
      <c r="P322" s="184">
        <v>28050</v>
      </c>
      <c r="Q322" s="184">
        <v>2400</v>
      </c>
      <c r="R322" s="184">
        <v>8250</v>
      </c>
      <c r="S322" s="184">
        <v>14700</v>
      </c>
      <c r="T322" s="184">
        <v>1200</v>
      </c>
      <c r="U322" s="184">
        <v>22650</v>
      </c>
      <c r="V322" s="184">
        <v>1200</v>
      </c>
      <c r="W322" s="184"/>
      <c r="X322" s="184">
        <v>387385</v>
      </c>
      <c r="Y322" s="184"/>
      <c r="Z322" s="184">
        <v>6000</v>
      </c>
      <c r="AA322" s="184">
        <v>18000</v>
      </c>
      <c r="AB322" s="184">
        <v>6300</v>
      </c>
      <c r="AC322" s="184"/>
      <c r="AD322" s="184">
        <v>5100</v>
      </c>
      <c r="AE322" s="184"/>
      <c r="AF322" s="184">
        <v>8400</v>
      </c>
      <c r="AG322" s="184"/>
      <c r="AH322" s="184"/>
      <c r="AI322" s="184"/>
      <c r="AJ322" s="184">
        <v>3600</v>
      </c>
      <c r="AK322" s="184">
        <v>8700</v>
      </c>
      <c r="AL322" s="184">
        <v>226575</v>
      </c>
      <c r="AM322" s="184">
        <v>8400</v>
      </c>
      <c r="AN322" s="184">
        <v>6000</v>
      </c>
      <c r="AO322" s="184">
        <v>4500</v>
      </c>
      <c r="AP322" s="184"/>
      <c r="AQ322" s="184"/>
      <c r="AR322" s="184">
        <v>11850</v>
      </c>
      <c r="AS322" s="184">
        <v>30000</v>
      </c>
      <c r="AT322" s="184">
        <v>2400</v>
      </c>
      <c r="AU322" s="184"/>
      <c r="AV322" s="184">
        <v>10800</v>
      </c>
      <c r="AW322" s="184">
        <v>2400</v>
      </c>
      <c r="AX322" s="184">
        <v>1200</v>
      </c>
      <c r="AY322" s="184">
        <v>3600</v>
      </c>
      <c r="AZ322" s="184"/>
      <c r="BA322" s="184">
        <v>20400</v>
      </c>
      <c r="BB322" s="184"/>
      <c r="BC322" s="184"/>
      <c r="BD322" s="184"/>
      <c r="BE322" s="184">
        <v>68100</v>
      </c>
      <c r="BF322" s="184"/>
      <c r="BG322" s="184">
        <v>14550</v>
      </c>
      <c r="BH322" s="184"/>
      <c r="BI322" s="184"/>
      <c r="BJ322" s="184">
        <v>1200</v>
      </c>
      <c r="BK322" s="184"/>
      <c r="BL322" s="184"/>
      <c r="BM322" s="184"/>
      <c r="BN322" s="184">
        <v>9600</v>
      </c>
      <c r="BO322" s="184">
        <v>30600</v>
      </c>
      <c r="BP322" s="184">
        <v>30800</v>
      </c>
      <c r="BQ322" s="184">
        <v>16200</v>
      </c>
      <c r="BR322" s="184">
        <v>10350</v>
      </c>
      <c r="BS322" s="186">
        <v>2850</v>
      </c>
      <c r="BT322" s="184"/>
      <c r="BU322" s="184">
        <v>23400</v>
      </c>
      <c r="BV322" s="184">
        <v>43600</v>
      </c>
      <c r="BW322" s="184"/>
      <c r="BX322" s="184">
        <v>10650</v>
      </c>
      <c r="BY322" s="184">
        <v>39450</v>
      </c>
      <c r="BZ322" s="184"/>
      <c r="CA322" s="184">
        <v>32700</v>
      </c>
      <c r="CB322" s="184">
        <v>750</v>
      </c>
      <c r="CC322" s="184"/>
      <c r="CD322" s="184">
        <v>4800</v>
      </c>
      <c r="CE322" s="184"/>
      <c r="CF322" s="184"/>
      <c r="CG322" s="184"/>
      <c r="CH322" s="184"/>
      <c r="CI322" s="184">
        <v>3600</v>
      </c>
      <c r="CJ322" s="184"/>
      <c r="CK322" s="184">
        <v>28500</v>
      </c>
      <c r="CL322" s="184"/>
      <c r="CM322" s="186"/>
    </row>
    <row r="323" spans="1:91" ht="24.6">
      <c r="A323" s="120">
        <v>22</v>
      </c>
      <c r="B323" s="220" t="s">
        <v>1037</v>
      </c>
      <c r="C323" s="126" t="s">
        <v>604</v>
      </c>
      <c r="D323" s="184">
        <v>325000</v>
      </c>
      <c r="E323" s="184">
        <v>449390</v>
      </c>
      <c r="F323" s="184">
        <v>30000</v>
      </c>
      <c r="G323" s="184">
        <v>60000</v>
      </c>
      <c r="H323" s="184"/>
      <c r="I323" s="184"/>
      <c r="J323" s="184"/>
      <c r="K323" s="184">
        <v>145000</v>
      </c>
      <c r="L323" s="184">
        <v>120000</v>
      </c>
      <c r="M323" s="184">
        <v>150000</v>
      </c>
      <c r="N323" s="184">
        <v>90000</v>
      </c>
      <c r="O323" s="184"/>
      <c r="P323" s="184">
        <v>1061800</v>
      </c>
      <c r="Q323" s="184">
        <v>30000</v>
      </c>
      <c r="R323" s="184">
        <v>110000</v>
      </c>
      <c r="S323" s="184">
        <v>85000</v>
      </c>
      <c r="T323" s="184">
        <v>60000</v>
      </c>
      <c r="U323" s="184"/>
      <c r="V323" s="184">
        <v>30000</v>
      </c>
      <c r="W323" s="184"/>
      <c r="X323" s="184">
        <v>1795000</v>
      </c>
      <c r="Y323" s="184">
        <v>30000</v>
      </c>
      <c r="Z323" s="184">
        <v>60000</v>
      </c>
      <c r="AA323" s="184">
        <v>60000</v>
      </c>
      <c r="AB323" s="184">
        <v>30000</v>
      </c>
      <c r="AC323" s="184">
        <v>60000</v>
      </c>
      <c r="AD323" s="184">
        <v>60000</v>
      </c>
      <c r="AE323" s="184">
        <v>285000</v>
      </c>
      <c r="AF323" s="184">
        <v>60000</v>
      </c>
      <c r="AG323" s="184">
        <v>30000</v>
      </c>
      <c r="AH323" s="184">
        <v>30000</v>
      </c>
      <c r="AI323" s="184"/>
      <c r="AJ323" s="184">
        <v>60000</v>
      </c>
      <c r="AK323" s="184">
        <v>30000</v>
      </c>
      <c r="AL323" s="184">
        <v>415000</v>
      </c>
      <c r="AM323" s="184">
        <v>60000</v>
      </c>
      <c r="AN323" s="184"/>
      <c r="AO323" s="184"/>
      <c r="AP323" s="184">
        <v>30000</v>
      </c>
      <c r="AQ323" s="184"/>
      <c r="AR323" s="184">
        <v>30000</v>
      </c>
      <c r="AS323" s="184">
        <v>150000</v>
      </c>
      <c r="AT323" s="184">
        <v>37280</v>
      </c>
      <c r="AU323" s="184"/>
      <c r="AV323" s="184">
        <v>30000</v>
      </c>
      <c r="AW323" s="184">
        <v>30000</v>
      </c>
      <c r="AX323" s="184"/>
      <c r="AY323" s="184">
        <v>45000</v>
      </c>
      <c r="AZ323" s="184">
        <v>60000</v>
      </c>
      <c r="BA323" s="184">
        <v>60000</v>
      </c>
      <c r="BB323" s="184"/>
      <c r="BC323" s="184"/>
      <c r="BD323" s="184">
        <v>20000</v>
      </c>
      <c r="BE323" s="184"/>
      <c r="BF323" s="184"/>
      <c r="BG323" s="184"/>
      <c r="BH323" s="184">
        <v>120000</v>
      </c>
      <c r="BI323" s="184"/>
      <c r="BJ323" s="184"/>
      <c r="BK323" s="184"/>
      <c r="BL323" s="184"/>
      <c r="BM323" s="184">
        <v>250000</v>
      </c>
      <c r="BN323" s="184">
        <v>25000</v>
      </c>
      <c r="BO323" s="184"/>
      <c r="BP323" s="184"/>
      <c r="BQ323" s="184"/>
      <c r="BR323" s="184">
        <v>25000</v>
      </c>
      <c r="BS323" s="186">
        <v>1806215.06</v>
      </c>
      <c r="BT323" s="184"/>
      <c r="BU323" s="184"/>
      <c r="BV323" s="184"/>
      <c r="BW323" s="184"/>
      <c r="BX323" s="184"/>
      <c r="BY323" s="184">
        <v>150000</v>
      </c>
      <c r="BZ323" s="184"/>
      <c r="CA323" s="184"/>
      <c r="CB323" s="184"/>
      <c r="CC323" s="184">
        <v>20000</v>
      </c>
      <c r="CD323" s="184">
        <v>105000</v>
      </c>
      <c r="CE323" s="184"/>
      <c r="CF323" s="184"/>
      <c r="CG323" s="184"/>
      <c r="CH323" s="184"/>
      <c r="CI323" s="184"/>
      <c r="CJ323" s="184"/>
      <c r="CK323" s="184"/>
      <c r="CL323" s="184"/>
      <c r="CM323" s="184"/>
    </row>
    <row r="324" spans="1:91" ht="49.2">
      <c r="A324" s="120">
        <v>22</v>
      </c>
      <c r="B324" s="220" t="s">
        <v>1038</v>
      </c>
      <c r="C324" s="126" t="s">
        <v>605</v>
      </c>
      <c r="D324" s="184"/>
      <c r="E324" s="184"/>
      <c r="F324" s="184">
        <v>433176.25</v>
      </c>
      <c r="G324" s="184">
        <v>238000</v>
      </c>
      <c r="H324" s="184"/>
      <c r="I324" s="184"/>
      <c r="J324" s="184">
        <v>1268185</v>
      </c>
      <c r="K324" s="184">
        <v>874610.25</v>
      </c>
      <c r="L324" s="184"/>
      <c r="M324" s="184">
        <v>622842.5</v>
      </c>
      <c r="N324" s="184"/>
      <c r="O324" s="184">
        <v>30000</v>
      </c>
      <c r="P324" s="184">
        <v>480776.22</v>
      </c>
      <c r="Q324" s="184">
        <v>243000</v>
      </c>
      <c r="R324" s="184"/>
      <c r="S324" s="184"/>
      <c r="T324" s="184">
        <v>163780</v>
      </c>
      <c r="U324" s="184"/>
      <c r="V324" s="184"/>
      <c r="W324" s="184"/>
      <c r="X324" s="184"/>
      <c r="Y324" s="184">
        <v>311986.28000000003</v>
      </c>
      <c r="Z324" s="184">
        <v>374080</v>
      </c>
      <c r="AA324" s="184">
        <v>363100</v>
      </c>
      <c r="AB324" s="184">
        <v>207905</v>
      </c>
      <c r="AC324" s="184">
        <v>208600</v>
      </c>
      <c r="AD324" s="184"/>
      <c r="AE324" s="184">
        <v>356905</v>
      </c>
      <c r="AF324" s="184">
        <v>286387.5</v>
      </c>
      <c r="AG324" s="184">
        <v>200340</v>
      </c>
      <c r="AH324" s="184">
        <v>729980</v>
      </c>
      <c r="AI324" s="184">
        <v>91820</v>
      </c>
      <c r="AJ324" s="184"/>
      <c r="AK324" s="184">
        <v>231160</v>
      </c>
      <c r="AL324" s="184">
        <v>18675</v>
      </c>
      <c r="AM324" s="184">
        <v>249555</v>
      </c>
      <c r="AN324" s="184">
        <v>158130</v>
      </c>
      <c r="AO324" s="184">
        <v>181920</v>
      </c>
      <c r="AP324" s="184">
        <v>357085</v>
      </c>
      <c r="AQ324" s="184">
        <v>160965</v>
      </c>
      <c r="AR324" s="184">
        <v>149270</v>
      </c>
      <c r="AS324" s="184"/>
      <c r="AT324" s="184">
        <v>237223.75</v>
      </c>
      <c r="AU324" s="184"/>
      <c r="AV324" s="184">
        <v>218880</v>
      </c>
      <c r="AW324" s="184">
        <v>208980</v>
      </c>
      <c r="AX324" s="184"/>
      <c r="AY324" s="184"/>
      <c r="AZ324" s="184">
        <v>250065</v>
      </c>
      <c r="BA324" s="184">
        <v>118470</v>
      </c>
      <c r="BB324" s="184">
        <v>407667.5</v>
      </c>
      <c r="BC324" s="184">
        <v>122370</v>
      </c>
      <c r="BD324" s="184">
        <v>756884</v>
      </c>
      <c r="BE324" s="184">
        <v>249552</v>
      </c>
      <c r="BF324" s="184">
        <v>235000</v>
      </c>
      <c r="BG324" s="184"/>
      <c r="BH324" s="184">
        <v>16550</v>
      </c>
      <c r="BI324" s="184"/>
      <c r="BJ324" s="184"/>
      <c r="BK324" s="184"/>
      <c r="BL324" s="184"/>
      <c r="BM324" s="184"/>
      <c r="BN324" s="184"/>
      <c r="BO324" s="184"/>
      <c r="BP324" s="184">
        <v>125650</v>
      </c>
      <c r="BQ324" s="184">
        <v>99420</v>
      </c>
      <c r="BR324" s="184"/>
      <c r="BS324" s="186"/>
      <c r="BT324" s="186">
        <v>199325.01</v>
      </c>
      <c r="BU324" s="184"/>
      <c r="BV324" s="184">
        <v>474514.25</v>
      </c>
      <c r="BW324" s="186"/>
      <c r="BX324" s="184"/>
      <c r="BY324" s="184"/>
      <c r="BZ324" s="186">
        <v>17280</v>
      </c>
      <c r="CA324" s="184">
        <v>371176</v>
      </c>
      <c r="CB324" s="184">
        <v>369776.25</v>
      </c>
      <c r="CC324" s="184">
        <v>928844</v>
      </c>
      <c r="CD324" s="184"/>
      <c r="CE324" s="184">
        <v>278962.5</v>
      </c>
      <c r="CF324" s="184">
        <v>185015</v>
      </c>
      <c r="CG324" s="184">
        <v>290553.75</v>
      </c>
      <c r="CH324" s="184">
        <v>223740</v>
      </c>
      <c r="CI324" s="184"/>
      <c r="CJ324" s="184">
        <v>24787.5</v>
      </c>
      <c r="CK324" s="184">
        <v>414830</v>
      </c>
      <c r="CL324" s="184">
        <v>1200</v>
      </c>
      <c r="CM324" s="184"/>
    </row>
    <row r="325" spans="1:91" ht="49.2">
      <c r="A325" s="120">
        <v>22</v>
      </c>
      <c r="B325" s="220" t="s">
        <v>1039</v>
      </c>
      <c r="C325" s="126" t="s">
        <v>606</v>
      </c>
      <c r="D325" s="184"/>
      <c r="E325" s="184"/>
      <c r="F325" s="184">
        <v>568800</v>
      </c>
      <c r="G325" s="184">
        <v>753837</v>
      </c>
      <c r="H325" s="184">
        <v>160300</v>
      </c>
      <c r="I325" s="184"/>
      <c r="J325" s="184">
        <v>2502206</v>
      </c>
      <c r="K325" s="184">
        <v>1602100</v>
      </c>
      <c r="L325" s="184">
        <v>897300</v>
      </c>
      <c r="M325" s="184">
        <v>1226503</v>
      </c>
      <c r="N325" s="184"/>
      <c r="O325" s="184">
        <v>430400</v>
      </c>
      <c r="P325" s="184">
        <v>2147230.4</v>
      </c>
      <c r="Q325" s="184">
        <v>1058800</v>
      </c>
      <c r="R325" s="184">
        <v>1143300</v>
      </c>
      <c r="S325" s="184">
        <v>2231500</v>
      </c>
      <c r="T325" s="184"/>
      <c r="U325" s="184">
        <v>983900</v>
      </c>
      <c r="V325" s="184">
        <v>753300</v>
      </c>
      <c r="W325" s="184">
        <v>512800</v>
      </c>
      <c r="X325" s="184"/>
      <c r="Y325" s="184">
        <v>487535</v>
      </c>
      <c r="Z325" s="184">
        <v>1080000</v>
      </c>
      <c r="AA325" s="184">
        <v>1102476</v>
      </c>
      <c r="AB325" s="184">
        <v>648413</v>
      </c>
      <c r="AC325" s="184">
        <v>511178</v>
      </c>
      <c r="AD325" s="184">
        <v>618520</v>
      </c>
      <c r="AE325" s="184">
        <v>2154291</v>
      </c>
      <c r="AF325" s="184">
        <v>557847</v>
      </c>
      <c r="AG325" s="184">
        <v>622212</v>
      </c>
      <c r="AH325" s="184">
        <v>1011872</v>
      </c>
      <c r="AI325" s="184">
        <v>1591102</v>
      </c>
      <c r="AJ325" s="184">
        <v>283900</v>
      </c>
      <c r="AK325" s="184">
        <v>533900</v>
      </c>
      <c r="AL325" s="184"/>
      <c r="AM325" s="184">
        <v>485635</v>
      </c>
      <c r="AN325" s="184">
        <v>426640</v>
      </c>
      <c r="AO325" s="184">
        <v>883468</v>
      </c>
      <c r="AP325" s="184">
        <v>860666</v>
      </c>
      <c r="AQ325" s="184">
        <v>556300</v>
      </c>
      <c r="AR325" s="184">
        <v>264991</v>
      </c>
      <c r="AS325" s="184">
        <v>1459725</v>
      </c>
      <c r="AT325" s="184">
        <v>443151</v>
      </c>
      <c r="AU325" s="184"/>
      <c r="AV325" s="184">
        <v>939015</v>
      </c>
      <c r="AW325" s="184"/>
      <c r="AX325" s="184">
        <v>292560</v>
      </c>
      <c r="AY325" s="184">
        <v>421181</v>
      </c>
      <c r="AZ325" s="184">
        <v>496551</v>
      </c>
      <c r="BA325" s="184">
        <v>396951</v>
      </c>
      <c r="BB325" s="184">
        <v>1572800</v>
      </c>
      <c r="BC325" s="184">
        <v>444846</v>
      </c>
      <c r="BD325" s="184"/>
      <c r="BE325" s="184"/>
      <c r="BF325" s="184">
        <v>570200</v>
      </c>
      <c r="BG325" s="184">
        <v>1380100</v>
      </c>
      <c r="BH325" s="184">
        <v>1683000</v>
      </c>
      <c r="BI325" s="184"/>
      <c r="BJ325" s="184">
        <v>508600</v>
      </c>
      <c r="BK325" s="184">
        <v>691200</v>
      </c>
      <c r="BL325" s="184">
        <v>381200</v>
      </c>
      <c r="BM325" s="184"/>
      <c r="BN325" s="184">
        <v>712930</v>
      </c>
      <c r="BO325" s="184">
        <v>534500</v>
      </c>
      <c r="BP325" s="184">
        <v>773700</v>
      </c>
      <c r="BQ325" s="184">
        <v>832900</v>
      </c>
      <c r="BR325" s="184">
        <v>330200</v>
      </c>
      <c r="BS325" s="184"/>
      <c r="BT325" s="184">
        <v>1026400</v>
      </c>
      <c r="BU325" s="184">
        <v>620385</v>
      </c>
      <c r="BV325" s="184">
        <v>1909227</v>
      </c>
      <c r="BW325" s="184"/>
      <c r="BX325" s="184">
        <v>1288500</v>
      </c>
      <c r="BY325" s="184">
        <v>1974345</v>
      </c>
      <c r="BZ325" s="184">
        <v>596647</v>
      </c>
      <c r="CA325" s="184">
        <v>545300</v>
      </c>
      <c r="CB325" s="184">
        <v>935846</v>
      </c>
      <c r="CC325" s="184">
        <v>1020619</v>
      </c>
      <c r="CD325" s="184">
        <v>2087205</v>
      </c>
      <c r="CE325" s="184">
        <v>1355918</v>
      </c>
      <c r="CF325" s="184">
        <v>1783598</v>
      </c>
      <c r="CG325" s="184">
        <v>458038</v>
      </c>
      <c r="CH325" s="184"/>
      <c r="CI325" s="184">
        <v>1117675</v>
      </c>
      <c r="CJ325" s="184">
        <v>612688</v>
      </c>
      <c r="CK325" s="184">
        <v>1063792</v>
      </c>
      <c r="CL325" s="184"/>
      <c r="CM325" s="184">
        <v>589872</v>
      </c>
    </row>
    <row r="326" spans="1:91" ht="49.2">
      <c r="A326" s="120">
        <v>22</v>
      </c>
      <c r="B326" s="220" t="s">
        <v>1040</v>
      </c>
      <c r="C326" s="126" t="s">
        <v>607</v>
      </c>
      <c r="D326" s="184"/>
      <c r="E326" s="184"/>
      <c r="F326" s="184">
        <v>275200</v>
      </c>
      <c r="G326" s="184"/>
      <c r="H326" s="184"/>
      <c r="I326" s="184"/>
      <c r="J326" s="184">
        <v>56400</v>
      </c>
      <c r="K326" s="184"/>
      <c r="L326" s="184">
        <v>78100</v>
      </c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>
        <v>75001</v>
      </c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4"/>
      <c r="CA326" s="184"/>
      <c r="CB326" s="184"/>
      <c r="CC326" s="184"/>
      <c r="CD326" s="184"/>
      <c r="CE326" s="184"/>
      <c r="CF326" s="184"/>
      <c r="CG326" s="184"/>
      <c r="CH326" s="184"/>
      <c r="CI326" s="184"/>
      <c r="CJ326" s="184"/>
      <c r="CK326" s="184"/>
      <c r="CL326" s="184"/>
      <c r="CM326" s="184"/>
    </row>
    <row r="327" spans="1:91" ht="49.2">
      <c r="A327" s="120">
        <v>22</v>
      </c>
      <c r="B327" s="220" t="s">
        <v>1041</v>
      </c>
      <c r="C327" s="126" t="s">
        <v>608</v>
      </c>
      <c r="D327" s="184"/>
      <c r="E327" s="184">
        <v>1881400</v>
      </c>
      <c r="F327" s="184">
        <v>1085700</v>
      </c>
      <c r="G327" s="184">
        <v>1921663</v>
      </c>
      <c r="H327" s="184">
        <v>1530240</v>
      </c>
      <c r="I327" s="184">
        <v>4295800</v>
      </c>
      <c r="J327" s="184">
        <v>2030694</v>
      </c>
      <c r="K327" s="184">
        <v>3980900</v>
      </c>
      <c r="L327" s="184">
        <v>1825100</v>
      </c>
      <c r="M327" s="184">
        <v>2544097</v>
      </c>
      <c r="N327" s="184">
        <v>5165000</v>
      </c>
      <c r="O327" s="184">
        <v>1187800</v>
      </c>
      <c r="P327" s="184">
        <v>9425669.5999999996</v>
      </c>
      <c r="Q327" s="184">
        <v>1775600</v>
      </c>
      <c r="R327" s="184">
        <v>3538500</v>
      </c>
      <c r="S327" s="184">
        <v>5228100.5</v>
      </c>
      <c r="T327" s="184">
        <v>2098700</v>
      </c>
      <c r="U327" s="184">
        <v>2432100</v>
      </c>
      <c r="V327" s="184">
        <v>2096300</v>
      </c>
      <c r="W327" s="184">
        <v>1926400</v>
      </c>
      <c r="X327" s="184"/>
      <c r="Y327" s="184">
        <v>1592665</v>
      </c>
      <c r="Z327" s="184">
        <v>2713300</v>
      </c>
      <c r="AA327" s="184">
        <v>2227324</v>
      </c>
      <c r="AB327" s="184">
        <v>1643287</v>
      </c>
      <c r="AC327" s="184">
        <v>1720522</v>
      </c>
      <c r="AD327" s="184">
        <v>1733380</v>
      </c>
      <c r="AE327" s="184">
        <v>6196609</v>
      </c>
      <c r="AF327" s="184">
        <v>1427353</v>
      </c>
      <c r="AG327" s="184">
        <v>2597288</v>
      </c>
      <c r="AH327" s="184">
        <v>2330228</v>
      </c>
      <c r="AI327" s="184">
        <v>5894298</v>
      </c>
      <c r="AJ327" s="184">
        <v>1949700</v>
      </c>
      <c r="AK327" s="184">
        <v>1241600</v>
      </c>
      <c r="AL327" s="184"/>
      <c r="AM327" s="184">
        <v>2152930</v>
      </c>
      <c r="AN327" s="184">
        <v>1277060</v>
      </c>
      <c r="AO327" s="184">
        <v>4840132</v>
      </c>
      <c r="AP327" s="184">
        <v>3846734</v>
      </c>
      <c r="AQ327" s="184">
        <v>3532600</v>
      </c>
      <c r="AR327" s="184">
        <v>1831509</v>
      </c>
      <c r="AS327" s="184">
        <v>7993100</v>
      </c>
      <c r="AT327" s="184">
        <v>1513849</v>
      </c>
      <c r="AU327" s="184">
        <v>4770800</v>
      </c>
      <c r="AV327" s="184">
        <v>3683985</v>
      </c>
      <c r="AW327" s="184">
        <v>2568200</v>
      </c>
      <c r="AX327" s="184">
        <v>1967000</v>
      </c>
      <c r="AY327" s="184">
        <v>3405219</v>
      </c>
      <c r="AZ327" s="184">
        <v>2713249</v>
      </c>
      <c r="BA327" s="184">
        <v>2074849</v>
      </c>
      <c r="BB327" s="184">
        <v>7825900</v>
      </c>
      <c r="BC327" s="184">
        <v>2535354</v>
      </c>
      <c r="BD327" s="184"/>
      <c r="BE327" s="184">
        <v>7529200</v>
      </c>
      <c r="BF327" s="184">
        <v>1717100</v>
      </c>
      <c r="BG327" s="184">
        <v>2611700</v>
      </c>
      <c r="BH327" s="184">
        <v>8822600</v>
      </c>
      <c r="BI327" s="184">
        <v>2683463</v>
      </c>
      <c r="BJ327" s="184">
        <v>1313800</v>
      </c>
      <c r="BK327" s="184">
        <v>199200</v>
      </c>
      <c r="BL327" s="184">
        <v>918600</v>
      </c>
      <c r="BM327" s="184"/>
      <c r="BN327" s="184">
        <v>3519270</v>
      </c>
      <c r="BO327" s="184">
        <v>2859600</v>
      </c>
      <c r="BP327" s="184">
        <v>4300300</v>
      </c>
      <c r="BQ327" s="184">
        <v>3537200</v>
      </c>
      <c r="BR327" s="184">
        <v>2598200</v>
      </c>
      <c r="BS327" s="184"/>
      <c r="BT327" s="184">
        <v>1558500</v>
      </c>
      <c r="BU327" s="184">
        <v>820515</v>
      </c>
      <c r="BV327" s="184">
        <v>9003373</v>
      </c>
      <c r="BW327" s="184">
        <v>1167500</v>
      </c>
      <c r="BX327" s="184">
        <v>1849630</v>
      </c>
      <c r="BY327" s="184">
        <v>3707955</v>
      </c>
      <c r="BZ327" s="184">
        <v>1301953</v>
      </c>
      <c r="CA327" s="184">
        <v>1540900</v>
      </c>
      <c r="CB327" s="184">
        <v>1290854</v>
      </c>
      <c r="CC327" s="184">
        <v>613600</v>
      </c>
      <c r="CD327" s="184">
        <v>4925495</v>
      </c>
      <c r="CE327" s="184">
        <v>982282</v>
      </c>
      <c r="CF327" s="184">
        <v>3693202</v>
      </c>
      <c r="CG327" s="184">
        <v>1564962</v>
      </c>
      <c r="CH327" s="184">
        <v>2334000</v>
      </c>
      <c r="CI327" s="184">
        <v>1955409</v>
      </c>
      <c r="CJ327" s="184">
        <v>1422612</v>
      </c>
      <c r="CK327" s="184">
        <v>5312808</v>
      </c>
      <c r="CL327" s="184">
        <v>2060300</v>
      </c>
      <c r="CM327" s="184">
        <v>1067228</v>
      </c>
    </row>
    <row r="328" spans="1:91" ht="49.2">
      <c r="A328" s="120">
        <v>22</v>
      </c>
      <c r="B328" s="220" t="s">
        <v>1042</v>
      </c>
      <c r="C328" s="126" t="s">
        <v>1273</v>
      </c>
      <c r="D328" s="184"/>
      <c r="E328" s="184">
        <v>331400</v>
      </c>
      <c r="F328" s="184">
        <v>506100</v>
      </c>
      <c r="G328" s="184">
        <v>108000</v>
      </c>
      <c r="H328" s="184">
        <v>89900</v>
      </c>
      <c r="I328" s="184"/>
      <c r="J328" s="184">
        <v>57600</v>
      </c>
      <c r="K328" s="184"/>
      <c r="L328" s="184">
        <v>188300</v>
      </c>
      <c r="M328" s="184">
        <v>209100</v>
      </c>
      <c r="N328" s="184">
        <v>186900</v>
      </c>
      <c r="O328" s="184">
        <v>57200</v>
      </c>
      <c r="P328" s="184"/>
      <c r="Q328" s="184"/>
      <c r="R328" s="184">
        <v>30600</v>
      </c>
      <c r="S328" s="184"/>
      <c r="T328" s="184">
        <v>35300</v>
      </c>
      <c r="U328" s="184"/>
      <c r="V328" s="184"/>
      <c r="W328" s="184"/>
      <c r="X328" s="184"/>
      <c r="Y328" s="184">
        <v>485600</v>
      </c>
      <c r="Z328" s="184">
        <v>896100</v>
      </c>
      <c r="AA328" s="184">
        <v>800700</v>
      </c>
      <c r="AB328" s="184">
        <v>631600</v>
      </c>
      <c r="AC328" s="184">
        <v>499300</v>
      </c>
      <c r="AD328" s="184">
        <v>208600</v>
      </c>
      <c r="AE328" s="184"/>
      <c r="AF328" s="184">
        <v>525700</v>
      </c>
      <c r="AG328" s="184">
        <v>695400</v>
      </c>
      <c r="AH328" s="184">
        <v>745800</v>
      </c>
      <c r="AI328" s="184">
        <v>177800</v>
      </c>
      <c r="AJ328" s="184">
        <v>598100</v>
      </c>
      <c r="AK328" s="184">
        <v>436100</v>
      </c>
      <c r="AL328" s="184"/>
      <c r="AM328" s="184">
        <v>728235</v>
      </c>
      <c r="AN328" s="184">
        <v>223400</v>
      </c>
      <c r="AO328" s="184"/>
      <c r="AP328" s="184"/>
      <c r="AQ328" s="184">
        <v>147500</v>
      </c>
      <c r="AR328" s="184">
        <v>156600</v>
      </c>
      <c r="AS328" s="184"/>
      <c r="AT328" s="184">
        <v>624200</v>
      </c>
      <c r="AU328" s="184">
        <v>753500</v>
      </c>
      <c r="AV328" s="184">
        <v>233900</v>
      </c>
      <c r="AW328" s="184">
        <v>663400</v>
      </c>
      <c r="AX328" s="184">
        <v>132040</v>
      </c>
      <c r="AY328" s="184"/>
      <c r="AZ328" s="184">
        <v>332500</v>
      </c>
      <c r="BA328" s="184"/>
      <c r="BB328" s="184">
        <v>195899</v>
      </c>
      <c r="BC328" s="184">
        <v>199000</v>
      </c>
      <c r="BD328" s="184"/>
      <c r="BE328" s="184">
        <v>1074300</v>
      </c>
      <c r="BF328" s="184">
        <v>187700</v>
      </c>
      <c r="BG328" s="184"/>
      <c r="BH328" s="184"/>
      <c r="BI328" s="184">
        <v>376637</v>
      </c>
      <c r="BJ328" s="184"/>
      <c r="BK328" s="184"/>
      <c r="BL328" s="184"/>
      <c r="BM328" s="184"/>
      <c r="BN328" s="184">
        <v>136400</v>
      </c>
      <c r="BO328" s="184">
        <v>294500</v>
      </c>
      <c r="BP328" s="184">
        <v>1177000</v>
      </c>
      <c r="BQ328" s="184">
        <v>922200</v>
      </c>
      <c r="BR328" s="184">
        <v>207400</v>
      </c>
      <c r="BS328" s="186"/>
      <c r="BT328" s="184">
        <v>609500</v>
      </c>
      <c r="BU328" s="184">
        <v>202900</v>
      </c>
      <c r="BV328" s="184">
        <v>2324400</v>
      </c>
      <c r="BW328" s="186">
        <v>234900</v>
      </c>
      <c r="BX328" s="184">
        <v>589500</v>
      </c>
      <c r="BY328" s="184">
        <v>2175300</v>
      </c>
      <c r="BZ328" s="184">
        <v>559000</v>
      </c>
      <c r="CA328" s="184">
        <v>445800</v>
      </c>
      <c r="CB328" s="184">
        <v>482200</v>
      </c>
      <c r="CC328" s="184"/>
      <c r="CD328" s="184">
        <v>864800</v>
      </c>
      <c r="CE328" s="184">
        <v>1094300</v>
      </c>
      <c r="CF328" s="184">
        <v>995200</v>
      </c>
      <c r="CG328" s="186">
        <v>324600</v>
      </c>
      <c r="CH328" s="184">
        <v>401800</v>
      </c>
      <c r="CI328" s="184">
        <v>379100</v>
      </c>
      <c r="CJ328" s="184">
        <v>394600</v>
      </c>
      <c r="CK328" s="184">
        <v>1414900</v>
      </c>
      <c r="CL328" s="184">
        <v>257500</v>
      </c>
      <c r="CM328" s="184">
        <v>291400</v>
      </c>
    </row>
    <row r="329" spans="1:91" ht="49.2">
      <c r="A329" s="120">
        <v>22</v>
      </c>
      <c r="B329" s="220" t="s">
        <v>1043</v>
      </c>
      <c r="C329" s="126" t="s">
        <v>609</v>
      </c>
      <c r="D329" s="184">
        <v>2064160</v>
      </c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>
        <v>2724271</v>
      </c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>
        <v>4469782</v>
      </c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>
        <v>2227657.73</v>
      </c>
      <c r="BE329" s="184"/>
      <c r="BF329" s="184"/>
      <c r="BG329" s="184"/>
      <c r="BH329" s="184"/>
      <c r="BI329" s="184"/>
      <c r="BJ329" s="184"/>
      <c r="BK329" s="184"/>
      <c r="BL329" s="184"/>
      <c r="BM329" s="184">
        <v>1715683</v>
      </c>
      <c r="BN329" s="184"/>
      <c r="BO329" s="184"/>
      <c r="BP329" s="184"/>
      <c r="BQ329" s="184"/>
      <c r="BR329" s="184"/>
      <c r="BS329" s="184">
        <v>5483337</v>
      </c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</row>
    <row r="330" spans="1:91" ht="49.2">
      <c r="A330" s="120">
        <v>22</v>
      </c>
      <c r="B330" s="220" t="s">
        <v>1044</v>
      </c>
      <c r="C330" s="126" t="s">
        <v>610</v>
      </c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>
        <v>220019.6</v>
      </c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>
        <v>1227719</v>
      </c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</row>
    <row r="331" spans="1:91" ht="49.2">
      <c r="A331" s="120">
        <v>22</v>
      </c>
      <c r="B331" s="220" t="s">
        <v>1045</v>
      </c>
      <c r="C331" s="126" t="s">
        <v>611</v>
      </c>
      <c r="D331" s="184">
        <v>13253079.75</v>
      </c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>
        <v>140479.94</v>
      </c>
      <c r="Q331" s="184"/>
      <c r="R331" s="184">
        <v>35200</v>
      </c>
      <c r="S331" s="184"/>
      <c r="T331" s="184"/>
      <c r="U331" s="184"/>
      <c r="V331" s="184"/>
      <c r="W331" s="184"/>
      <c r="X331" s="184">
        <v>14781765</v>
      </c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>
        <v>15512353</v>
      </c>
      <c r="AM331" s="184"/>
      <c r="AN331" s="184"/>
      <c r="AO331" s="184"/>
      <c r="AP331" s="184">
        <v>314600</v>
      </c>
      <c r="AQ331" s="184"/>
      <c r="AR331" s="184"/>
      <c r="AS331" s="184"/>
      <c r="AT331" s="184">
        <v>15600</v>
      </c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>
        <v>12172342.27</v>
      </c>
      <c r="BE331" s="184">
        <v>569000</v>
      </c>
      <c r="BF331" s="184"/>
      <c r="BG331" s="184"/>
      <c r="BH331" s="184"/>
      <c r="BI331" s="184"/>
      <c r="BJ331" s="184"/>
      <c r="BK331" s="184"/>
      <c r="BL331" s="184"/>
      <c r="BM331" s="184">
        <v>12544113</v>
      </c>
      <c r="BN331" s="184"/>
      <c r="BO331" s="184"/>
      <c r="BP331" s="184"/>
      <c r="BQ331" s="184"/>
      <c r="BR331" s="184"/>
      <c r="BS331" s="184">
        <v>54076075</v>
      </c>
      <c r="BT331" s="184"/>
      <c r="BU331" s="184"/>
      <c r="BV331" s="184"/>
      <c r="BW331" s="184"/>
      <c r="BX331" s="186"/>
      <c r="BY331" s="184">
        <v>1391900</v>
      </c>
      <c r="BZ331" s="186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6"/>
      <c r="CM331" s="184"/>
    </row>
    <row r="332" spans="1:91" ht="49.2">
      <c r="A332" s="120">
        <v>22</v>
      </c>
      <c r="B332" s="220" t="s">
        <v>1046</v>
      </c>
      <c r="C332" s="126" t="s">
        <v>612</v>
      </c>
      <c r="D332" s="184">
        <v>522661.57</v>
      </c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>
        <v>1012495.52</v>
      </c>
      <c r="Q332" s="184">
        <v>340600</v>
      </c>
      <c r="R332" s="184">
        <v>156500</v>
      </c>
      <c r="S332" s="184">
        <v>404845.1</v>
      </c>
      <c r="T332" s="184">
        <v>217700</v>
      </c>
      <c r="U332" s="184">
        <v>305400</v>
      </c>
      <c r="V332" s="184">
        <v>178100</v>
      </c>
      <c r="W332" s="184">
        <v>144906</v>
      </c>
      <c r="X332" s="184">
        <v>1504050</v>
      </c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>
        <v>997488.21</v>
      </c>
      <c r="AM332" s="184"/>
      <c r="AN332" s="184"/>
      <c r="AO332" s="184"/>
      <c r="AP332" s="184">
        <v>1559400</v>
      </c>
      <c r="AQ332" s="184"/>
      <c r="AR332" s="184"/>
      <c r="AS332" s="184"/>
      <c r="AT332" s="184">
        <v>124750</v>
      </c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>
        <v>3757450</v>
      </c>
      <c r="BE332" s="184"/>
      <c r="BF332" s="184"/>
      <c r="BG332" s="184"/>
      <c r="BH332" s="184"/>
      <c r="BI332" s="184"/>
      <c r="BJ332" s="184"/>
      <c r="BK332" s="184">
        <v>411500</v>
      </c>
      <c r="BL332" s="184"/>
      <c r="BM332" s="184">
        <v>1422691</v>
      </c>
      <c r="BN332" s="184"/>
      <c r="BO332" s="184"/>
      <c r="BP332" s="184"/>
      <c r="BQ332" s="184"/>
      <c r="BR332" s="184"/>
      <c r="BS332" s="186">
        <v>12000000</v>
      </c>
      <c r="BT332" s="184"/>
      <c r="BU332" s="186"/>
      <c r="BV332" s="184"/>
      <c r="BW332" s="184"/>
      <c r="BX332" s="186"/>
      <c r="BY332" s="186"/>
      <c r="BZ332" s="184"/>
      <c r="CA332" s="186"/>
      <c r="CB332" s="186"/>
      <c r="CC332" s="186">
        <v>6000</v>
      </c>
      <c r="CD332" s="186"/>
      <c r="CE332" s="186"/>
      <c r="CF332" s="186"/>
      <c r="CG332" s="186"/>
      <c r="CH332" s="186"/>
      <c r="CI332" s="186"/>
      <c r="CJ332" s="184"/>
      <c r="CK332" s="186"/>
      <c r="CL332" s="184"/>
      <c r="CM332" s="186"/>
    </row>
    <row r="333" spans="1:91" ht="24.6">
      <c r="A333" s="120">
        <v>22</v>
      </c>
      <c r="B333" s="220" t="s">
        <v>1047</v>
      </c>
      <c r="C333" s="126" t="s">
        <v>1274</v>
      </c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>
        <v>158200</v>
      </c>
      <c r="AT333" s="184"/>
      <c r="AU333" s="184"/>
      <c r="AV333" s="184"/>
      <c r="AW333" s="184">
        <v>2750</v>
      </c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6"/>
      <c r="BT333" s="186"/>
      <c r="BU333" s="186"/>
      <c r="BV333" s="184"/>
      <c r="BW333" s="184"/>
      <c r="BX333" s="184"/>
      <c r="BY333" s="186"/>
      <c r="BZ333" s="184"/>
      <c r="CA333" s="186"/>
      <c r="CB333" s="186"/>
      <c r="CC333" s="186"/>
      <c r="CD333" s="184"/>
      <c r="CE333" s="184"/>
      <c r="CF333" s="186"/>
      <c r="CG333" s="186"/>
      <c r="CH333" s="186"/>
      <c r="CI333" s="186"/>
      <c r="CJ333" s="184"/>
      <c r="CK333" s="186"/>
      <c r="CL333" s="184"/>
      <c r="CM333" s="186"/>
    </row>
    <row r="334" spans="1:91" ht="24.6">
      <c r="A334" s="120">
        <v>22</v>
      </c>
      <c r="B334" s="220" t="s">
        <v>1048</v>
      </c>
      <c r="C334" s="126" t="s">
        <v>1275</v>
      </c>
      <c r="D334" s="184"/>
      <c r="E334" s="184">
        <v>3900</v>
      </c>
      <c r="F334" s="184"/>
      <c r="G334" s="184">
        <v>4160</v>
      </c>
      <c r="H334" s="184">
        <v>1400</v>
      </c>
      <c r="I334" s="184"/>
      <c r="J334" s="184"/>
      <c r="K334" s="184">
        <v>50200</v>
      </c>
      <c r="L334" s="184"/>
      <c r="M334" s="184"/>
      <c r="N334" s="184"/>
      <c r="O334" s="184"/>
      <c r="P334" s="184">
        <v>300750</v>
      </c>
      <c r="Q334" s="184">
        <v>267000</v>
      </c>
      <c r="R334" s="184"/>
      <c r="S334" s="184"/>
      <c r="T334" s="184"/>
      <c r="U334" s="184"/>
      <c r="V334" s="184">
        <v>1500</v>
      </c>
      <c r="W334" s="184"/>
      <c r="X334" s="184">
        <v>3286517</v>
      </c>
      <c r="Y334" s="184">
        <v>31200</v>
      </c>
      <c r="Z334" s="184"/>
      <c r="AA334" s="184"/>
      <c r="AB334" s="184"/>
      <c r="AC334" s="184"/>
      <c r="AD334" s="184">
        <v>33500</v>
      </c>
      <c r="AE334" s="184"/>
      <c r="AF334" s="184">
        <v>0</v>
      </c>
      <c r="AG334" s="184"/>
      <c r="AH334" s="184">
        <v>52650</v>
      </c>
      <c r="AI334" s="184"/>
      <c r="AJ334" s="184">
        <v>4089556.25</v>
      </c>
      <c r="AK334" s="184"/>
      <c r="AL334" s="184">
        <v>105450</v>
      </c>
      <c r="AM334" s="184"/>
      <c r="AN334" s="184">
        <v>5850</v>
      </c>
      <c r="AO334" s="184">
        <v>2400</v>
      </c>
      <c r="AP334" s="184"/>
      <c r="AQ334" s="184"/>
      <c r="AR334" s="184"/>
      <c r="AS334" s="184">
        <v>262300</v>
      </c>
      <c r="AT334" s="184"/>
      <c r="AU334" s="184"/>
      <c r="AV334" s="184"/>
      <c r="AW334" s="184"/>
      <c r="AX334" s="184"/>
      <c r="AY334" s="184"/>
      <c r="AZ334" s="184"/>
      <c r="BA334" s="184"/>
      <c r="BB334" s="184">
        <v>16500</v>
      </c>
      <c r="BC334" s="184"/>
      <c r="BD334" s="184"/>
      <c r="BE334" s="184"/>
      <c r="BF334" s="184"/>
      <c r="BG334" s="184"/>
      <c r="BH334" s="184"/>
      <c r="BI334" s="184"/>
      <c r="BJ334" s="184">
        <v>25200</v>
      </c>
      <c r="BK334" s="184">
        <v>21600</v>
      </c>
      <c r="BL334" s="184"/>
      <c r="BM334" s="184"/>
      <c r="BN334" s="184"/>
      <c r="BO334" s="184"/>
      <c r="BP334" s="184"/>
      <c r="BQ334" s="184"/>
      <c r="BR334" s="184"/>
      <c r="BS334" s="186">
        <v>2154769</v>
      </c>
      <c r="BT334" s="186">
        <v>7800</v>
      </c>
      <c r="BU334" s="186"/>
      <c r="BV334" s="186"/>
      <c r="BW334" s="186"/>
      <c r="BX334" s="186"/>
      <c r="BY334" s="186"/>
      <c r="BZ334" s="186"/>
      <c r="CA334" s="186"/>
      <c r="CB334" s="186"/>
      <c r="CC334" s="184">
        <v>262800</v>
      </c>
      <c r="CD334" s="186"/>
      <c r="CE334" s="186"/>
      <c r="CF334" s="186"/>
      <c r="CG334" s="186"/>
      <c r="CH334" s="186"/>
      <c r="CI334" s="186"/>
      <c r="CJ334" s="184"/>
      <c r="CK334" s="184"/>
      <c r="CL334" s="186"/>
      <c r="CM334" s="186">
        <v>7500</v>
      </c>
    </row>
    <row r="335" spans="1:91" ht="24.6">
      <c r="A335" s="120">
        <v>38</v>
      </c>
      <c r="B335" s="220" t="s">
        <v>1049</v>
      </c>
      <c r="C335" s="126" t="s">
        <v>1276</v>
      </c>
      <c r="D335" s="184">
        <v>915568.79</v>
      </c>
      <c r="E335" s="184">
        <v>69782.23</v>
      </c>
      <c r="F335" s="184"/>
      <c r="G335" s="184"/>
      <c r="H335" s="184">
        <v>41924.82</v>
      </c>
      <c r="I335" s="184">
        <v>12557.19</v>
      </c>
      <c r="J335" s="184">
        <v>22920.26</v>
      </c>
      <c r="K335" s="184">
        <v>9388.4599999999991</v>
      </c>
      <c r="L335" s="184">
        <v>168817.8</v>
      </c>
      <c r="M335" s="184"/>
      <c r="N335" s="184">
        <v>315684.55</v>
      </c>
      <c r="O335" s="184">
        <v>374966.51</v>
      </c>
      <c r="P335" s="184">
        <v>2109041.36</v>
      </c>
      <c r="Q335" s="184"/>
      <c r="R335" s="184">
        <v>8100</v>
      </c>
      <c r="S335" s="184">
        <v>594986.69999999995</v>
      </c>
      <c r="T335" s="184"/>
      <c r="U335" s="184">
        <v>143580</v>
      </c>
      <c r="V335" s="184"/>
      <c r="W335" s="184">
        <v>6833.35</v>
      </c>
      <c r="X335" s="184">
        <v>2254380.9500000002</v>
      </c>
      <c r="Y335" s="184">
        <v>191264.59</v>
      </c>
      <c r="Z335" s="184">
        <v>176684.74</v>
      </c>
      <c r="AA335" s="184">
        <v>341264.64000000001</v>
      </c>
      <c r="AB335" s="184">
        <v>40628.04</v>
      </c>
      <c r="AC335" s="184">
        <v>149211.9</v>
      </c>
      <c r="AD335" s="184">
        <v>192780</v>
      </c>
      <c r="AE335" s="184">
        <v>624044.43999999994</v>
      </c>
      <c r="AF335" s="184">
        <v>287721.33</v>
      </c>
      <c r="AG335" s="184"/>
      <c r="AH335" s="184">
        <v>213593.44</v>
      </c>
      <c r="AI335" s="184">
        <v>351045.24</v>
      </c>
      <c r="AJ335" s="184">
        <v>328308.95</v>
      </c>
      <c r="AK335" s="184">
        <v>363581.8</v>
      </c>
      <c r="AL335" s="184">
        <v>2722860.51</v>
      </c>
      <c r="AM335" s="184">
        <v>161400</v>
      </c>
      <c r="AN335" s="184">
        <v>119914.02</v>
      </c>
      <c r="AO335" s="184">
        <v>279689.46000000002</v>
      </c>
      <c r="AP335" s="184">
        <v>409214.04</v>
      </c>
      <c r="AQ335" s="184">
        <v>459064.02</v>
      </c>
      <c r="AR335" s="184">
        <v>152602.01999999999</v>
      </c>
      <c r="AS335" s="184">
        <v>1351775.76</v>
      </c>
      <c r="AT335" s="184">
        <v>141690</v>
      </c>
      <c r="AU335" s="184">
        <v>349019.94</v>
      </c>
      <c r="AV335" s="184">
        <v>645431.30000000005</v>
      </c>
      <c r="AW335" s="184">
        <v>165272.04</v>
      </c>
      <c r="AX335" s="184">
        <v>119914.02</v>
      </c>
      <c r="AY335" s="184">
        <v>192122</v>
      </c>
      <c r="AZ335" s="184">
        <v>54292.82</v>
      </c>
      <c r="BA335" s="184">
        <v>173840.7</v>
      </c>
      <c r="BB335" s="184">
        <v>2639182.37</v>
      </c>
      <c r="BC335" s="184"/>
      <c r="BD335" s="184">
        <v>1556794.32</v>
      </c>
      <c r="BE335" s="184">
        <v>107239.98</v>
      </c>
      <c r="BF335" s="184">
        <v>77126.7</v>
      </c>
      <c r="BG335" s="184"/>
      <c r="BH335" s="184">
        <v>1537294.62</v>
      </c>
      <c r="BI335" s="184"/>
      <c r="BJ335" s="184">
        <v>204137.28</v>
      </c>
      <c r="BK335" s="184">
        <v>178713</v>
      </c>
      <c r="BL335" s="184">
        <v>320821.98</v>
      </c>
      <c r="BM335" s="184">
        <v>647339.36</v>
      </c>
      <c r="BN335" s="184">
        <v>152330.70000000001</v>
      </c>
      <c r="BO335" s="184">
        <v>222119.52</v>
      </c>
      <c r="BP335" s="184">
        <v>525414.36</v>
      </c>
      <c r="BQ335" s="184">
        <v>255385.5</v>
      </c>
      <c r="BR335" s="184">
        <v>423205.56</v>
      </c>
      <c r="BS335" s="186">
        <v>2044283.02</v>
      </c>
      <c r="BT335" s="186">
        <v>134500.01999999999</v>
      </c>
      <c r="BU335" s="184"/>
      <c r="BV335" s="184">
        <v>2193655.5</v>
      </c>
      <c r="BW335" s="184">
        <v>203778</v>
      </c>
      <c r="BX335" s="184">
        <v>278507.09999999998</v>
      </c>
      <c r="BY335" s="186">
        <v>123420.06</v>
      </c>
      <c r="BZ335" s="186">
        <v>395808</v>
      </c>
      <c r="CA335" s="186">
        <v>168594</v>
      </c>
      <c r="CB335" s="184">
        <v>117334.02</v>
      </c>
      <c r="CC335" s="186">
        <v>441100.02</v>
      </c>
      <c r="CD335" s="186">
        <v>954420</v>
      </c>
      <c r="CE335" s="184"/>
      <c r="CF335" s="186">
        <v>387176.1</v>
      </c>
      <c r="CG335" s="186">
        <v>45900</v>
      </c>
      <c r="CH335" s="184">
        <v>170497.08</v>
      </c>
      <c r="CI335" s="184">
        <v>101899.98</v>
      </c>
      <c r="CJ335" s="184">
        <v>35638.980000000003</v>
      </c>
      <c r="CK335" s="184">
        <v>1340752.6200000001</v>
      </c>
      <c r="CL335" s="186">
        <v>374119.98</v>
      </c>
      <c r="CM335" s="186">
        <v>365034</v>
      </c>
    </row>
    <row r="336" spans="1:91" ht="24.6">
      <c r="A336" s="120">
        <v>38</v>
      </c>
      <c r="B336" s="220" t="s">
        <v>1050</v>
      </c>
      <c r="C336" s="126" t="s">
        <v>613</v>
      </c>
      <c r="D336" s="184">
        <v>18489220.27</v>
      </c>
      <c r="E336" s="184"/>
      <c r="F336" s="184">
        <v>174913.45</v>
      </c>
      <c r="G336" s="184"/>
      <c r="H336" s="184">
        <v>3370.71</v>
      </c>
      <c r="I336" s="184">
        <v>44559.29</v>
      </c>
      <c r="J336" s="184">
        <v>26708.99</v>
      </c>
      <c r="K336" s="184">
        <v>193606.22</v>
      </c>
      <c r="L336" s="184"/>
      <c r="M336" s="184">
        <v>1130648.32</v>
      </c>
      <c r="N336" s="184">
        <v>1184378.02</v>
      </c>
      <c r="O336" s="184">
        <v>365310</v>
      </c>
      <c r="P336" s="184">
        <v>13066347.529999999</v>
      </c>
      <c r="Q336" s="184"/>
      <c r="R336" s="184">
        <v>529743.84</v>
      </c>
      <c r="S336" s="184">
        <v>3653157.53</v>
      </c>
      <c r="T336" s="184">
        <v>21227.56</v>
      </c>
      <c r="U336" s="184">
        <v>86648</v>
      </c>
      <c r="V336" s="184"/>
      <c r="W336" s="184">
        <v>25513.439999999999</v>
      </c>
      <c r="X336" s="184">
        <v>18676390.550000001</v>
      </c>
      <c r="Y336" s="184">
        <v>87989.69</v>
      </c>
      <c r="Z336" s="184">
        <v>1644412.51</v>
      </c>
      <c r="AA336" s="184"/>
      <c r="AB336" s="184"/>
      <c r="AC336" s="184">
        <v>6990</v>
      </c>
      <c r="AD336" s="184">
        <v>188394.72</v>
      </c>
      <c r="AE336" s="184">
        <v>1931100.87</v>
      </c>
      <c r="AF336" s="184"/>
      <c r="AG336" s="184">
        <v>201369.89</v>
      </c>
      <c r="AH336" s="184">
        <v>279630.07</v>
      </c>
      <c r="AI336" s="184">
        <v>200298.28</v>
      </c>
      <c r="AJ336" s="184">
        <v>301184.09000000003</v>
      </c>
      <c r="AK336" s="184">
        <v>325858.59000000003</v>
      </c>
      <c r="AL336" s="184">
        <v>16838938.199999999</v>
      </c>
      <c r="AM336" s="184"/>
      <c r="AN336" s="184">
        <v>93520.02</v>
      </c>
      <c r="AO336" s="184">
        <v>720351.06</v>
      </c>
      <c r="AP336" s="184">
        <v>336580.02</v>
      </c>
      <c r="AQ336" s="184"/>
      <c r="AR336" s="184"/>
      <c r="AS336" s="184">
        <v>3117254.04</v>
      </c>
      <c r="AT336" s="184"/>
      <c r="AU336" s="184">
        <v>142595.16</v>
      </c>
      <c r="AV336" s="184">
        <v>335858</v>
      </c>
      <c r="AW336" s="184">
        <v>11823.48</v>
      </c>
      <c r="AX336" s="184">
        <v>321282</v>
      </c>
      <c r="AY336" s="184">
        <v>102960</v>
      </c>
      <c r="AZ336" s="184">
        <v>90292.02</v>
      </c>
      <c r="BA336" s="184">
        <v>74910.3</v>
      </c>
      <c r="BB336" s="184">
        <v>11898871.529999999</v>
      </c>
      <c r="BC336" s="184"/>
      <c r="BD336" s="184">
        <v>9673208.6999999993</v>
      </c>
      <c r="BE336" s="184">
        <v>737536.2</v>
      </c>
      <c r="BF336" s="184">
        <v>28200</v>
      </c>
      <c r="BG336" s="184">
        <v>199614</v>
      </c>
      <c r="BH336" s="184">
        <v>1840807.68</v>
      </c>
      <c r="BI336" s="184">
        <v>139942.32</v>
      </c>
      <c r="BJ336" s="184">
        <v>379786.92</v>
      </c>
      <c r="BK336" s="184">
        <v>372133.25</v>
      </c>
      <c r="BL336" s="184">
        <v>484884.84</v>
      </c>
      <c r="BM336" s="184">
        <v>1120680.2</v>
      </c>
      <c r="BN336" s="184">
        <v>139375.5</v>
      </c>
      <c r="BO336" s="184">
        <v>596490</v>
      </c>
      <c r="BP336" s="184">
        <v>685719.6</v>
      </c>
      <c r="BQ336" s="184">
        <v>447924.9</v>
      </c>
      <c r="BR336" s="184">
        <v>627254.64</v>
      </c>
      <c r="BS336" s="186">
        <v>23806827.02</v>
      </c>
      <c r="BT336" s="184"/>
      <c r="BU336" s="184">
        <v>83332.25</v>
      </c>
      <c r="BV336" s="184">
        <v>8179753.2599999998</v>
      </c>
      <c r="BW336" s="184"/>
      <c r="BX336" s="184"/>
      <c r="BY336" s="186">
        <v>2204556.6</v>
      </c>
      <c r="BZ336" s="186">
        <v>643960.02</v>
      </c>
      <c r="CA336" s="184"/>
      <c r="CB336" s="184"/>
      <c r="CC336" s="184"/>
      <c r="CD336" s="186"/>
      <c r="CE336" s="184"/>
      <c r="CF336" s="184">
        <v>2469616.44</v>
      </c>
      <c r="CG336" s="186"/>
      <c r="CH336" s="184"/>
      <c r="CI336" s="184"/>
      <c r="CJ336" s="184">
        <v>12960</v>
      </c>
      <c r="CK336" s="184">
        <v>1260723.48</v>
      </c>
      <c r="CL336" s="184">
        <v>316000.02</v>
      </c>
      <c r="CM336" s="186">
        <v>312336</v>
      </c>
    </row>
    <row r="337" spans="1:91" ht="24.6">
      <c r="A337" s="120">
        <v>38</v>
      </c>
      <c r="B337" s="220" t="s">
        <v>1051</v>
      </c>
      <c r="C337" s="126" t="s">
        <v>614</v>
      </c>
      <c r="D337" s="184">
        <v>43552.13</v>
      </c>
      <c r="E337" s="184"/>
      <c r="F337" s="184"/>
      <c r="G337" s="184"/>
      <c r="H337" s="184">
        <v>127575.79</v>
      </c>
      <c r="I337" s="184"/>
      <c r="J337" s="184">
        <v>16719.03</v>
      </c>
      <c r="K337" s="184">
        <v>19797.400000000001</v>
      </c>
      <c r="L337" s="184"/>
      <c r="M337" s="184"/>
      <c r="N337" s="184"/>
      <c r="O337" s="184">
        <v>29318.33</v>
      </c>
      <c r="P337" s="184"/>
      <c r="Q337" s="184">
        <v>1240.02</v>
      </c>
      <c r="R337" s="184">
        <v>177979.98</v>
      </c>
      <c r="S337" s="184"/>
      <c r="T337" s="184">
        <v>14400.3</v>
      </c>
      <c r="U337" s="184"/>
      <c r="V337" s="184"/>
      <c r="W337" s="184"/>
      <c r="X337" s="184">
        <v>1655199.72</v>
      </c>
      <c r="Y337" s="184">
        <v>19515.11</v>
      </c>
      <c r="Z337" s="184"/>
      <c r="AA337" s="184"/>
      <c r="AB337" s="184"/>
      <c r="AC337" s="184"/>
      <c r="AD337" s="184">
        <v>172607.58</v>
      </c>
      <c r="AE337" s="184">
        <v>209047.62</v>
      </c>
      <c r="AF337" s="184"/>
      <c r="AG337" s="184">
        <v>3920.71</v>
      </c>
      <c r="AH337" s="184"/>
      <c r="AI337" s="184">
        <v>22230.48</v>
      </c>
      <c r="AJ337" s="184"/>
      <c r="AK337" s="184">
        <v>199581.24</v>
      </c>
      <c r="AL337" s="184">
        <v>1119999.99</v>
      </c>
      <c r="AM337" s="184">
        <v>8919.9599999999991</v>
      </c>
      <c r="AN337" s="184"/>
      <c r="AO337" s="184"/>
      <c r="AP337" s="184">
        <v>11666.64</v>
      </c>
      <c r="AQ337" s="184"/>
      <c r="AR337" s="184">
        <v>41391.18</v>
      </c>
      <c r="AS337" s="184"/>
      <c r="AT337" s="184"/>
      <c r="AU337" s="184"/>
      <c r="AV337" s="184"/>
      <c r="AW337" s="184"/>
      <c r="AX337" s="184"/>
      <c r="AY337" s="184">
        <v>6970.65</v>
      </c>
      <c r="AZ337" s="184"/>
      <c r="BA337" s="184"/>
      <c r="BB337" s="184">
        <v>519423.75</v>
      </c>
      <c r="BC337" s="184"/>
      <c r="BD337" s="184">
        <v>132079.98000000001</v>
      </c>
      <c r="BE337" s="184">
        <v>204306.36</v>
      </c>
      <c r="BF337" s="184"/>
      <c r="BG337" s="184"/>
      <c r="BH337" s="184"/>
      <c r="BI337" s="184"/>
      <c r="BJ337" s="184"/>
      <c r="BK337" s="184"/>
      <c r="BL337" s="184">
        <v>132683.04</v>
      </c>
      <c r="BM337" s="184"/>
      <c r="BN337" s="184">
        <v>196330.02</v>
      </c>
      <c r="BO337" s="184">
        <v>26843.95</v>
      </c>
      <c r="BP337" s="184"/>
      <c r="BQ337" s="184">
        <v>10127.459999999999</v>
      </c>
      <c r="BR337" s="184">
        <v>392925.9</v>
      </c>
      <c r="BS337" s="186">
        <v>5980768.75</v>
      </c>
      <c r="BT337" s="184">
        <v>425821.02</v>
      </c>
      <c r="BU337" s="186"/>
      <c r="BV337" s="184">
        <v>21440.400000000001</v>
      </c>
      <c r="BW337" s="184">
        <v>303741.96000000002</v>
      </c>
      <c r="BX337" s="186">
        <v>602400</v>
      </c>
      <c r="BY337" s="184"/>
      <c r="BZ337" s="184">
        <v>7180.02</v>
      </c>
      <c r="CA337" s="186"/>
      <c r="CB337" s="184"/>
      <c r="CC337" s="184"/>
      <c r="CD337" s="184">
        <v>2577770.58</v>
      </c>
      <c r="CE337" s="184">
        <v>151459.98000000001</v>
      </c>
      <c r="CF337" s="186">
        <v>13318.2</v>
      </c>
      <c r="CG337" s="184"/>
      <c r="CH337" s="184"/>
      <c r="CI337" s="184"/>
      <c r="CJ337" s="184">
        <v>73467.72</v>
      </c>
      <c r="CK337" s="186"/>
      <c r="CL337" s="184">
        <v>91259.68</v>
      </c>
      <c r="CM337" s="186">
        <v>76358.880000000005</v>
      </c>
    </row>
    <row r="338" spans="1:91" ht="24.6">
      <c r="A338" s="120">
        <v>38</v>
      </c>
      <c r="B338" s="220" t="s">
        <v>1052</v>
      </c>
      <c r="C338" s="123" t="s">
        <v>615</v>
      </c>
      <c r="D338" s="184">
        <v>99529.32</v>
      </c>
      <c r="E338" s="184">
        <v>134523.15</v>
      </c>
      <c r="F338" s="184">
        <v>27611.16</v>
      </c>
      <c r="G338" s="184"/>
      <c r="H338" s="184"/>
      <c r="I338" s="184"/>
      <c r="J338" s="184"/>
      <c r="K338" s="184"/>
      <c r="L338" s="184"/>
      <c r="M338" s="184"/>
      <c r="N338" s="184"/>
      <c r="O338" s="184">
        <v>97083.88</v>
      </c>
      <c r="P338" s="184">
        <v>1058584.78</v>
      </c>
      <c r="Q338" s="184"/>
      <c r="R338" s="184"/>
      <c r="S338" s="184">
        <v>671680.57</v>
      </c>
      <c r="T338" s="184"/>
      <c r="U338" s="184"/>
      <c r="V338" s="184">
        <v>2329.98</v>
      </c>
      <c r="W338" s="184">
        <v>76666.679999999993</v>
      </c>
      <c r="X338" s="184">
        <v>167598.01</v>
      </c>
      <c r="Y338" s="184">
        <v>35048.39</v>
      </c>
      <c r="Z338" s="184">
        <v>14297.73</v>
      </c>
      <c r="AA338" s="184"/>
      <c r="AB338" s="184"/>
      <c r="AC338" s="184"/>
      <c r="AD338" s="184"/>
      <c r="AE338" s="184"/>
      <c r="AF338" s="184"/>
      <c r="AG338" s="184">
        <v>7841.43</v>
      </c>
      <c r="AH338" s="184">
        <v>11220</v>
      </c>
      <c r="AI338" s="184"/>
      <c r="AJ338" s="184">
        <v>26257.919999999998</v>
      </c>
      <c r="AK338" s="184">
        <v>337800.32</v>
      </c>
      <c r="AL338" s="184">
        <v>59640</v>
      </c>
      <c r="AM338" s="184"/>
      <c r="AN338" s="184"/>
      <c r="AO338" s="184">
        <v>43633.26</v>
      </c>
      <c r="AP338" s="184">
        <v>10000.02</v>
      </c>
      <c r="AQ338" s="184"/>
      <c r="AR338" s="184"/>
      <c r="AS338" s="184">
        <v>46980</v>
      </c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>
        <v>97439.16</v>
      </c>
      <c r="BF338" s="184"/>
      <c r="BG338" s="184"/>
      <c r="BH338" s="184"/>
      <c r="BI338" s="184"/>
      <c r="BJ338" s="184">
        <v>103800</v>
      </c>
      <c r="BK338" s="184"/>
      <c r="BL338" s="184">
        <v>133323.35999999999</v>
      </c>
      <c r="BM338" s="184">
        <v>197319.78</v>
      </c>
      <c r="BN338" s="184">
        <v>41650.980000000003</v>
      </c>
      <c r="BO338" s="184">
        <v>16333.32</v>
      </c>
      <c r="BP338" s="184"/>
      <c r="BQ338" s="184">
        <v>85350</v>
      </c>
      <c r="BR338" s="184"/>
      <c r="BS338" s="186">
        <v>1389820.34</v>
      </c>
      <c r="BT338" s="184">
        <v>5421.9</v>
      </c>
      <c r="BU338" s="186"/>
      <c r="BV338" s="186">
        <v>136455.35999999999</v>
      </c>
      <c r="BW338" s="184"/>
      <c r="BX338" s="184"/>
      <c r="BY338" s="186"/>
      <c r="BZ338" s="184"/>
      <c r="CA338" s="186"/>
      <c r="CB338" s="184">
        <v>46166.64</v>
      </c>
      <c r="CC338" s="184"/>
      <c r="CD338" s="184"/>
      <c r="CE338" s="184"/>
      <c r="CF338" s="184"/>
      <c r="CG338" s="184"/>
      <c r="CH338" s="184">
        <v>34966.620000000003</v>
      </c>
      <c r="CI338" s="186"/>
      <c r="CJ338" s="184"/>
      <c r="CK338" s="186"/>
      <c r="CL338" s="184">
        <v>2160</v>
      </c>
      <c r="CM338" s="186"/>
    </row>
    <row r="339" spans="1:91" ht="24.6">
      <c r="A339" s="120">
        <v>38</v>
      </c>
      <c r="B339" s="220" t="s">
        <v>1053</v>
      </c>
      <c r="C339" s="123" t="s">
        <v>1277</v>
      </c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>
        <v>71982.78</v>
      </c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>
        <v>160966.68</v>
      </c>
      <c r="BD339" s="184"/>
      <c r="BE339" s="184"/>
      <c r="BF339" s="184"/>
      <c r="BG339" s="184"/>
      <c r="BH339" s="184">
        <v>393133.92</v>
      </c>
      <c r="BI339" s="184"/>
      <c r="BJ339" s="184"/>
      <c r="BK339" s="184">
        <v>66666.66</v>
      </c>
      <c r="BL339" s="184">
        <v>88300.02</v>
      </c>
      <c r="BM339" s="184"/>
      <c r="BN339" s="184"/>
      <c r="BO339" s="184"/>
      <c r="BP339" s="184"/>
      <c r="BQ339" s="184"/>
      <c r="BR339" s="184"/>
      <c r="BS339" s="186"/>
      <c r="BT339" s="184"/>
      <c r="BU339" s="186"/>
      <c r="BV339" s="184"/>
      <c r="BW339" s="184"/>
      <c r="BX339" s="184"/>
      <c r="BY339" s="186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6"/>
      <c r="CK339" s="186"/>
      <c r="CL339" s="184">
        <v>32899.980000000003</v>
      </c>
      <c r="CM339" s="184"/>
    </row>
    <row r="340" spans="1:91" ht="24.6">
      <c r="A340" s="120">
        <v>38</v>
      </c>
      <c r="B340" s="220" t="s">
        <v>1054</v>
      </c>
      <c r="C340" s="123" t="s">
        <v>616</v>
      </c>
      <c r="D340" s="184"/>
      <c r="E340" s="184"/>
      <c r="F340" s="184"/>
      <c r="G340" s="184">
        <v>1777.91</v>
      </c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>
        <v>28166.639999999999</v>
      </c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>
        <v>1985086.44</v>
      </c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4"/>
      <c r="CC340" s="186"/>
      <c r="CD340" s="186">
        <v>57400.02</v>
      </c>
      <c r="CE340" s="184"/>
      <c r="CF340" s="186"/>
      <c r="CG340" s="186"/>
      <c r="CH340" s="184"/>
      <c r="CI340" s="186"/>
      <c r="CJ340" s="184"/>
      <c r="CK340" s="186"/>
      <c r="CL340" s="184">
        <v>20599.98</v>
      </c>
      <c r="CM340" s="186">
        <v>9410.5</v>
      </c>
    </row>
    <row r="341" spans="1:91" ht="24.6">
      <c r="A341" s="120">
        <v>38</v>
      </c>
      <c r="B341" s="220" t="s">
        <v>1055</v>
      </c>
      <c r="C341" s="123" t="s">
        <v>617</v>
      </c>
      <c r="D341" s="184"/>
      <c r="E341" s="184"/>
      <c r="F341" s="184"/>
      <c r="G341" s="184">
        <v>3107.21</v>
      </c>
      <c r="H341" s="184"/>
      <c r="I341" s="184"/>
      <c r="J341" s="184"/>
      <c r="K341" s="184"/>
      <c r="L341" s="184"/>
      <c r="M341" s="184"/>
      <c r="N341" s="184"/>
      <c r="O341" s="184"/>
      <c r="P341" s="184"/>
      <c r="Q341" s="184">
        <v>44243.86</v>
      </c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>
        <v>18000</v>
      </c>
      <c r="AY341" s="184"/>
      <c r="AZ341" s="184"/>
      <c r="BA341" s="184"/>
      <c r="BB341" s="184"/>
      <c r="BC341" s="184"/>
      <c r="BD341" s="184"/>
      <c r="BE341" s="184">
        <v>125395.56</v>
      </c>
      <c r="BF341" s="184">
        <v>162999.96</v>
      </c>
      <c r="BG341" s="184"/>
      <c r="BH341" s="184">
        <v>623001.54</v>
      </c>
      <c r="BI341" s="184"/>
      <c r="BJ341" s="184"/>
      <c r="BK341" s="184">
        <v>81499.98</v>
      </c>
      <c r="BL341" s="184">
        <v>42752.58</v>
      </c>
      <c r="BM341" s="184"/>
      <c r="BN341" s="184"/>
      <c r="BO341" s="184"/>
      <c r="BP341" s="184"/>
      <c r="BQ341" s="184">
        <v>2803.32</v>
      </c>
      <c r="BR341" s="184"/>
      <c r="BS341" s="186"/>
      <c r="BT341" s="186"/>
      <c r="BU341" s="186"/>
      <c r="BV341" s="186"/>
      <c r="BW341" s="184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>
        <v>23598.54</v>
      </c>
      <c r="CM341" s="186"/>
    </row>
    <row r="342" spans="1:91" ht="24.6">
      <c r="A342" s="120">
        <v>38</v>
      </c>
      <c r="B342" s="220" t="s">
        <v>1056</v>
      </c>
      <c r="C342" s="123" t="s">
        <v>618</v>
      </c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>
        <v>2364.66</v>
      </c>
      <c r="BF342" s="184"/>
      <c r="BG342" s="184"/>
      <c r="BH342" s="184">
        <v>73288.98</v>
      </c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6"/>
      <c r="BT342" s="186"/>
      <c r="BU342" s="186"/>
      <c r="BV342" s="186"/>
      <c r="BW342" s="186"/>
      <c r="BX342" s="186"/>
      <c r="BY342" s="186"/>
      <c r="BZ342" s="186"/>
      <c r="CA342" s="184"/>
      <c r="CB342" s="186"/>
      <c r="CC342" s="186"/>
      <c r="CD342" s="184"/>
      <c r="CE342" s="186"/>
      <c r="CF342" s="186"/>
      <c r="CG342" s="186"/>
      <c r="CH342" s="184"/>
      <c r="CI342" s="186"/>
      <c r="CJ342" s="186"/>
      <c r="CK342" s="186"/>
      <c r="CL342" s="184"/>
      <c r="CM342" s="186"/>
    </row>
    <row r="343" spans="1:91" ht="24.6">
      <c r="A343" s="120">
        <v>38</v>
      </c>
      <c r="B343" s="220" t="s">
        <v>1057</v>
      </c>
      <c r="C343" s="123" t="s">
        <v>1278</v>
      </c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>
        <v>107852.13</v>
      </c>
      <c r="P343" s="184"/>
      <c r="Q343" s="184"/>
      <c r="R343" s="184">
        <v>999.18</v>
      </c>
      <c r="S343" s="184"/>
      <c r="T343" s="184">
        <v>21249</v>
      </c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>
        <v>2540.27</v>
      </c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>
        <v>5950.02</v>
      </c>
      <c r="BH343" s="184"/>
      <c r="BI343" s="184"/>
      <c r="BJ343" s="184"/>
      <c r="BK343" s="184">
        <v>30000</v>
      </c>
      <c r="BL343" s="184"/>
      <c r="BM343" s="184"/>
      <c r="BN343" s="184"/>
      <c r="BO343" s="184">
        <v>12146.2</v>
      </c>
      <c r="BP343" s="184">
        <v>22060.02</v>
      </c>
      <c r="BQ343" s="184"/>
      <c r="BR343" s="184"/>
      <c r="BS343" s="186"/>
      <c r="BT343" s="186"/>
      <c r="BU343" s="186"/>
      <c r="BV343" s="186"/>
      <c r="BW343" s="186"/>
      <c r="BX343" s="186">
        <v>14725.2</v>
      </c>
      <c r="BY343" s="186">
        <v>91666.66</v>
      </c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</row>
    <row r="344" spans="1:91" ht="24.6">
      <c r="A344" s="120">
        <v>38</v>
      </c>
      <c r="B344" s="220" t="s">
        <v>1058</v>
      </c>
      <c r="C344" s="123" t="s">
        <v>1279</v>
      </c>
      <c r="D344" s="184">
        <v>38278.58</v>
      </c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>
        <v>156785.95000000001</v>
      </c>
      <c r="Q344" s="184"/>
      <c r="R344" s="184"/>
      <c r="S344" s="184"/>
      <c r="T344" s="184"/>
      <c r="U344" s="184"/>
      <c r="V344" s="184"/>
      <c r="W344" s="184"/>
      <c r="X344" s="184">
        <v>4555967.95</v>
      </c>
      <c r="Y344" s="184">
        <v>1554.53</v>
      </c>
      <c r="Z344" s="184">
        <v>208195.87</v>
      </c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>
        <v>53149.82</v>
      </c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>
        <v>527850.86</v>
      </c>
      <c r="BC344" s="184"/>
      <c r="BD344" s="184">
        <v>235190.22</v>
      </c>
      <c r="BE344" s="184"/>
      <c r="BF344" s="184"/>
      <c r="BG344" s="184"/>
      <c r="BH344" s="184"/>
      <c r="BI344" s="184"/>
      <c r="BJ344" s="184"/>
      <c r="BK344" s="184"/>
      <c r="BL344" s="184">
        <v>13150.02</v>
      </c>
      <c r="BM344" s="184">
        <v>241395.55</v>
      </c>
      <c r="BN344" s="184"/>
      <c r="BO344" s="184"/>
      <c r="BP344" s="184"/>
      <c r="BQ344" s="184"/>
      <c r="BR344" s="184"/>
      <c r="BS344" s="186">
        <v>4497389.67</v>
      </c>
      <c r="BT344" s="186"/>
      <c r="BU344" s="186"/>
      <c r="BV344" s="186">
        <v>80548.679999999993</v>
      </c>
      <c r="BW344" s="186"/>
      <c r="BX344" s="186">
        <v>3250.02</v>
      </c>
      <c r="BY344" s="186"/>
      <c r="BZ344" s="186"/>
      <c r="CA344" s="186"/>
      <c r="CB344" s="186"/>
      <c r="CC344" s="184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</row>
    <row r="345" spans="1:91" ht="24.6">
      <c r="A345" s="120">
        <v>38</v>
      </c>
      <c r="B345" s="220" t="s">
        <v>1059</v>
      </c>
      <c r="C345" s="123" t="s">
        <v>1280</v>
      </c>
      <c r="D345" s="184">
        <v>365841.42</v>
      </c>
      <c r="E345" s="184"/>
      <c r="F345" s="184"/>
      <c r="G345" s="184"/>
      <c r="H345" s="184">
        <v>249265.2</v>
      </c>
      <c r="I345" s="184"/>
      <c r="J345" s="184"/>
      <c r="K345" s="184"/>
      <c r="L345" s="184"/>
      <c r="M345" s="184"/>
      <c r="N345" s="184">
        <v>498257.2</v>
      </c>
      <c r="O345" s="184"/>
      <c r="P345" s="184">
        <v>1800148.78</v>
      </c>
      <c r="Q345" s="184">
        <v>249800</v>
      </c>
      <c r="R345" s="184"/>
      <c r="S345" s="184"/>
      <c r="T345" s="184">
        <v>249799.98</v>
      </c>
      <c r="U345" s="184">
        <v>249799.98</v>
      </c>
      <c r="V345" s="184"/>
      <c r="W345" s="184"/>
      <c r="X345" s="184">
        <v>545435.87</v>
      </c>
      <c r="Y345" s="184">
        <v>166989.59</v>
      </c>
      <c r="Z345" s="184"/>
      <c r="AA345" s="184"/>
      <c r="AB345" s="184">
        <v>210000</v>
      </c>
      <c r="AC345" s="184"/>
      <c r="AD345" s="184">
        <v>210000</v>
      </c>
      <c r="AE345" s="184">
        <v>205650</v>
      </c>
      <c r="AF345" s="184">
        <v>210575.34</v>
      </c>
      <c r="AG345" s="184">
        <v>192722.82</v>
      </c>
      <c r="AH345" s="184"/>
      <c r="AI345" s="184">
        <v>458388.84</v>
      </c>
      <c r="AJ345" s="184">
        <v>461160</v>
      </c>
      <c r="AK345" s="184">
        <v>210000</v>
      </c>
      <c r="AL345" s="184">
        <v>243796.21</v>
      </c>
      <c r="AM345" s="184"/>
      <c r="AN345" s="184">
        <v>492900</v>
      </c>
      <c r="AO345" s="184"/>
      <c r="AP345" s="184"/>
      <c r="AQ345" s="184"/>
      <c r="AR345" s="184"/>
      <c r="AS345" s="184">
        <v>208293.35</v>
      </c>
      <c r="AT345" s="184"/>
      <c r="AU345" s="184"/>
      <c r="AV345" s="184"/>
      <c r="AW345" s="184"/>
      <c r="AX345" s="184"/>
      <c r="AY345" s="184"/>
      <c r="AZ345" s="184"/>
      <c r="BA345" s="184">
        <v>249499.98</v>
      </c>
      <c r="BB345" s="184"/>
      <c r="BC345" s="184"/>
      <c r="BD345" s="184"/>
      <c r="BE345" s="184"/>
      <c r="BF345" s="184"/>
      <c r="BG345" s="184">
        <v>249799.98</v>
      </c>
      <c r="BH345" s="184"/>
      <c r="BI345" s="184"/>
      <c r="BJ345" s="184"/>
      <c r="BK345" s="184"/>
      <c r="BL345" s="184">
        <v>242500.02</v>
      </c>
      <c r="BM345" s="184">
        <v>499599.99</v>
      </c>
      <c r="BN345" s="184">
        <v>249499.98</v>
      </c>
      <c r="BO345" s="184">
        <v>249499.98</v>
      </c>
      <c r="BP345" s="184">
        <v>136050</v>
      </c>
      <c r="BQ345" s="184">
        <v>249499.98</v>
      </c>
      <c r="BR345" s="184"/>
      <c r="BS345" s="184">
        <v>1470724.34</v>
      </c>
      <c r="BT345" s="184">
        <v>210000</v>
      </c>
      <c r="BU345" s="186"/>
      <c r="BV345" s="186">
        <v>1041238.14</v>
      </c>
      <c r="BW345" s="184"/>
      <c r="BX345" s="186">
        <v>249600</v>
      </c>
      <c r="BY345" s="184"/>
      <c r="BZ345" s="186">
        <v>249600</v>
      </c>
      <c r="CA345" s="186">
        <v>249600</v>
      </c>
      <c r="CB345" s="186"/>
      <c r="CC345" s="184"/>
      <c r="CD345" s="186"/>
      <c r="CE345" s="186"/>
      <c r="CF345" s="184">
        <v>233271</v>
      </c>
      <c r="CG345" s="184">
        <v>99200.01</v>
      </c>
      <c r="CH345" s="184"/>
      <c r="CI345" s="186"/>
      <c r="CJ345" s="186"/>
      <c r="CK345" s="184"/>
      <c r="CL345" s="186">
        <v>106999.98</v>
      </c>
      <c r="CM345" s="184"/>
    </row>
    <row r="346" spans="1:91" ht="24.6">
      <c r="A346" s="120">
        <v>38</v>
      </c>
      <c r="B346" s="220" t="s">
        <v>1060</v>
      </c>
      <c r="C346" s="123" t="s">
        <v>1281</v>
      </c>
      <c r="D346" s="184"/>
      <c r="E346" s="184">
        <v>84720.67</v>
      </c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>
        <v>65000.04</v>
      </c>
      <c r="Q346" s="184"/>
      <c r="R346" s="184"/>
      <c r="S346" s="184"/>
      <c r="T346" s="184"/>
      <c r="U346" s="184">
        <v>146132.28</v>
      </c>
      <c r="V346" s="184"/>
      <c r="W346" s="184"/>
      <c r="X346" s="184">
        <v>1012684.4</v>
      </c>
      <c r="Y346" s="184"/>
      <c r="Z346" s="184">
        <v>101402.06</v>
      </c>
      <c r="AA346" s="184"/>
      <c r="AB346" s="184"/>
      <c r="AC346" s="184"/>
      <c r="AD346" s="184"/>
      <c r="AE346" s="184"/>
      <c r="AF346" s="184"/>
      <c r="AG346" s="184"/>
      <c r="AH346" s="184">
        <v>101125.03</v>
      </c>
      <c r="AI346" s="184"/>
      <c r="AJ346" s="184"/>
      <c r="AK346" s="184"/>
      <c r="AL346" s="184"/>
      <c r="AM346" s="184"/>
      <c r="AN346" s="184"/>
      <c r="AO346" s="184"/>
      <c r="AP346" s="184">
        <v>24733.32</v>
      </c>
      <c r="AQ346" s="184"/>
      <c r="AR346" s="184"/>
      <c r="AS346" s="184"/>
      <c r="AT346" s="184"/>
      <c r="AU346" s="184"/>
      <c r="AV346" s="184"/>
      <c r="AW346" s="184"/>
      <c r="AX346" s="184"/>
      <c r="AY346" s="184"/>
      <c r="AZ346" s="184"/>
      <c r="BA346" s="184"/>
      <c r="BB346" s="184">
        <v>939832.31999999995</v>
      </c>
      <c r="BC346" s="184">
        <v>54666.66</v>
      </c>
      <c r="BD346" s="184">
        <v>40863.54</v>
      </c>
      <c r="BE346" s="184"/>
      <c r="BF346" s="184"/>
      <c r="BG346" s="184"/>
      <c r="BH346" s="184"/>
      <c r="BI346" s="184"/>
      <c r="BJ346" s="184"/>
      <c r="BK346" s="184"/>
      <c r="BL346" s="184"/>
      <c r="BM346" s="184">
        <v>50010</v>
      </c>
      <c r="BN346" s="184">
        <v>44236.74</v>
      </c>
      <c r="BO346" s="184"/>
      <c r="BP346" s="184"/>
      <c r="BQ346" s="184">
        <v>47166.66</v>
      </c>
      <c r="BR346" s="184"/>
      <c r="BS346" s="184">
        <v>1390600.74</v>
      </c>
      <c r="BT346" s="184"/>
      <c r="BU346" s="186"/>
      <c r="BV346" s="186"/>
      <c r="BW346" s="184"/>
      <c r="BX346" s="184">
        <v>53514</v>
      </c>
      <c r="BY346" s="184"/>
      <c r="BZ346" s="184">
        <v>167633.35</v>
      </c>
      <c r="CA346" s="184">
        <v>2</v>
      </c>
      <c r="CB346" s="184">
        <v>50949.84</v>
      </c>
      <c r="CC346" s="184"/>
      <c r="CD346" s="184">
        <v>105816.66</v>
      </c>
      <c r="CE346" s="184"/>
      <c r="CF346" s="184">
        <v>35500.019999999997</v>
      </c>
      <c r="CG346" s="184"/>
      <c r="CH346" s="184"/>
      <c r="CI346" s="184"/>
      <c r="CJ346" s="184"/>
      <c r="CK346" s="184"/>
      <c r="CL346" s="184"/>
      <c r="CM346" s="186"/>
    </row>
    <row r="347" spans="1:91" ht="24.6">
      <c r="A347" s="120">
        <v>38</v>
      </c>
      <c r="B347" s="220" t="s">
        <v>1061</v>
      </c>
      <c r="C347" s="123" t="s">
        <v>1282</v>
      </c>
      <c r="D347" s="184">
        <v>11048.65</v>
      </c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>
        <v>39119.74</v>
      </c>
      <c r="Q347" s="184"/>
      <c r="R347" s="184"/>
      <c r="S347" s="184"/>
      <c r="T347" s="184"/>
      <c r="U347" s="184"/>
      <c r="V347" s="184"/>
      <c r="W347" s="184"/>
      <c r="X347" s="184">
        <v>25360.33</v>
      </c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>
        <v>62090.95</v>
      </c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>
        <v>88726.56</v>
      </c>
      <c r="BN347" s="184"/>
      <c r="BO347" s="184"/>
      <c r="BP347" s="184"/>
      <c r="BQ347" s="184"/>
      <c r="BR347" s="184"/>
      <c r="BS347" s="186">
        <v>666201.23</v>
      </c>
      <c r="BT347" s="186"/>
      <c r="BU347" s="186"/>
      <c r="BV347" s="186">
        <v>6154</v>
      </c>
      <c r="BW347" s="186"/>
      <c r="BX347" s="186"/>
      <c r="BY347" s="186">
        <v>99760.02</v>
      </c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</row>
    <row r="348" spans="1:91" ht="24.6">
      <c r="A348" s="120">
        <v>38</v>
      </c>
      <c r="B348" s="220" t="s">
        <v>1062</v>
      </c>
      <c r="C348" s="123" t="s">
        <v>1283</v>
      </c>
      <c r="D348" s="184">
        <v>64535.19</v>
      </c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>
        <v>39393.78</v>
      </c>
      <c r="Q348" s="184"/>
      <c r="R348" s="184"/>
      <c r="S348" s="184"/>
      <c r="T348" s="184"/>
      <c r="U348" s="184"/>
      <c r="V348" s="184"/>
      <c r="W348" s="184"/>
      <c r="X348" s="184">
        <v>1489984.45</v>
      </c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>
        <v>2790.67</v>
      </c>
      <c r="BN348" s="184"/>
      <c r="BO348" s="184"/>
      <c r="BP348" s="184"/>
      <c r="BQ348" s="184"/>
      <c r="BR348" s="184"/>
      <c r="BS348" s="186">
        <v>113610</v>
      </c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</row>
    <row r="349" spans="1:91" ht="24.6">
      <c r="A349" s="120">
        <v>38</v>
      </c>
      <c r="B349" s="220" t="s">
        <v>1063</v>
      </c>
      <c r="C349" s="123" t="s">
        <v>1284</v>
      </c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>
        <v>37499.94</v>
      </c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</row>
    <row r="350" spans="1:91" ht="24.6">
      <c r="A350" s="120">
        <v>38</v>
      </c>
      <c r="B350" s="220" t="s">
        <v>1064</v>
      </c>
      <c r="C350" s="123" t="s">
        <v>1285</v>
      </c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6">
        <v>15199.98</v>
      </c>
      <c r="BT350" s="184"/>
      <c r="BU350" s="186"/>
      <c r="BV350" s="184"/>
      <c r="BW350" s="186"/>
      <c r="BX350" s="186"/>
      <c r="BY350" s="184"/>
      <c r="BZ350" s="186"/>
      <c r="CA350" s="186"/>
      <c r="CB350" s="186"/>
      <c r="CC350" s="186"/>
      <c r="CD350" s="186"/>
      <c r="CE350" s="186"/>
      <c r="CF350" s="186"/>
      <c r="CG350" s="186"/>
      <c r="CH350" s="184"/>
      <c r="CI350" s="184"/>
      <c r="CJ350" s="186"/>
      <c r="CK350" s="186"/>
      <c r="CL350" s="186"/>
      <c r="CM350" s="184"/>
    </row>
    <row r="351" spans="1:91" ht="24.6">
      <c r="A351" s="120">
        <v>38</v>
      </c>
      <c r="B351" s="220" t="s">
        <v>1065</v>
      </c>
      <c r="C351" s="123" t="s">
        <v>1286</v>
      </c>
      <c r="D351" s="184">
        <v>9722521.6600000001</v>
      </c>
      <c r="E351" s="184">
        <v>1145637.25</v>
      </c>
      <c r="F351" s="184">
        <v>326213.64</v>
      </c>
      <c r="G351" s="184">
        <v>61087.45</v>
      </c>
      <c r="H351" s="184">
        <v>325531.83</v>
      </c>
      <c r="I351" s="184"/>
      <c r="J351" s="184">
        <v>412339.14</v>
      </c>
      <c r="K351" s="184">
        <v>996336.39</v>
      </c>
      <c r="L351" s="184">
        <v>1463571.6</v>
      </c>
      <c r="M351" s="184">
        <v>321775.78000000003</v>
      </c>
      <c r="N351" s="184">
        <v>7741151.5999999996</v>
      </c>
      <c r="O351" s="184">
        <v>1012058.63</v>
      </c>
      <c r="P351" s="184">
        <v>6773474.5599999996</v>
      </c>
      <c r="Q351" s="184">
        <v>936095</v>
      </c>
      <c r="R351" s="184">
        <v>857145.79</v>
      </c>
      <c r="S351" s="184">
        <v>1153938.55</v>
      </c>
      <c r="T351" s="184">
        <v>1661939.96</v>
      </c>
      <c r="U351" s="184">
        <v>452620.02</v>
      </c>
      <c r="V351" s="184"/>
      <c r="W351" s="184">
        <v>702315</v>
      </c>
      <c r="X351" s="184">
        <v>24634292.629999999</v>
      </c>
      <c r="Y351" s="184">
        <v>960682.22</v>
      </c>
      <c r="Z351" s="184">
        <v>1514760.93</v>
      </c>
      <c r="AA351" s="184">
        <v>688749.5</v>
      </c>
      <c r="AB351" s="184">
        <v>464535</v>
      </c>
      <c r="AC351" s="184">
        <v>870435.55</v>
      </c>
      <c r="AD351" s="184">
        <v>865247.48</v>
      </c>
      <c r="AE351" s="184">
        <v>1450944.85</v>
      </c>
      <c r="AF351" s="184">
        <v>776836.27</v>
      </c>
      <c r="AG351" s="184">
        <v>952721.08</v>
      </c>
      <c r="AH351" s="184">
        <v>900344.44</v>
      </c>
      <c r="AI351" s="184">
        <v>946996.28</v>
      </c>
      <c r="AJ351" s="184">
        <v>396552.24</v>
      </c>
      <c r="AK351" s="184">
        <v>943998.66</v>
      </c>
      <c r="AL351" s="184">
        <v>6422186.8200000003</v>
      </c>
      <c r="AM351" s="184">
        <v>390132.47999999998</v>
      </c>
      <c r="AN351" s="184">
        <v>578378.88</v>
      </c>
      <c r="AO351" s="184">
        <v>11830.3</v>
      </c>
      <c r="AP351" s="184">
        <v>2596362.06</v>
      </c>
      <c r="AQ351" s="184">
        <v>925180.28</v>
      </c>
      <c r="AR351" s="184">
        <v>649663.34</v>
      </c>
      <c r="AS351" s="184">
        <v>7799603.7699999996</v>
      </c>
      <c r="AT351" s="184">
        <v>678995.04</v>
      </c>
      <c r="AU351" s="184">
        <v>865179.42</v>
      </c>
      <c r="AV351" s="184">
        <v>474306.67</v>
      </c>
      <c r="AW351" s="184"/>
      <c r="AX351" s="184">
        <v>536864.99</v>
      </c>
      <c r="AY351" s="184">
        <v>1247615</v>
      </c>
      <c r="AZ351" s="184">
        <v>939034.77</v>
      </c>
      <c r="BA351" s="184">
        <v>927784.98</v>
      </c>
      <c r="BB351" s="184">
        <v>8545148.9499999993</v>
      </c>
      <c r="BC351" s="184">
        <v>239140.02</v>
      </c>
      <c r="BD351" s="184">
        <v>6447522.0599999996</v>
      </c>
      <c r="BE351" s="184">
        <v>2298578.7999999998</v>
      </c>
      <c r="BF351" s="184">
        <v>756683.06</v>
      </c>
      <c r="BG351" s="184">
        <v>1354745.8</v>
      </c>
      <c r="BH351" s="184">
        <v>16957879.800000001</v>
      </c>
      <c r="BI351" s="184">
        <v>228516.54</v>
      </c>
      <c r="BJ351" s="184">
        <v>587512.5</v>
      </c>
      <c r="BK351" s="184"/>
      <c r="BL351" s="184">
        <v>574409.82999999996</v>
      </c>
      <c r="BM351" s="184">
        <v>6965279.3399999999</v>
      </c>
      <c r="BN351" s="184">
        <v>2283103.3199999998</v>
      </c>
      <c r="BO351" s="184">
        <v>1390400</v>
      </c>
      <c r="BP351" s="184">
        <v>3423589.98</v>
      </c>
      <c r="BQ351" s="184">
        <v>338216.66</v>
      </c>
      <c r="BR351" s="184">
        <v>186090</v>
      </c>
      <c r="BS351" s="184">
        <v>88682078.599999994</v>
      </c>
      <c r="BT351" s="184">
        <v>1093573.82</v>
      </c>
      <c r="BU351" s="184">
        <v>84914.28</v>
      </c>
      <c r="BV351" s="184">
        <v>6016046.8399999999</v>
      </c>
      <c r="BW351" s="184">
        <v>409762.1</v>
      </c>
      <c r="BX351" s="184">
        <v>2229242.33</v>
      </c>
      <c r="BY351" s="186">
        <v>1948709</v>
      </c>
      <c r="BZ351" s="186">
        <v>387345</v>
      </c>
      <c r="CA351" s="186">
        <v>549424.98</v>
      </c>
      <c r="CB351" s="184">
        <v>1112758.3400000001</v>
      </c>
      <c r="CC351" s="184">
        <v>676185.59999999998</v>
      </c>
      <c r="CD351" s="184">
        <v>4077253.33</v>
      </c>
      <c r="CE351" s="184">
        <v>867578.58</v>
      </c>
      <c r="CF351" s="186">
        <v>1776171.81</v>
      </c>
      <c r="CG351" s="184">
        <v>1241179.28</v>
      </c>
      <c r="CH351" s="184">
        <v>14989.92</v>
      </c>
      <c r="CI351" s="186">
        <v>752538.56</v>
      </c>
      <c r="CJ351" s="184">
        <v>46755</v>
      </c>
      <c r="CK351" s="186">
        <v>633079.98</v>
      </c>
      <c r="CL351" s="184">
        <v>756940.02</v>
      </c>
      <c r="CM351" s="184">
        <v>308440.02</v>
      </c>
    </row>
    <row r="352" spans="1:91" ht="24.6">
      <c r="A352" s="120">
        <v>38</v>
      </c>
      <c r="B352" s="220" t="s">
        <v>1066</v>
      </c>
      <c r="C352" s="123" t="s">
        <v>1287</v>
      </c>
      <c r="D352" s="184">
        <v>51227.43</v>
      </c>
      <c r="E352" s="184"/>
      <c r="F352" s="184"/>
      <c r="G352" s="184"/>
      <c r="H352" s="184"/>
      <c r="I352" s="184"/>
      <c r="J352" s="184"/>
      <c r="K352" s="184"/>
      <c r="L352" s="184"/>
      <c r="M352" s="184"/>
      <c r="N352" s="184">
        <v>5817.18</v>
      </c>
      <c r="O352" s="184"/>
      <c r="P352" s="184">
        <v>260497.06</v>
      </c>
      <c r="Q352" s="184"/>
      <c r="R352" s="184"/>
      <c r="S352" s="184"/>
      <c r="T352" s="184"/>
      <c r="U352" s="184"/>
      <c r="V352" s="184"/>
      <c r="W352" s="184"/>
      <c r="X352" s="184">
        <v>701551.11</v>
      </c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>
        <v>23765.64</v>
      </c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>
        <v>504728.89</v>
      </c>
      <c r="BN352" s="184">
        <v>13055.56</v>
      </c>
      <c r="BO352" s="184">
        <v>6666.67</v>
      </c>
      <c r="BP352" s="184"/>
      <c r="BQ352" s="184">
        <v>1750</v>
      </c>
      <c r="BR352" s="184"/>
      <c r="BS352" s="186">
        <v>4055889.96</v>
      </c>
      <c r="BT352" s="184">
        <v>18027.78</v>
      </c>
      <c r="BU352" s="184"/>
      <c r="BV352" s="184">
        <v>152554.28</v>
      </c>
      <c r="BW352" s="184"/>
      <c r="BX352" s="184"/>
      <c r="BY352" s="184"/>
      <c r="BZ352" s="184"/>
      <c r="CA352" s="184"/>
      <c r="CB352" s="184"/>
      <c r="CC352" s="184"/>
      <c r="CD352" s="184">
        <v>29327.79</v>
      </c>
      <c r="CE352" s="184"/>
      <c r="CF352" s="184">
        <v>28666.68</v>
      </c>
      <c r="CG352" s="184"/>
      <c r="CH352" s="184"/>
      <c r="CI352" s="184"/>
      <c r="CJ352" s="184"/>
      <c r="CK352" s="184"/>
      <c r="CL352" s="184"/>
      <c r="CM352" s="184"/>
    </row>
    <row r="353" spans="1:91" ht="24.6">
      <c r="A353" s="120">
        <v>38</v>
      </c>
      <c r="B353" s="220" t="s">
        <v>1067</v>
      </c>
      <c r="C353" s="123" t="s">
        <v>619</v>
      </c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>
        <v>871219.22</v>
      </c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</row>
    <row r="354" spans="1:91" ht="24.6">
      <c r="A354" s="120">
        <v>38</v>
      </c>
      <c r="B354" s="220" t="s">
        <v>1068</v>
      </c>
      <c r="C354" s="123" t="s">
        <v>1288</v>
      </c>
      <c r="D354" s="184">
        <v>153464.5</v>
      </c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>
        <v>87708.3</v>
      </c>
      <c r="Q354" s="184"/>
      <c r="R354" s="184"/>
      <c r="S354" s="184"/>
      <c r="T354" s="184"/>
      <c r="U354" s="184"/>
      <c r="V354" s="184"/>
      <c r="W354" s="184"/>
      <c r="X354" s="184">
        <v>14477.12</v>
      </c>
      <c r="Y354" s="184"/>
      <c r="Z354" s="184"/>
      <c r="AA354" s="184"/>
      <c r="AB354" s="184"/>
      <c r="AC354" s="184"/>
      <c r="AD354" s="184">
        <v>165554.57</v>
      </c>
      <c r="AE354" s="184"/>
      <c r="AF354" s="184"/>
      <c r="AG354" s="184"/>
      <c r="AH354" s="184"/>
      <c r="AI354" s="184"/>
      <c r="AJ354" s="184"/>
      <c r="AK354" s="184"/>
      <c r="AL354" s="184">
        <v>1380.96</v>
      </c>
      <c r="AM354" s="184"/>
      <c r="AN354" s="184"/>
      <c r="AO354" s="184">
        <v>8333.2800000000007</v>
      </c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>
        <v>213942.96</v>
      </c>
      <c r="BE354" s="184"/>
      <c r="BF354" s="184"/>
      <c r="BG354" s="184"/>
      <c r="BH354" s="184">
        <v>365166.33</v>
      </c>
      <c r="BI354" s="184"/>
      <c r="BJ354" s="184"/>
      <c r="BK354" s="184"/>
      <c r="BL354" s="184">
        <v>95866.68</v>
      </c>
      <c r="BM354" s="184">
        <v>188106.66</v>
      </c>
      <c r="BN354" s="184"/>
      <c r="BO354" s="184"/>
      <c r="BP354" s="184"/>
      <c r="BQ354" s="184"/>
      <c r="BR354" s="184"/>
      <c r="BS354" s="184">
        <v>1437575.81</v>
      </c>
      <c r="BT354" s="184"/>
      <c r="BU354" s="184"/>
      <c r="BV354" s="184">
        <v>6744.45</v>
      </c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>
        <v>13888.91</v>
      </c>
      <c r="CH354" s="184"/>
      <c r="CI354" s="184"/>
      <c r="CJ354" s="184"/>
      <c r="CK354" s="184"/>
      <c r="CL354" s="184"/>
      <c r="CM354" s="184"/>
    </row>
    <row r="355" spans="1:91" ht="24.6">
      <c r="A355" s="120">
        <v>38</v>
      </c>
      <c r="B355" s="220" t="s">
        <v>1069</v>
      </c>
      <c r="C355" s="123" t="s">
        <v>620</v>
      </c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>
        <v>7950</v>
      </c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6"/>
      <c r="BT355" s="184"/>
      <c r="BU355" s="184"/>
      <c r="BV355" s="184"/>
      <c r="BW355" s="184"/>
      <c r="BX355" s="184"/>
      <c r="BY355" s="186"/>
      <c r="BZ355" s="184"/>
      <c r="CA355" s="184"/>
      <c r="CB355" s="184"/>
      <c r="CC355" s="184"/>
      <c r="CD355" s="184"/>
      <c r="CE355" s="186"/>
      <c r="CF355" s="184"/>
      <c r="CG355" s="184"/>
      <c r="CH355" s="184"/>
      <c r="CI355" s="184"/>
      <c r="CJ355" s="184"/>
      <c r="CK355" s="184"/>
      <c r="CL355" s="184"/>
      <c r="CM355" s="184"/>
    </row>
    <row r="356" spans="1:91" ht="24.6">
      <c r="A356" s="120">
        <v>38</v>
      </c>
      <c r="B356" s="220" t="s">
        <v>1070</v>
      </c>
      <c r="C356" s="123" t="s">
        <v>621</v>
      </c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4"/>
      <c r="CA356" s="184"/>
      <c r="CB356" s="184"/>
      <c r="CC356" s="184"/>
      <c r="CD356" s="184"/>
      <c r="CE356" s="184"/>
      <c r="CF356" s="184"/>
      <c r="CG356" s="184"/>
      <c r="CH356" s="184"/>
      <c r="CI356" s="184"/>
      <c r="CJ356" s="184"/>
      <c r="CK356" s="184"/>
      <c r="CL356" s="184"/>
      <c r="CM356" s="184"/>
    </row>
    <row r="357" spans="1:91" ht="24.6">
      <c r="A357" s="120">
        <v>38</v>
      </c>
      <c r="B357" s="220" t="s">
        <v>1071</v>
      </c>
      <c r="C357" s="123" t="s">
        <v>622</v>
      </c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</row>
    <row r="358" spans="1:91" ht="24.6">
      <c r="A358" s="120">
        <v>38</v>
      </c>
      <c r="B358" s="220" t="s">
        <v>1072</v>
      </c>
      <c r="C358" s="123" t="s">
        <v>1289</v>
      </c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>
        <v>12058.34</v>
      </c>
      <c r="BN358" s="184"/>
      <c r="BO358" s="184"/>
      <c r="BP358" s="184"/>
      <c r="BQ358" s="184"/>
      <c r="BR358" s="184"/>
      <c r="BS358" s="184">
        <v>166741.68</v>
      </c>
      <c r="BT358" s="184"/>
      <c r="BU358" s="184"/>
      <c r="BV358" s="184"/>
      <c r="BW358" s="184">
        <v>610980</v>
      </c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</row>
    <row r="359" spans="1:91" ht="24.6">
      <c r="A359" s="120">
        <v>38</v>
      </c>
      <c r="B359" s="220" t="s">
        <v>1073</v>
      </c>
      <c r="C359" s="123" t="s">
        <v>1290</v>
      </c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>
        <v>19416.72</v>
      </c>
      <c r="Q359" s="184"/>
      <c r="R359" s="184"/>
      <c r="S359" s="184"/>
      <c r="T359" s="184"/>
      <c r="U359" s="184"/>
      <c r="V359" s="184"/>
      <c r="W359" s="184"/>
      <c r="X359" s="184">
        <v>166618.16</v>
      </c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>
        <v>0</v>
      </c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4"/>
      <c r="BN359" s="184"/>
      <c r="BO359" s="184"/>
      <c r="BP359" s="184"/>
      <c r="BQ359" s="184"/>
      <c r="BR359" s="184"/>
      <c r="BS359" s="184"/>
      <c r="BT359" s="184"/>
      <c r="BU359" s="184"/>
      <c r="BV359" s="184"/>
      <c r="BW359" s="184"/>
      <c r="BX359" s="184"/>
      <c r="BY359" s="184"/>
      <c r="BZ359" s="184"/>
      <c r="CA359" s="184"/>
      <c r="CB359" s="184"/>
      <c r="CC359" s="184"/>
      <c r="CD359" s="184"/>
      <c r="CE359" s="184"/>
      <c r="CF359" s="184"/>
      <c r="CG359" s="184"/>
      <c r="CH359" s="184"/>
      <c r="CI359" s="184"/>
      <c r="CJ359" s="184"/>
      <c r="CK359" s="184"/>
      <c r="CL359" s="184"/>
      <c r="CM359" s="184"/>
    </row>
    <row r="360" spans="1:91" ht="24.6">
      <c r="A360" s="120">
        <v>38</v>
      </c>
      <c r="B360" s="220" t="s">
        <v>1074</v>
      </c>
      <c r="C360" s="123" t="s">
        <v>1291</v>
      </c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</row>
    <row r="361" spans="1:91" ht="24.6">
      <c r="A361" s="120">
        <v>38</v>
      </c>
      <c r="B361" s="220" t="s">
        <v>1075</v>
      </c>
      <c r="C361" s="123" t="s">
        <v>1292</v>
      </c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>
        <v>67000.02</v>
      </c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</row>
    <row r="362" spans="1:91" ht="24.6">
      <c r="A362" s="120">
        <v>38</v>
      </c>
      <c r="B362" s="220" t="s">
        <v>1076</v>
      </c>
      <c r="C362" s="123" t="s">
        <v>1293</v>
      </c>
      <c r="D362" s="184"/>
      <c r="E362" s="184"/>
      <c r="F362" s="184">
        <v>151045.03</v>
      </c>
      <c r="G362" s="184"/>
      <c r="H362" s="184">
        <v>162256.22</v>
      </c>
      <c r="I362" s="184">
        <v>123837.11</v>
      </c>
      <c r="J362" s="184">
        <v>23477.42</v>
      </c>
      <c r="K362" s="184"/>
      <c r="L362" s="184">
        <v>19994</v>
      </c>
      <c r="M362" s="184">
        <v>185613.65</v>
      </c>
      <c r="N362" s="184"/>
      <c r="O362" s="184"/>
      <c r="P362" s="184"/>
      <c r="Q362" s="184">
        <v>23086.16</v>
      </c>
      <c r="R362" s="184">
        <v>77546.52</v>
      </c>
      <c r="S362" s="184">
        <v>80396.179999999993</v>
      </c>
      <c r="T362" s="184">
        <v>233293</v>
      </c>
      <c r="U362" s="184">
        <v>33372</v>
      </c>
      <c r="V362" s="184">
        <v>7675.8</v>
      </c>
      <c r="W362" s="184">
        <v>91999.98</v>
      </c>
      <c r="X362" s="184"/>
      <c r="Y362" s="184"/>
      <c r="Z362" s="184">
        <v>144595.07</v>
      </c>
      <c r="AA362" s="184">
        <v>6280.02</v>
      </c>
      <c r="AB362" s="184">
        <v>12818.58</v>
      </c>
      <c r="AC362" s="184">
        <v>36663.18</v>
      </c>
      <c r="AD362" s="184"/>
      <c r="AE362" s="184">
        <v>148086.31</v>
      </c>
      <c r="AF362" s="184">
        <v>215889.97</v>
      </c>
      <c r="AG362" s="184"/>
      <c r="AH362" s="184"/>
      <c r="AI362" s="184"/>
      <c r="AJ362" s="184"/>
      <c r="AK362" s="184"/>
      <c r="AL362" s="184">
        <v>1180579.98</v>
      </c>
      <c r="AM362" s="184"/>
      <c r="AN362" s="184"/>
      <c r="AO362" s="184"/>
      <c r="AP362" s="184"/>
      <c r="AQ362" s="184"/>
      <c r="AR362" s="184"/>
      <c r="AS362" s="184"/>
      <c r="AT362" s="184"/>
      <c r="AU362" s="184">
        <v>3264</v>
      </c>
      <c r="AV362" s="184">
        <v>101842.4</v>
      </c>
      <c r="AW362" s="184">
        <v>22180.02</v>
      </c>
      <c r="AX362" s="184">
        <v>17760</v>
      </c>
      <c r="AY362" s="184">
        <v>1419.99</v>
      </c>
      <c r="AZ362" s="184">
        <v>47100.24</v>
      </c>
      <c r="BA362" s="184">
        <v>260233.35</v>
      </c>
      <c r="BB362" s="184">
        <v>43155.12</v>
      </c>
      <c r="BC362" s="184">
        <v>583732.56000000006</v>
      </c>
      <c r="BD362" s="184">
        <v>70120.08</v>
      </c>
      <c r="BE362" s="184">
        <v>169375.62</v>
      </c>
      <c r="BF362" s="184"/>
      <c r="BG362" s="184">
        <v>160697.85999999999</v>
      </c>
      <c r="BH362" s="184">
        <v>761796.48</v>
      </c>
      <c r="BI362" s="184">
        <v>278577.90000000002</v>
      </c>
      <c r="BJ362" s="184">
        <v>157999.98000000001</v>
      </c>
      <c r="BK362" s="184">
        <v>155497.98000000001</v>
      </c>
      <c r="BL362" s="184"/>
      <c r="BM362" s="184"/>
      <c r="BN362" s="184">
        <v>30144</v>
      </c>
      <c r="BO362" s="184">
        <v>37411.980000000003</v>
      </c>
      <c r="BP362" s="184"/>
      <c r="BQ362" s="184"/>
      <c r="BR362" s="184">
        <v>10314</v>
      </c>
      <c r="BS362" s="184"/>
      <c r="BT362" s="184">
        <v>13240.02</v>
      </c>
      <c r="BU362" s="184">
        <v>117169.98</v>
      </c>
      <c r="BV362" s="184"/>
      <c r="BW362" s="184"/>
      <c r="BX362" s="184">
        <v>15199.98</v>
      </c>
      <c r="BY362" s="184">
        <v>258438.12</v>
      </c>
      <c r="BZ362" s="184">
        <v>6163.32</v>
      </c>
      <c r="CA362" s="184">
        <v>34541.160000000003</v>
      </c>
      <c r="CB362" s="184">
        <v>99919.98</v>
      </c>
      <c r="CC362" s="184">
        <v>168379.86</v>
      </c>
      <c r="CD362" s="184">
        <v>244606.26</v>
      </c>
      <c r="CE362" s="184">
        <v>213340.02</v>
      </c>
      <c r="CF362" s="184">
        <v>223534.02</v>
      </c>
      <c r="CG362" s="184">
        <v>26000</v>
      </c>
      <c r="CH362" s="184">
        <v>35489.879999999997</v>
      </c>
      <c r="CI362" s="184">
        <v>247792.02</v>
      </c>
      <c r="CJ362" s="184"/>
      <c r="CK362" s="184">
        <v>235519.98</v>
      </c>
      <c r="CL362" s="184"/>
      <c r="CM362" s="184">
        <v>10960.02</v>
      </c>
    </row>
    <row r="363" spans="1:91" ht="24.6">
      <c r="A363" s="120">
        <v>38</v>
      </c>
      <c r="B363" s="220" t="s">
        <v>1077</v>
      </c>
      <c r="C363" s="123" t="s">
        <v>1294</v>
      </c>
      <c r="D363" s="184"/>
      <c r="E363" s="184"/>
      <c r="F363" s="184">
        <v>20650.04</v>
      </c>
      <c r="G363" s="184"/>
      <c r="H363" s="184">
        <v>207130.92</v>
      </c>
      <c r="I363" s="184">
        <v>330406.03000000003</v>
      </c>
      <c r="J363" s="184">
        <v>76170.490000000005</v>
      </c>
      <c r="K363" s="184">
        <v>470967.37</v>
      </c>
      <c r="L363" s="184">
        <v>111669.95</v>
      </c>
      <c r="M363" s="184">
        <v>119258.21</v>
      </c>
      <c r="N363" s="184">
        <v>1114434.52</v>
      </c>
      <c r="O363" s="184">
        <v>52167.44</v>
      </c>
      <c r="P363" s="184"/>
      <c r="Q363" s="184">
        <v>249623.32</v>
      </c>
      <c r="R363" s="184">
        <v>388442.67</v>
      </c>
      <c r="S363" s="184">
        <v>520937.18</v>
      </c>
      <c r="T363" s="184">
        <v>183104.72</v>
      </c>
      <c r="U363" s="184">
        <v>159837.66</v>
      </c>
      <c r="V363" s="184">
        <v>104942.45</v>
      </c>
      <c r="W363" s="184">
        <v>92700</v>
      </c>
      <c r="X363" s="184"/>
      <c r="Y363" s="184">
        <v>150742.22</v>
      </c>
      <c r="Z363" s="184">
        <v>137080.76999999999</v>
      </c>
      <c r="AA363" s="184">
        <v>167859.52</v>
      </c>
      <c r="AB363" s="184">
        <v>20258.66</v>
      </c>
      <c r="AC363" s="184">
        <v>28949.279999999999</v>
      </c>
      <c r="AD363" s="184">
        <v>136066.68</v>
      </c>
      <c r="AE363" s="184">
        <v>291244.84000000003</v>
      </c>
      <c r="AF363" s="184">
        <v>839142.74</v>
      </c>
      <c r="AG363" s="184">
        <v>16184.22</v>
      </c>
      <c r="AH363" s="184">
        <v>209723.26</v>
      </c>
      <c r="AI363" s="184">
        <v>390553.47</v>
      </c>
      <c r="AJ363" s="184">
        <v>133244.06</v>
      </c>
      <c r="AK363" s="184">
        <v>113925</v>
      </c>
      <c r="AL363" s="184">
        <v>8359999.9800000004</v>
      </c>
      <c r="AM363" s="184">
        <v>182521.26</v>
      </c>
      <c r="AN363" s="184">
        <v>63559.98</v>
      </c>
      <c r="AO363" s="184">
        <v>906277.05</v>
      </c>
      <c r="AP363" s="184">
        <v>75283.740000000005</v>
      </c>
      <c r="AQ363" s="184">
        <v>220850.46</v>
      </c>
      <c r="AR363" s="184">
        <v>74665.02</v>
      </c>
      <c r="AS363" s="184">
        <v>738169.14</v>
      </c>
      <c r="AT363" s="184">
        <v>196675.98</v>
      </c>
      <c r="AU363" s="184">
        <v>851809.56</v>
      </c>
      <c r="AV363" s="184">
        <v>649981.99</v>
      </c>
      <c r="AW363" s="184">
        <v>261582</v>
      </c>
      <c r="AX363" s="184">
        <v>40356</v>
      </c>
      <c r="AY363" s="184">
        <v>1227096.67</v>
      </c>
      <c r="AZ363" s="184">
        <v>9499.98</v>
      </c>
      <c r="BA363" s="184">
        <v>173256.71</v>
      </c>
      <c r="BB363" s="184">
        <v>1295742.24</v>
      </c>
      <c r="BC363" s="184">
        <v>2128772.88</v>
      </c>
      <c r="BD363" s="184">
        <v>3294292.66</v>
      </c>
      <c r="BE363" s="184">
        <v>917918.26</v>
      </c>
      <c r="BF363" s="184">
        <v>30984</v>
      </c>
      <c r="BG363" s="184">
        <v>3981533.99</v>
      </c>
      <c r="BH363" s="184">
        <v>3909749.15</v>
      </c>
      <c r="BI363" s="184">
        <v>90191.94</v>
      </c>
      <c r="BJ363" s="184">
        <v>71806.679999999993</v>
      </c>
      <c r="BK363" s="184">
        <v>117582.78</v>
      </c>
      <c r="BL363" s="184">
        <v>32140.02</v>
      </c>
      <c r="BM363" s="184"/>
      <c r="BN363" s="184">
        <v>287134.98</v>
      </c>
      <c r="BO363" s="184">
        <v>230551.74</v>
      </c>
      <c r="BP363" s="184">
        <v>33025.019999999997</v>
      </c>
      <c r="BQ363" s="184">
        <v>79897.98</v>
      </c>
      <c r="BR363" s="184">
        <v>237110.58</v>
      </c>
      <c r="BS363" s="184"/>
      <c r="BT363" s="184">
        <v>29002.02</v>
      </c>
      <c r="BU363" s="184">
        <v>319441.98</v>
      </c>
      <c r="BV363" s="184"/>
      <c r="BW363" s="184"/>
      <c r="BX363" s="184"/>
      <c r="BY363" s="184">
        <v>1424350.32</v>
      </c>
      <c r="BZ363" s="184">
        <v>124791.42</v>
      </c>
      <c r="CA363" s="184">
        <v>300298.2</v>
      </c>
      <c r="CB363" s="184">
        <v>107399.98</v>
      </c>
      <c r="CC363" s="184">
        <v>509965.14</v>
      </c>
      <c r="CD363" s="184"/>
      <c r="CE363" s="184"/>
      <c r="CF363" s="184">
        <v>180028.02</v>
      </c>
      <c r="CG363" s="184">
        <v>27222.23</v>
      </c>
      <c r="CH363" s="184">
        <v>60469.919999999998</v>
      </c>
      <c r="CI363" s="184">
        <v>40729.980000000003</v>
      </c>
      <c r="CJ363" s="184"/>
      <c r="CK363" s="184">
        <v>1468290.72</v>
      </c>
      <c r="CL363" s="184">
        <v>14899.98</v>
      </c>
      <c r="CM363" s="184">
        <v>111982.2</v>
      </c>
    </row>
    <row r="364" spans="1:91" ht="24.6">
      <c r="A364" s="120">
        <v>38</v>
      </c>
      <c r="B364" s="220" t="s">
        <v>1078</v>
      </c>
      <c r="C364" s="123" t="s">
        <v>1295</v>
      </c>
      <c r="D364" s="184"/>
      <c r="E364" s="184">
        <v>32887.94</v>
      </c>
      <c r="F364" s="184">
        <v>40942.54</v>
      </c>
      <c r="G364" s="184"/>
      <c r="H364" s="184">
        <v>39890.449999999997</v>
      </c>
      <c r="I364" s="184">
        <v>176518.57</v>
      </c>
      <c r="J364" s="184">
        <v>9946.09</v>
      </c>
      <c r="K364" s="184"/>
      <c r="L364" s="184">
        <v>142399.04999999999</v>
      </c>
      <c r="M364" s="184">
        <v>48821.64</v>
      </c>
      <c r="N364" s="184">
        <v>9765.64</v>
      </c>
      <c r="O364" s="184">
        <v>38568.129999999997</v>
      </c>
      <c r="P364" s="184"/>
      <c r="Q364" s="184">
        <v>5233.32</v>
      </c>
      <c r="R364" s="184">
        <v>94542.18</v>
      </c>
      <c r="S364" s="184">
        <v>18137.5</v>
      </c>
      <c r="T364" s="184">
        <v>16566.66</v>
      </c>
      <c r="U364" s="184">
        <v>92091.54</v>
      </c>
      <c r="V364" s="184">
        <v>25200</v>
      </c>
      <c r="W364" s="184"/>
      <c r="X364" s="184"/>
      <c r="Y364" s="184">
        <v>60553.45</v>
      </c>
      <c r="Z364" s="184">
        <v>26679.56</v>
      </c>
      <c r="AA364" s="184">
        <v>1180.02</v>
      </c>
      <c r="AB364" s="184">
        <v>27234.720000000001</v>
      </c>
      <c r="AC364" s="184">
        <v>21344.04</v>
      </c>
      <c r="AD364" s="184"/>
      <c r="AE364" s="184"/>
      <c r="AF364" s="184">
        <v>31809.24</v>
      </c>
      <c r="AG364" s="184"/>
      <c r="AH364" s="184"/>
      <c r="AI364" s="184">
        <v>8888.8799999999992</v>
      </c>
      <c r="AJ364" s="184">
        <v>50834.9</v>
      </c>
      <c r="AK364" s="184">
        <v>102426.66</v>
      </c>
      <c r="AL364" s="184">
        <v>100959.99</v>
      </c>
      <c r="AM364" s="184">
        <v>7519.98</v>
      </c>
      <c r="AN364" s="184">
        <v>14050.02</v>
      </c>
      <c r="AO364" s="184"/>
      <c r="AP364" s="184"/>
      <c r="AQ364" s="184">
        <v>107503.24</v>
      </c>
      <c r="AR364" s="184">
        <v>9735.5400000000009</v>
      </c>
      <c r="AS364" s="184">
        <v>39900</v>
      </c>
      <c r="AT364" s="184">
        <v>188902.51</v>
      </c>
      <c r="AU364" s="184">
        <v>86735.7</v>
      </c>
      <c r="AV364" s="184">
        <v>221439.74</v>
      </c>
      <c r="AW364" s="184">
        <v>128821.74</v>
      </c>
      <c r="AX364" s="184">
        <v>61000.02</v>
      </c>
      <c r="AY364" s="184">
        <v>24594.46</v>
      </c>
      <c r="AZ364" s="184">
        <v>121066.68</v>
      </c>
      <c r="BA364" s="184">
        <v>290303.96000000002</v>
      </c>
      <c r="BB364" s="184">
        <v>158973.66</v>
      </c>
      <c r="BC364" s="184">
        <v>96542.82</v>
      </c>
      <c r="BD364" s="184">
        <v>14366.64</v>
      </c>
      <c r="BE364" s="184">
        <v>140370.78</v>
      </c>
      <c r="BF364" s="184"/>
      <c r="BG364" s="184">
        <v>63954</v>
      </c>
      <c r="BH364" s="184"/>
      <c r="BI364" s="184"/>
      <c r="BJ364" s="184"/>
      <c r="BK364" s="184">
        <v>66684</v>
      </c>
      <c r="BL364" s="184">
        <v>14800.02</v>
      </c>
      <c r="BM364" s="184"/>
      <c r="BN364" s="184">
        <v>9701.76</v>
      </c>
      <c r="BO364" s="184">
        <v>56229.18</v>
      </c>
      <c r="BP364" s="184"/>
      <c r="BQ364" s="184">
        <v>13158.42</v>
      </c>
      <c r="BR364" s="184">
        <v>36754.019999999997</v>
      </c>
      <c r="BS364" s="184"/>
      <c r="BT364" s="184">
        <v>133556.4</v>
      </c>
      <c r="BU364" s="184">
        <v>37164</v>
      </c>
      <c r="BV364" s="184"/>
      <c r="BW364" s="184">
        <v>412468.84</v>
      </c>
      <c r="BX364" s="184">
        <v>137942.85</v>
      </c>
      <c r="BY364" s="184">
        <v>332656.62</v>
      </c>
      <c r="BZ364" s="184">
        <v>35733.360000000001</v>
      </c>
      <c r="CA364" s="184">
        <v>95899.98</v>
      </c>
      <c r="CB364" s="184">
        <v>3326.64</v>
      </c>
      <c r="CC364" s="184"/>
      <c r="CD364" s="184">
        <v>61780.02</v>
      </c>
      <c r="CE364" s="184">
        <v>232063.98</v>
      </c>
      <c r="CF364" s="184"/>
      <c r="CG364" s="184">
        <v>17640</v>
      </c>
      <c r="CH364" s="184">
        <v>27199.919999999998</v>
      </c>
      <c r="CI364" s="184">
        <v>133347.84</v>
      </c>
      <c r="CJ364" s="184">
        <v>8617.98</v>
      </c>
      <c r="CK364" s="184"/>
      <c r="CL364" s="184">
        <v>55824.3</v>
      </c>
      <c r="CM364" s="184">
        <v>48599.58</v>
      </c>
    </row>
    <row r="365" spans="1:91" ht="24.6">
      <c r="A365" s="120">
        <v>38</v>
      </c>
      <c r="B365" s="220" t="s">
        <v>1079</v>
      </c>
      <c r="C365" s="123" t="s">
        <v>1296</v>
      </c>
      <c r="D365" s="184"/>
      <c r="E365" s="184">
        <v>71089.759999999995</v>
      </c>
      <c r="F365" s="184">
        <v>163123.20000000001</v>
      </c>
      <c r="G365" s="184">
        <v>145152.22</v>
      </c>
      <c r="H365" s="184">
        <v>74193.88</v>
      </c>
      <c r="I365" s="184">
        <v>59843.87</v>
      </c>
      <c r="J365" s="184"/>
      <c r="K365" s="184">
        <v>16578.64</v>
      </c>
      <c r="L365" s="184">
        <v>323554.15000000002</v>
      </c>
      <c r="M365" s="184">
        <v>9302.6299999999992</v>
      </c>
      <c r="N365" s="184">
        <v>203181.42</v>
      </c>
      <c r="O365" s="184">
        <v>39923.08</v>
      </c>
      <c r="P365" s="184"/>
      <c r="Q365" s="184">
        <v>21500</v>
      </c>
      <c r="R365" s="184">
        <v>278658.87</v>
      </c>
      <c r="S365" s="184">
        <v>74526.69</v>
      </c>
      <c r="T365" s="184">
        <v>97137.82</v>
      </c>
      <c r="U365" s="184">
        <v>64662.12</v>
      </c>
      <c r="V365" s="184">
        <v>27293.34</v>
      </c>
      <c r="W365" s="184">
        <v>32229.48</v>
      </c>
      <c r="X365" s="184"/>
      <c r="Y365" s="184">
        <v>153182.21</v>
      </c>
      <c r="Z365" s="184">
        <v>103599.73</v>
      </c>
      <c r="AA365" s="184">
        <v>229317.81</v>
      </c>
      <c r="AB365" s="184">
        <v>9993.9599999999991</v>
      </c>
      <c r="AC365" s="184">
        <v>13111.54</v>
      </c>
      <c r="AD365" s="184">
        <v>149866.68</v>
      </c>
      <c r="AE365" s="184">
        <v>220990.26</v>
      </c>
      <c r="AF365" s="184"/>
      <c r="AG365" s="184">
        <v>173984.42</v>
      </c>
      <c r="AH365" s="184">
        <v>40406.14</v>
      </c>
      <c r="AI365" s="184">
        <v>149250.92000000001</v>
      </c>
      <c r="AJ365" s="184">
        <v>45734.38</v>
      </c>
      <c r="AK365" s="184">
        <v>22933.33</v>
      </c>
      <c r="AL365" s="184">
        <v>1046622.24</v>
      </c>
      <c r="AM365" s="184">
        <v>87483.3</v>
      </c>
      <c r="AN365" s="184">
        <v>34549.980000000003</v>
      </c>
      <c r="AO365" s="184"/>
      <c r="AP365" s="184">
        <v>14891.34</v>
      </c>
      <c r="AQ365" s="184">
        <v>561262.09</v>
      </c>
      <c r="AR365" s="184">
        <v>5133.3599999999997</v>
      </c>
      <c r="AS365" s="184">
        <v>69646.679999999993</v>
      </c>
      <c r="AT365" s="184">
        <v>152772.06</v>
      </c>
      <c r="AU365" s="184">
        <v>333867.08</v>
      </c>
      <c r="AV365" s="184">
        <v>59282.5</v>
      </c>
      <c r="AW365" s="184">
        <v>308586.61</v>
      </c>
      <c r="AX365" s="184">
        <v>5749.65</v>
      </c>
      <c r="AY365" s="184"/>
      <c r="AZ365" s="184">
        <v>84408.12</v>
      </c>
      <c r="BA365" s="184">
        <v>95761.2</v>
      </c>
      <c r="BB365" s="184">
        <v>196200</v>
      </c>
      <c r="BC365" s="184">
        <v>37800.42</v>
      </c>
      <c r="BD365" s="184">
        <v>534693.30000000005</v>
      </c>
      <c r="BE365" s="184">
        <v>292662.75</v>
      </c>
      <c r="BF365" s="184">
        <v>64930.92</v>
      </c>
      <c r="BG365" s="184">
        <v>98578.32</v>
      </c>
      <c r="BH365" s="184">
        <v>568563.57999999996</v>
      </c>
      <c r="BI365" s="184">
        <v>1294321.26</v>
      </c>
      <c r="BJ365" s="184">
        <v>86651.88</v>
      </c>
      <c r="BK365" s="184">
        <v>64768.9</v>
      </c>
      <c r="BL365" s="184">
        <v>300527.98</v>
      </c>
      <c r="BM365" s="184"/>
      <c r="BN365" s="184">
        <v>188736.38</v>
      </c>
      <c r="BO365" s="184">
        <v>290125.78999999998</v>
      </c>
      <c r="BP365" s="184">
        <v>16066.68</v>
      </c>
      <c r="BQ365" s="184">
        <v>686423.58</v>
      </c>
      <c r="BR365" s="184">
        <v>126379.98</v>
      </c>
      <c r="BS365" s="184"/>
      <c r="BT365" s="184">
        <v>94459.86</v>
      </c>
      <c r="BU365" s="184"/>
      <c r="BV365" s="184"/>
      <c r="BW365" s="184"/>
      <c r="BX365" s="184"/>
      <c r="BY365" s="184">
        <v>265462.78000000003</v>
      </c>
      <c r="BZ365" s="184"/>
      <c r="CA365" s="184">
        <v>141505.98000000001</v>
      </c>
      <c r="CB365" s="184">
        <v>104452.9</v>
      </c>
      <c r="CC365" s="184">
        <v>43384.05</v>
      </c>
      <c r="CD365" s="184">
        <v>106131.78</v>
      </c>
      <c r="CE365" s="184"/>
      <c r="CF365" s="184"/>
      <c r="CG365" s="184">
        <v>35954.339999999997</v>
      </c>
      <c r="CH365" s="184"/>
      <c r="CI365" s="184"/>
      <c r="CJ365" s="184"/>
      <c r="CK365" s="184"/>
      <c r="CL365" s="184">
        <v>302261.40000000002</v>
      </c>
      <c r="CM365" s="184">
        <v>71889.78</v>
      </c>
    </row>
    <row r="366" spans="1:91" ht="24.6">
      <c r="A366" s="120">
        <v>38</v>
      </c>
      <c r="B366" s="220" t="s">
        <v>1080</v>
      </c>
      <c r="C366" s="123" t="s">
        <v>1297</v>
      </c>
      <c r="D366" s="184"/>
      <c r="E366" s="184"/>
      <c r="F366" s="184"/>
      <c r="G366" s="184"/>
      <c r="H366" s="184"/>
      <c r="I366" s="184"/>
      <c r="J366" s="184">
        <v>57267.519999999997</v>
      </c>
      <c r="K366" s="184"/>
      <c r="L366" s="184"/>
      <c r="M366" s="184"/>
      <c r="N366" s="184"/>
      <c r="O366" s="184"/>
      <c r="P366" s="184"/>
      <c r="Q366" s="184">
        <v>5446.68</v>
      </c>
      <c r="R366" s="184"/>
      <c r="S366" s="184"/>
      <c r="T366" s="184">
        <v>1500</v>
      </c>
      <c r="U366" s="184"/>
      <c r="V366" s="184"/>
      <c r="W366" s="184"/>
      <c r="X366" s="184"/>
      <c r="Y366" s="184">
        <v>8623.5499999999993</v>
      </c>
      <c r="Z366" s="184"/>
      <c r="AA366" s="184"/>
      <c r="AB366" s="184">
        <v>16566.66</v>
      </c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>
        <v>438.81</v>
      </c>
      <c r="AR366" s="184"/>
      <c r="AS366" s="184"/>
      <c r="AT366" s="184"/>
      <c r="AU366" s="184"/>
      <c r="AV366" s="184">
        <v>42588.33</v>
      </c>
      <c r="AW366" s="184"/>
      <c r="AX366" s="184"/>
      <c r="AY366" s="184"/>
      <c r="AZ366" s="184"/>
      <c r="BA366" s="184"/>
      <c r="BB366" s="184"/>
      <c r="BC366" s="184"/>
      <c r="BD366" s="184">
        <v>3218.26</v>
      </c>
      <c r="BE366" s="184"/>
      <c r="BF366" s="184">
        <v>1306.98</v>
      </c>
      <c r="BG366" s="184">
        <v>10193.280000000001</v>
      </c>
      <c r="BH366" s="184">
        <v>60125.88</v>
      </c>
      <c r="BI366" s="184"/>
      <c r="BJ366" s="184">
        <v>31234.62</v>
      </c>
      <c r="BK366" s="184">
        <v>42243.360000000001</v>
      </c>
      <c r="BL366" s="184"/>
      <c r="BM366" s="184"/>
      <c r="BN366" s="184">
        <v>36390.959999999999</v>
      </c>
      <c r="BO366" s="184"/>
      <c r="BP366" s="184">
        <v>41231.660000000003</v>
      </c>
      <c r="BQ366" s="184">
        <v>29995.200000000001</v>
      </c>
      <c r="BR366" s="184">
        <v>3266.64</v>
      </c>
      <c r="BS366" s="186"/>
      <c r="BT366" s="184"/>
      <c r="BU366" s="184">
        <v>104992.02</v>
      </c>
      <c r="BV366" s="186"/>
      <c r="BW366" s="184"/>
      <c r="BX366" s="184"/>
      <c r="BY366" s="186">
        <v>113610.12</v>
      </c>
      <c r="BZ366" s="184"/>
      <c r="CA366" s="184"/>
      <c r="CB366" s="184"/>
      <c r="CC366" s="184"/>
      <c r="CD366" s="184">
        <v>580.38</v>
      </c>
      <c r="CE366" s="184"/>
      <c r="CF366" s="184"/>
      <c r="CG366" s="184"/>
      <c r="CH366" s="184"/>
      <c r="CI366" s="184"/>
      <c r="CJ366" s="184"/>
      <c r="CK366" s="184"/>
      <c r="CL366" s="184"/>
      <c r="CM366" s="184">
        <v>2350.02</v>
      </c>
    </row>
    <row r="367" spans="1:91" ht="24.6">
      <c r="A367" s="120">
        <v>38</v>
      </c>
      <c r="B367" s="220" t="s">
        <v>1081</v>
      </c>
      <c r="C367" s="123" t="s">
        <v>623</v>
      </c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>
        <v>6413.83</v>
      </c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>
        <v>8400</v>
      </c>
      <c r="BB367" s="184"/>
      <c r="BC367" s="184">
        <v>4000.02</v>
      </c>
      <c r="BD367" s="184">
        <v>60000</v>
      </c>
      <c r="BE367" s="184">
        <v>14996.64</v>
      </c>
      <c r="BF367" s="184"/>
      <c r="BG367" s="184">
        <v>4786.68</v>
      </c>
      <c r="BH367" s="184">
        <v>11435.88</v>
      </c>
      <c r="BI367" s="184">
        <v>15748.32</v>
      </c>
      <c r="BJ367" s="184">
        <v>29495.94</v>
      </c>
      <c r="BK367" s="184">
        <v>2583.36</v>
      </c>
      <c r="BL367" s="184">
        <v>11735.28</v>
      </c>
      <c r="BM367" s="184"/>
      <c r="BN367" s="184"/>
      <c r="BO367" s="184"/>
      <c r="BP367" s="184">
        <v>132596.70000000001</v>
      </c>
      <c r="BQ367" s="184"/>
      <c r="BR367" s="184">
        <v>81999</v>
      </c>
      <c r="BS367" s="186"/>
      <c r="BT367" s="184"/>
      <c r="BU367" s="184">
        <v>17930.82</v>
      </c>
      <c r="BV367" s="186"/>
      <c r="BW367" s="184"/>
      <c r="BX367" s="184">
        <v>941.58</v>
      </c>
      <c r="BY367" s="184">
        <v>18150</v>
      </c>
      <c r="BZ367" s="184"/>
      <c r="CA367" s="184"/>
      <c r="CB367" s="184"/>
      <c r="CC367" s="184"/>
      <c r="CD367" s="184"/>
      <c r="CE367" s="184"/>
      <c r="CF367" s="184"/>
      <c r="CG367" s="184"/>
      <c r="CH367" s="184"/>
      <c r="CI367" s="184"/>
      <c r="CJ367" s="184"/>
      <c r="CK367" s="184">
        <v>7000.02</v>
      </c>
      <c r="CL367" s="184"/>
      <c r="CM367" s="184">
        <v>58664.7</v>
      </c>
    </row>
    <row r="368" spans="1:91" ht="24.6">
      <c r="A368" s="120">
        <v>38</v>
      </c>
      <c r="B368" s="220" t="s">
        <v>1082</v>
      </c>
      <c r="C368" s="123" t="s">
        <v>1298</v>
      </c>
      <c r="D368" s="184"/>
      <c r="E368" s="184">
        <v>165265.79</v>
      </c>
      <c r="F368" s="184"/>
      <c r="G368" s="184"/>
      <c r="H368" s="184"/>
      <c r="I368" s="184">
        <v>41962.85</v>
      </c>
      <c r="J368" s="184"/>
      <c r="K368" s="184"/>
      <c r="L368" s="184">
        <v>115726.81</v>
      </c>
      <c r="M368" s="184"/>
      <c r="N368" s="184"/>
      <c r="O368" s="184"/>
      <c r="P368" s="184"/>
      <c r="Q368" s="184">
        <v>24833.34</v>
      </c>
      <c r="R368" s="184">
        <v>119951.76</v>
      </c>
      <c r="S368" s="184">
        <v>2478.15</v>
      </c>
      <c r="T368" s="184"/>
      <c r="U368" s="184">
        <v>11029.86</v>
      </c>
      <c r="V368" s="184"/>
      <c r="W368" s="184"/>
      <c r="X368" s="184"/>
      <c r="Y368" s="184">
        <v>35693.96</v>
      </c>
      <c r="Z368" s="184">
        <v>16272.8</v>
      </c>
      <c r="AA368" s="184"/>
      <c r="AB368" s="184"/>
      <c r="AC368" s="184"/>
      <c r="AD368" s="184"/>
      <c r="AE368" s="184"/>
      <c r="AF368" s="184"/>
      <c r="AG368" s="184"/>
      <c r="AH368" s="184"/>
      <c r="AI368" s="184">
        <v>67469.22</v>
      </c>
      <c r="AJ368" s="184">
        <v>77433.789999999994</v>
      </c>
      <c r="AK368" s="184">
        <v>1819</v>
      </c>
      <c r="AL368" s="184">
        <v>20506.509999999998</v>
      </c>
      <c r="AM368" s="184"/>
      <c r="AN368" s="184"/>
      <c r="AO368" s="184">
        <v>52497.89</v>
      </c>
      <c r="AP368" s="184"/>
      <c r="AQ368" s="184">
        <v>57000</v>
      </c>
      <c r="AR368" s="184"/>
      <c r="AS368" s="184">
        <v>79092.240000000005</v>
      </c>
      <c r="AT368" s="184">
        <v>34118.94</v>
      </c>
      <c r="AU368" s="184"/>
      <c r="AV368" s="184"/>
      <c r="AW368" s="184"/>
      <c r="AX368" s="184"/>
      <c r="AY368" s="184"/>
      <c r="AZ368" s="184"/>
      <c r="BA368" s="184">
        <v>46379.94</v>
      </c>
      <c r="BB368" s="184"/>
      <c r="BC368" s="184"/>
      <c r="BD368" s="184">
        <v>15595.55</v>
      </c>
      <c r="BE368" s="184">
        <v>277741.28999999998</v>
      </c>
      <c r="BF368" s="184">
        <v>23333.279999999999</v>
      </c>
      <c r="BG368" s="184"/>
      <c r="BH368" s="184">
        <v>2148730.81</v>
      </c>
      <c r="BI368" s="184"/>
      <c r="BJ368" s="184">
        <v>55538.879999999997</v>
      </c>
      <c r="BK368" s="184">
        <v>3446.16</v>
      </c>
      <c r="BL368" s="184">
        <v>58949.7</v>
      </c>
      <c r="BM368" s="184"/>
      <c r="BN368" s="184"/>
      <c r="BO368" s="184">
        <v>71166.66</v>
      </c>
      <c r="BP368" s="184"/>
      <c r="BQ368" s="184"/>
      <c r="BR368" s="184">
        <v>58321.08</v>
      </c>
      <c r="BS368" s="184"/>
      <c r="BT368" s="184"/>
      <c r="BU368" s="184"/>
      <c r="BV368" s="184"/>
      <c r="BW368" s="184"/>
      <c r="BX368" s="184"/>
      <c r="BY368" s="184">
        <v>109158.96</v>
      </c>
      <c r="BZ368" s="184"/>
      <c r="CA368" s="184">
        <v>83033.34</v>
      </c>
      <c r="CB368" s="184"/>
      <c r="CC368" s="184"/>
      <c r="CD368" s="184"/>
      <c r="CE368" s="184"/>
      <c r="CF368" s="184"/>
      <c r="CG368" s="184"/>
      <c r="CH368" s="184"/>
      <c r="CI368" s="184">
        <v>64866.66</v>
      </c>
      <c r="CJ368" s="184"/>
      <c r="CK368" s="184">
        <v>41532.660000000003</v>
      </c>
      <c r="CL368" s="184">
        <v>288799.98</v>
      </c>
      <c r="CM368" s="184">
        <v>11599.98</v>
      </c>
    </row>
    <row r="369" spans="1:91" ht="24.6">
      <c r="A369" s="120">
        <v>38</v>
      </c>
      <c r="B369" s="220" t="s">
        <v>1083</v>
      </c>
      <c r="C369" s="123" t="s">
        <v>624</v>
      </c>
      <c r="D369" s="184"/>
      <c r="E369" s="184"/>
      <c r="F369" s="184"/>
      <c r="G369" s="184"/>
      <c r="H369" s="184"/>
      <c r="I369" s="184"/>
      <c r="J369" s="184"/>
      <c r="K369" s="184"/>
      <c r="L369" s="184">
        <v>12000</v>
      </c>
      <c r="M369" s="184"/>
      <c r="N369" s="184"/>
      <c r="O369" s="184"/>
      <c r="P369" s="184"/>
      <c r="Q369" s="184"/>
      <c r="R369" s="184">
        <v>3324.12</v>
      </c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>
        <v>16627.78</v>
      </c>
      <c r="AM369" s="184"/>
      <c r="AN369" s="184"/>
      <c r="AO369" s="184"/>
      <c r="AP369" s="184"/>
      <c r="AQ369" s="184"/>
      <c r="AR369" s="184"/>
      <c r="AS369" s="184"/>
      <c r="AT369" s="184">
        <v>4983.3599999999997</v>
      </c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>
        <v>131949.06</v>
      </c>
      <c r="BE369" s="184"/>
      <c r="BF369" s="184">
        <v>11966.64</v>
      </c>
      <c r="BG369" s="184"/>
      <c r="BH369" s="184">
        <v>75950.990000000005</v>
      </c>
      <c r="BI369" s="184"/>
      <c r="BJ369" s="184"/>
      <c r="BK369" s="184">
        <v>6451.22</v>
      </c>
      <c r="BL369" s="184">
        <v>8256.84</v>
      </c>
      <c r="BM369" s="184"/>
      <c r="BN369" s="184"/>
      <c r="BO369" s="184"/>
      <c r="BP369" s="184"/>
      <c r="BQ369" s="184"/>
      <c r="BR369" s="184"/>
      <c r="BS369" s="186"/>
      <c r="BT369" s="186"/>
      <c r="BU369" s="186"/>
      <c r="BV369" s="186"/>
      <c r="BW369" s="186"/>
      <c r="BX369" s="186"/>
      <c r="BY369" s="186">
        <v>23379.48</v>
      </c>
      <c r="BZ369" s="186">
        <v>7234.2</v>
      </c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</row>
    <row r="370" spans="1:91" ht="24.6">
      <c r="A370" s="120">
        <v>38</v>
      </c>
      <c r="B370" s="220" t="s">
        <v>1084</v>
      </c>
      <c r="C370" s="123" t="s">
        <v>625</v>
      </c>
      <c r="D370" s="184"/>
      <c r="E370" s="184"/>
      <c r="F370" s="184">
        <v>26355.16</v>
      </c>
      <c r="G370" s="184"/>
      <c r="H370" s="184">
        <v>5318.04</v>
      </c>
      <c r="I370" s="184">
        <v>4258.1099999999997</v>
      </c>
      <c r="J370" s="184"/>
      <c r="K370" s="184">
        <v>111432.51</v>
      </c>
      <c r="L370" s="184">
        <v>35835</v>
      </c>
      <c r="M370" s="184"/>
      <c r="N370" s="184">
        <v>8406.2199999999993</v>
      </c>
      <c r="O370" s="184"/>
      <c r="P370" s="184"/>
      <c r="Q370" s="184"/>
      <c r="R370" s="184">
        <v>74323.5</v>
      </c>
      <c r="S370" s="184">
        <v>25686.1</v>
      </c>
      <c r="T370" s="184">
        <v>9733.32</v>
      </c>
      <c r="U370" s="184">
        <v>49216.65</v>
      </c>
      <c r="V370" s="184">
        <v>56485.97</v>
      </c>
      <c r="W370" s="184"/>
      <c r="X370" s="184"/>
      <c r="Y370" s="184">
        <v>49853.62</v>
      </c>
      <c r="Z370" s="184">
        <v>71961.97</v>
      </c>
      <c r="AA370" s="184"/>
      <c r="AB370" s="184">
        <v>60233.279999999999</v>
      </c>
      <c r="AC370" s="184">
        <v>14250</v>
      </c>
      <c r="AD370" s="184"/>
      <c r="AE370" s="184">
        <v>32118.12</v>
      </c>
      <c r="AF370" s="184">
        <v>29749.37</v>
      </c>
      <c r="AG370" s="184">
        <v>123266.61</v>
      </c>
      <c r="AH370" s="184"/>
      <c r="AI370" s="184">
        <v>47314.54</v>
      </c>
      <c r="AJ370" s="184">
        <v>30887.72</v>
      </c>
      <c r="AK370" s="184">
        <v>116561.11</v>
      </c>
      <c r="AL370" s="184">
        <v>20941.939999999999</v>
      </c>
      <c r="AM370" s="184"/>
      <c r="AN370" s="184"/>
      <c r="AO370" s="184"/>
      <c r="AP370" s="184"/>
      <c r="AQ370" s="184">
        <v>8565</v>
      </c>
      <c r="AR370" s="184">
        <v>7800</v>
      </c>
      <c r="AS370" s="184"/>
      <c r="AT370" s="184">
        <v>30096.959999999999</v>
      </c>
      <c r="AU370" s="184"/>
      <c r="AV370" s="184"/>
      <c r="AW370" s="184"/>
      <c r="AX370" s="184"/>
      <c r="AY370" s="184"/>
      <c r="AZ370" s="184"/>
      <c r="BA370" s="184">
        <v>114763.32</v>
      </c>
      <c r="BB370" s="184"/>
      <c r="BC370" s="184"/>
      <c r="BD370" s="184">
        <v>1461.96</v>
      </c>
      <c r="BE370" s="184">
        <v>146933.98000000001</v>
      </c>
      <c r="BF370" s="184"/>
      <c r="BG370" s="184">
        <v>44125.02</v>
      </c>
      <c r="BH370" s="184">
        <v>137248.32000000001</v>
      </c>
      <c r="BI370" s="184">
        <v>34104.78</v>
      </c>
      <c r="BJ370" s="184">
        <v>81692.98</v>
      </c>
      <c r="BK370" s="184">
        <v>3133.32</v>
      </c>
      <c r="BL370" s="184"/>
      <c r="BM370" s="184"/>
      <c r="BN370" s="184">
        <v>32746.560000000001</v>
      </c>
      <c r="BO370" s="184">
        <v>27885.06</v>
      </c>
      <c r="BP370" s="184">
        <v>44520</v>
      </c>
      <c r="BQ370" s="184">
        <v>14143.26</v>
      </c>
      <c r="BR370" s="184"/>
      <c r="BS370" s="186"/>
      <c r="BT370" s="186"/>
      <c r="BU370" s="186">
        <v>15583.92</v>
      </c>
      <c r="BV370" s="186"/>
      <c r="BW370" s="184">
        <v>9418.98</v>
      </c>
      <c r="BX370" s="186">
        <v>17478.12</v>
      </c>
      <c r="BY370" s="186">
        <v>130227.66</v>
      </c>
      <c r="BZ370" s="186">
        <v>1368.67</v>
      </c>
      <c r="CA370" s="186">
        <v>5663.58</v>
      </c>
      <c r="CB370" s="186"/>
      <c r="CC370" s="186">
        <v>65540.100000000006</v>
      </c>
      <c r="CD370" s="186">
        <v>81226.679999999993</v>
      </c>
      <c r="CE370" s="186"/>
      <c r="CF370" s="186"/>
      <c r="CG370" s="186">
        <v>6766.42</v>
      </c>
      <c r="CH370" s="186"/>
      <c r="CI370" s="186"/>
      <c r="CJ370" s="186"/>
      <c r="CK370" s="186">
        <v>94068.72</v>
      </c>
      <c r="CL370" s="186"/>
      <c r="CM370" s="186">
        <v>4159.9799999999996</v>
      </c>
    </row>
    <row r="371" spans="1:91" ht="24.6">
      <c r="A371" s="120">
        <v>38</v>
      </c>
      <c r="B371" s="220" t="s">
        <v>1085</v>
      </c>
      <c r="C371" s="123" t="s">
        <v>1299</v>
      </c>
      <c r="D371" s="184"/>
      <c r="E371" s="184">
        <v>312395.76</v>
      </c>
      <c r="F371" s="184">
        <v>224177.27</v>
      </c>
      <c r="G371" s="184">
        <v>344141.64</v>
      </c>
      <c r="H371" s="184">
        <v>144567.45000000001</v>
      </c>
      <c r="I371" s="184">
        <v>136385.01999999999</v>
      </c>
      <c r="J371" s="184">
        <v>186190.36</v>
      </c>
      <c r="K371" s="184">
        <v>426928.49</v>
      </c>
      <c r="L371" s="184">
        <v>381444.97</v>
      </c>
      <c r="M371" s="184">
        <v>607602.36</v>
      </c>
      <c r="N371" s="184">
        <v>362732.76</v>
      </c>
      <c r="O371" s="184">
        <v>71323.78</v>
      </c>
      <c r="P371" s="184">
        <v>261766.28</v>
      </c>
      <c r="Q371" s="184">
        <v>171538.22</v>
      </c>
      <c r="R371" s="184">
        <v>514632.64</v>
      </c>
      <c r="S371" s="184">
        <v>162937.12</v>
      </c>
      <c r="T371" s="184">
        <v>158549.21</v>
      </c>
      <c r="U371" s="184">
        <v>391694.22</v>
      </c>
      <c r="V371" s="184">
        <v>331833.73</v>
      </c>
      <c r="W371" s="184">
        <v>112890</v>
      </c>
      <c r="X371" s="184">
        <v>411105.25</v>
      </c>
      <c r="Y371" s="184">
        <v>187038.75</v>
      </c>
      <c r="Z371" s="184">
        <v>194083.71</v>
      </c>
      <c r="AA371" s="184">
        <v>268656.89</v>
      </c>
      <c r="AB371" s="184">
        <v>91695.84</v>
      </c>
      <c r="AC371" s="184">
        <v>100720.9</v>
      </c>
      <c r="AD371" s="184">
        <v>83709.119999999995</v>
      </c>
      <c r="AE371" s="184">
        <v>635793.72</v>
      </c>
      <c r="AF371" s="184">
        <v>77077.25</v>
      </c>
      <c r="AG371" s="184">
        <v>113973.88</v>
      </c>
      <c r="AH371" s="184">
        <v>76775</v>
      </c>
      <c r="AI371" s="184">
        <v>92465.68</v>
      </c>
      <c r="AJ371" s="184">
        <v>145796.91</v>
      </c>
      <c r="AK371" s="184">
        <v>265345.78000000003</v>
      </c>
      <c r="AL371" s="184">
        <v>1369661.97</v>
      </c>
      <c r="AM371" s="184">
        <v>330268.15000000002</v>
      </c>
      <c r="AN371" s="184">
        <v>169913.28</v>
      </c>
      <c r="AO371" s="184">
        <v>758814.57</v>
      </c>
      <c r="AP371" s="184">
        <v>376272.69</v>
      </c>
      <c r="AQ371" s="184">
        <v>445400.26</v>
      </c>
      <c r="AR371" s="184">
        <v>131691.39000000001</v>
      </c>
      <c r="AS371" s="184">
        <v>1708945.33</v>
      </c>
      <c r="AT371" s="184">
        <v>354896.69</v>
      </c>
      <c r="AU371" s="184">
        <v>627049.93999999994</v>
      </c>
      <c r="AV371" s="184">
        <v>356136.36</v>
      </c>
      <c r="AW371" s="184">
        <v>304918.49</v>
      </c>
      <c r="AX371" s="184">
        <v>87598</v>
      </c>
      <c r="AY371" s="184">
        <v>63733.35</v>
      </c>
      <c r="AZ371" s="184">
        <v>247259.87</v>
      </c>
      <c r="BA371" s="184">
        <v>347574.93</v>
      </c>
      <c r="BB371" s="184">
        <v>539847.06000000006</v>
      </c>
      <c r="BC371" s="184">
        <v>195616.68</v>
      </c>
      <c r="BD371" s="184">
        <v>1645591.66</v>
      </c>
      <c r="BE371" s="184">
        <v>377241.57</v>
      </c>
      <c r="BF371" s="184">
        <v>166556.85999999999</v>
      </c>
      <c r="BG371" s="184">
        <v>225727.41</v>
      </c>
      <c r="BH371" s="184">
        <v>161650.79</v>
      </c>
      <c r="BI371" s="184">
        <v>15454.62</v>
      </c>
      <c r="BJ371" s="184">
        <v>98567.679999999993</v>
      </c>
      <c r="BK371" s="184">
        <v>368720.54</v>
      </c>
      <c r="BL371" s="184">
        <v>156872.5</v>
      </c>
      <c r="BM371" s="184">
        <v>536545.56000000006</v>
      </c>
      <c r="BN371" s="184">
        <v>300450.05</v>
      </c>
      <c r="BO371" s="184">
        <v>650264.81000000006</v>
      </c>
      <c r="BP371" s="184">
        <v>340112.9</v>
      </c>
      <c r="BQ371" s="184">
        <v>872613.76</v>
      </c>
      <c r="BR371" s="184">
        <v>223507.11</v>
      </c>
      <c r="BS371" s="184"/>
      <c r="BT371" s="184">
        <v>328845.58</v>
      </c>
      <c r="BU371" s="184">
        <v>429713.24</v>
      </c>
      <c r="BV371" s="184">
        <v>476568.33</v>
      </c>
      <c r="BW371" s="184">
        <v>138762.69</v>
      </c>
      <c r="BX371" s="184">
        <v>116892.9</v>
      </c>
      <c r="BY371" s="184">
        <v>617918.76</v>
      </c>
      <c r="BZ371" s="184">
        <v>93601.21</v>
      </c>
      <c r="CA371" s="184">
        <v>43227.76</v>
      </c>
      <c r="CB371" s="184">
        <v>292487.32</v>
      </c>
      <c r="CC371" s="184">
        <v>275459.44</v>
      </c>
      <c r="CD371" s="184">
        <v>214776.48</v>
      </c>
      <c r="CE371" s="184">
        <v>194049.5</v>
      </c>
      <c r="CF371" s="184">
        <v>366179.89</v>
      </c>
      <c r="CG371" s="184">
        <v>285886.83</v>
      </c>
      <c r="CH371" s="184">
        <v>171331.38</v>
      </c>
      <c r="CI371" s="184">
        <v>112854.33</v>
      </c>
      <c r="CJ371" s="184">
        <v>117504.23</v>
      </c>
      <c r="CK371" s="184">
        <v>518743.05</v>
      </c>
      <c r="CL371" s="184">
        <v>64569.39</v>
      </c>
      <c r="CM371" s="184">
        <v>113907.88</v>
      </c>
    </row>
    <row r="372" spans="1:91" ht="24.6">
      <c r="A372" s="120">
        <v>38</v>
      </c>
      <c r="B372" s="220" t="s">
        <v>1086</v>
      </c>
      <c r="C372" s="123" t="s">
        <v>1300</v>
      </c>
      <c r="D372" s="184"/>
      <c r="E372" s="184">
        <v>423647.11</v>
      </c>
      <c r="F372" s="184">
        <v>214710.15</v>
      </c>
      <c r="G372" s="184">
        <v>113014.09</v>
      </c>
      <c r="H372" s="184">
        <v>312245.18</v>
      </c>
      <c r="I372" s="184">
        <v>254413.8</v>
      </c>
      <c r="J372" s="184">
        <v>408938.84</v>
      </c>
      <c r="K372" s="184">
        <v>441758.09</v>
      </c>
      <c r="L372" s="184">
        <v>690388.5</v>
      </c>
      <c r="M372" s="184">
        <v>466880.99</v>
      </c>
      <c r="N372" s="184">
        <v>448995.2</v>
      </c>
      <c r="O372" s="184">
        <v>407356.97</v>
      </c>
      <c r="P372" s="184"/>
      <c r="Q372" s="184">
        <v>343900.01</v>
      </c>
      <c r="R372" s="184">
        <v>516425.58</v>
      </c>
      <c r="S372" s="184">
        <v>953873.25</v>
      </c>
      <c r="T372" s="184">
        <v>259939.93</v>
      </c>
      <c r="U372" s="184">
        <v>187426.68</v>
      </c>
      <c r="V372" s="184">
        <v>267199.32</v>
      </c>
      <c r="W372" s="184">
        <v>71539.98</v>
      </c>
      <c r="X372" s="184">
        <v>481963.93</v>
      </c>
      <c r="Y372" s="184">
        <v>708985.44</v>
      </c>
      <c r="Z372" s="184">
        <v>257704.11</v>
      </c>
      <c r="AA372" s="184">
        <v>864319.98</v>
      </c>
      <c r="AB372" s="184">
        <v>386600</v>
      </c>
      <c r="AC372" s="184">
        <v>289899.96000000002</v>
      </c>
      <c r="AD372" s="184">
        <v>420000</v>
      </c>
      <c r="AE372" s="184">
        <v>200000</v>
      </c>
      <c r="AF372" s="184">
        <v>495142.86</v>
      </c>
      <c r="AG372" s="184">
        <v>262216.44</v>
      </c>
      <c r="AH372" s="184">
        <v>738600</v>
      </c>
      <c r="AI372" s="184">
        <v>399523.53</v>
      </c>
      <c r="AJ372" s="184">
        <v>908446.13</v>
      </c>
      <c r="AK372" s="184">
        <v>280400</v>
      </c>
      <c r="AL372" s="184">
        <v>1540355.12</v>
      </c>
      <c r="AM372" s="184">
        <v>473849.94</v>
      </c>
      <c r="AN372" s="184"/>
      <c r="AO372" s="184">
        <v>973299.95</v>
      </c>
      <c r="AP372" s="184">
        <v>282021.15999999997</v>
      </c>
      <c r="AQ372" s="184">
        <v>204334.98</v>
      </c>
      <c r="AR372" s="184">
        <v>283221.42</v>
      </c>
      <c r="AS372" s="184">
        <v>514964.77</v>
      </c>
      <c r="AT372" s="184">
        <v>338589.96</v>
      </c>
      <c r="AU372" s="184">
        <v>996400.2</v>
      </c>
      <c r="AV372" s="184">
        <v>482138</v>
      </c>
      <c r="AW372" s="184">
        <v>497801.76</v>
      </c>
      <c r="AX372" s="184">
        <v>84900</v>
      </c>
      <c r="AY372" s="184">
        <v>389298.29</v>
      </c>
      <c r="AZ372" s="184">
        <v>722504.65</v>
      </c>
      <c r="BA372" s="184">
        <v>246583.31</v>
      </c>
      <c r="BB372" s="184">
        <v>1115566.68</v>
      </c>
      <c r="BC372" s="184">
        <v>2348.66</v>
      </c>
      <c r="BD372" s="184">
        <v>740506.5</v>
      </c>
      <c r="BE372" s="184">
        <v>541796.86</v>
      </c>
      <c r="BF372" s="184"/>
      <c r="BG372" s="184">
        <v>499.98</v>
      </c>
      <c r="BH372" s="184">
        <v>385799.81</v>
      </c>
      <c r="BI372" s="184">
        <v>80299.8</v>
      </c>
      <c r="BJ372" s="184">
        <v>751899.78</v>
      </c>
      <c r="BK372" s="184">
        <v>2750.01</v>
      </c>
      <c r="BL372" s="184">
        <v>95900.98</v>
      </c>
      <c r="BM372" s="184">
        <v>653589</v>
      </c>
      <c r="BN372" s="184">
        <v>329395.02</v>
      </c>
      <c r="BO372" s="184">
        <v>74500.02</v>
      </c>
      <c r="BP372" s="184">
        <v>250750.02</v>
      </c>
      <c r="BQ372" s="184">
        <v>482299.98</v>
      </c>
      <c r="BR372" s="184">
        <v>291390</v>
      </c>
      <c r="BS372" s="184"/>
      <c r="BT372" s="184">
        <v>500700</v>
      </c>
      <c r="BU372" s="184">
        <v>310999.98</v>
      </c>
      <c r="BV372" s="184"/>
      <c r="BW372" s="184">
        <v>339198.96</v>
      </c>
      <c r="BX372" s="184"/>
      <c r="BY372" s="184">
        <v>587837.06000000006</v>
      </c>
      <c r="BZ372" s="184">
        <v>204000</v>
      </c>
      <c r="CA372" s="184"/>
      <c r="CB372" s="184">
        <v>958360.02</v>
      </c>
      <c r="CC372" s="184">
        <v>182683.34</v>
      </c>
      <c r="CD372" s="184">
        <v>199999.98</v>
      </c>
      <c r="CE372" s="184">
        <v>362500.02</v>
      </c>
      <c r="CF372" s="184">
        <v>961149.02</v>
      </c>
      <c r="CG372" s="184">
        <v>385500</v>
      </c>
      <c r="CH372" s="184">
        <v>331699.75</v>
      </c>
      <c r="CI372" s="184">
        <v>544300.02</v>
      </c>
      <c r="CJ372" s="184">
        <v>331266.65999999997</v>
      </c>
      <c r="CK372" s="184">
        <v>581899.98</v>
      </c>
      <c r="CL372" s="184">
        <v>84666.7</v>
      </c>
      <c r="CM372" s="184">
        <v>121150.02</v>
      </c>
    </row>
    <row r="373" spans="1:91" ht="24.6">
      <c r="A373" s="120">
        <v>38</v>
      </c>
      <c r="B373" s="220" t="s">
        <v>1087</v>
      </c>
      <c r="C373" s="123" t="s">
        <v>626</v>
      </c>
      <c r="D373" s="184">
        <v>42630.65</v>
      </c>
      <c r="E373" s="184">
        <v>155925.18</v>
      </c>
      <c r="F373" s="184">
        <v>105450.91</v>
      </c>
      <c r="G373" s="184">
        <v>523142.14</v>
      </c>
      <c r="H373" s="184">
        <v>80129.27</v>
      </c>
      <c r="I373" s="184">
        <v>51792.42</v>
      </c>
      <c r="J373" s="184">
        <v>213918.62</v>
      </c>
      <c r="K373" s="184">
        <v>492647.91</v>
      </c>
      <c r="L373" s="184">
        <v>275505.33</v>
      </c>
      <c r="M373" s="184">
        <v>171285.84</v>
      </c>
      <c r="N373" s="184">
        <v>136386.35999999999</v>
      </c>
      <c r="O373" s="184">
        <v>76027.72</v>
      </c>
      <c r="P373" s="184">
        <v>354725.52</v>
      </c>
      <c r="Q373" s="184">
        <v>181779.11</v>
      </c>
      <c r="R373" s="184">
        <v>47059.99</v>
      </c>
      <c r="S373" s="184">
        <v>3958.3</v>
      </c>
      <c r="T373" s="184">
        <v>1500</v>
      </c>
      <c r="U373" s="184">
        <v>632071.06000000006</v>
      </c>
      <c r="V373" s="184">
        <v>138163.65</v>
      </c>
      <c r="W373" s="184">
        <v>49903.32</v>
      </c>
      <c r="X373" s="184">
        <v>456394.74</v>
      </c>
      <c r="Y373" s="184">
        <v>65127.11</v>
      </c>
      <c r="Z373" s="184">
        <v>240787.91</v>
      </c>
      <c r="AA373" s="184">
        <v>62946.27</v>
      </c>
      <c r="AB373" s="184">
        <v>43741.52</v>
      </c>
      <c r="AC373" s="184">
        <v>3604.92</v>
      </c>
      <c r="AD373" s="184">
        <v>45453.78</v>
      </c>
      <c r="AE373" s="184">
        <v>227444.01</v>
      </c>
      <c r="AF373" s="184"/>
      <c r="AG373" s="184">
        <v>234270.39</v>
      </c>
      <c r="AH373" s="184">
        <v>76155.990000000005</v>
      </c>
      <c r="AI373" s="184">
        <v>52257.66</v>
      </c>
      <c r="AJ373" s="184">
        <v>7319.99</v>
      </c>
      <c r="AK373" s="184">
        <v>134922.4</v>
      </c>
      <c r="AL373" s="184">
        <v>67937.17</v>
      </c>
      <c r="AM373" s="184">
        <v>107678.88</v>
      </c>
      <c r="AN373" s="184">
        <v>133701.56</v>
      </c>
      <c r="AO373" s="184">
        <v>42759.96</v>
      </c>
      <c r="AP373" s="184">
        <v>76495.5</v>
      </c>
      <c r="AQ373" s="184">
        <v>178592.34</v>
      </c>
      <c r="AR373" s="184">
        <v>59089.98</v>
      </c>
      <c r="AS373" s="184">
        <v>99577.5</v>
      </c>
      <c r="AT373" s="184">
        <v>118237.65</v>
      </c>
      <c r="AU373" s="184">
        <v>100501.56</v>
      </c>
      <c r="AV373" s="184">
        <v>49990</v>
      </c>
      <c r="AW373" s="184">
        <v>101288.72</v>
      </c>
      <c r="AX373" s="184">
        <v>108037.99</v>
      </c>
      <c r="AY373" s="184">
        <v>17156.669999999998</v>
      </c>
      <c r="AZ373" s="184">
        <v>145617.91</v>
      </c>
      <c r="BA373" s="184">
        <v>205153.02</v>
      </c>
      <c r="BB373" s="184">
        <v>103254.99</v>
      </c>
      <c r="BC373" s="184">
        <v>51519.48</v>
      </c>
      <c r="BD373" s="184">
        <v>408037.74</v>
      </c>
      <c r="BE373" s="184">
        <v>68230.710000000006</v>
      </c>
      <c r="BF373" s="184">
        <v>9629.8799999999992</v>
      </c>
      <c r="BG373" s="184">
        <v>6418.98</v>
      </c>
      <c r="BH373" s="184">
        <v>103205.9</v>
      </c>
      <c r="BI373" s="184">
        <v>116371.3</v>
      </c>
      <c r="BJ373" s="184">
        <v>643608.88</v>
      </c>
      <c r="BK373" s="184">
        <v>1000.02</v>
      </c>
      <c r="BL373" s="184">
        <v>10850.04</v>
      </c>
      <c r="BM373" s="184">
        <v>51947.48</v>
      </c>
      <c r="BN373" s="184">
        <v>86656.2</v>
      </c>
      <c r="BO373" s="184">
        <v>13025.34</v>
      </c>
      <c r="BP373" s="184">
        <v>59091.9</v>
      </c>
      <c r="BQ373" s="184">
        <v>452896.26</v>
      </c>
      <c r="BR373" s="184">
        <v>507614.01</v>
      </c>
      <c r="BS373" s="186"/>
      <c r="BT373" s="186">
        <v>84175.9</v>
      </c>
      <c r="BU373" s="186">
        <v>64521.49</v>
      </c>
      <c r="BV373" s="186">
        <v>513183.08</v>
      </c>
      <c r="BW373" s="184">
        <v>57564.53</v>
      </c>
      <c r="BX373" s="186">
        <v>66695.149999999994</v>
      </c>
      <c r="BY373" s="186">
        <v>307856</v>
      </c>
      <c r="BZ373" s="186">
        <v>31389.42</v>
      </c>
      <c r="CA373" s="186">
        <v>5998.32</v>
      </c>
      <c r="CB373" s="186">
        <v>165769.70000000001</v>
      </c>
      <c r="CC373" s="186">
        <v>306537</v>
      </c>
      <c r="CD373" s="186">
        <v>50824.82</v>
      </c>
      <c r="CE373" s="186">
        <v>37195.019999999997</v>
      </c>
      <c r="CF373" s="186"/>
      <c r="CG373" s="184">
        <v>12216.8</v>
      </c>
      <c r="CH373" s="184">
        <v>42022.2</v>
      </c>
      <c r="CI373" s="186">
        <v>5640</v>
      </c>
      <c r="CJ373" s="186">
        <v>29453.84</v>
      </c>
      <c r="CK373" s="186">
        <v>496393.48</v>
      </c>
      <c r="CL373" s="186">
        <v>24302.02</v>
      </c>
      <c r="CM373" s="186"/>
    </row>
    <row r="374" spans="1:91" ht="24.6">
      <c r="A374" s="120">
        <v>38</v>
      </c>
      <c r="B374" s="220" t="s">
        <v>1088</v>
      </c>
      <c r="C374" s="123" t="s">
        <v>627</v>
      </c>
      <c r="D374" s="184"/>
      <c r="E374" s="184">
        <v>26092.97</v>
      </c>
      <c r="F374" s="184">
        <v>22932</v>
      </c>
      <c r="G374" s="184">
        <v>92791.62</v>
      </c>
      <c r="H374" s="184">
        <v>15926.24</v>
      </c>
      <c r="I374" s="184">
        <v>16630.32</v>
      </c>
      <c r="J374" s="184">
        <v>26003.61</v>
      </c>
      <c r="K374" s="184">
        <v>77738.960000000006</v>
      </c>
      <c r="L374" s="184">
        <v>55131.32</v>
      </c>
      <c r="M374" s="184">
        <v>68014.820000000007</v>
      </c>
      <c r="N374" s="184">
        <v>114023.91</v>
      </c>
      <c r="O374" s="184">
        <v>18120.68</v>
      </c>
      <c r="P374" s="184">
        <v>50582.52</v>
      </c>
      <c r="Q374" s="184">
        <v>21250</v>
      </c>
      <c r="R374" s="184">
        <v>57547.5</v>
      </c>
      <c r="S374" s="184">
        <v>19703.099999999999</v>
      </c>
      <c r="T374" s="184">
        <v>17880.34</v>
      </c>
      <c r="U374" s="184">
        <v>57224.91</v>
      </c>
      <c r="V374" s="184">
        <v>26913.98</v>
      </c>
      <c r="W374" s="184">
        <v>3000</v>
      </c>
      <c r="X374" s="184">
        <v>156257.26999999999</v>
      </c>
      <c r="Y374" s="184">
        <v>30701.95</v>
      </c>
      <c r="Z374" s="184">
        <v>4321.8100000000004</v>
      </c>
      <c r="AA374" s="184">
        <v>5921.68</v>
      </c>
      <c r="AB374" s="184">
        <v>12878.52</v>
      </c>
      <c r="AC374" s="184">
        <v>10609.98</v>
      </c>
      <c r="AD374" s="184">
        <v>31656.98</v>
      </c>
      <c r="AE374" s="184">
        <v>26305.66</v>
      </c>
      <c r="AF374" s="184">
        <v>37184.69</v>
      </c>
      <c r="AG374" s="184">
        <v>40540.769999999997</v>
      </c>
      <c r="AH374" s="184">
        <v>15073</v>
      </c>
      <c r="AI374" s="184"/>
      <c r="AJ374" s="184">
        <v>142718.43</v>
      </c>
      <c r="AK374" s="184">
        <v>14991.6</v>
      </c>
      <c r="AL374" s="184">
        <v>353986.76</v>
      </c>
      <c r="AM374" s="184">
        <v>105169.9</v>
      </c>
      <c r="AN374" s="184">
        <v>11250.26</v>
      </c>
      <c r="AO374" s="184">
        <v>92531.74</v>
      </c>
      <c r="AP374" s="184">
        <v>22878.83</v>
      </c>
      <c r="AQ374" s="184">
        <v>22055.79</v>
      </c>
      <c r="AR374" s="184">
        <v>2860.02</v>
      </c>
      <c r="AS374" s="184">
        <v>257164.52</v>
      </c>
      <c r="AT374" s="184">
        <v>14172.13</v>
      </c>
      <c r="AU374" s="184">
        <v>67437.2</v>
      </c>
      <c r="AV374" s="184">
        <v>36619.9</v>
      </c>
      <c r="AW374" s="184">
        <v>18545.28</v>
      </c>
      <c r="AX374" s="184">
        <v>19265.189999999999</v>
      </c>
      <c r="AY374" s="184">
        <v>24998.99</v>
      </c>
      <c r="AZ374" s="184">
        <v>4043.31</v>
      </c>
      <c r="BA374" s="184">
        <v>6597</v>
      </c>
      <c r="BB374" s="184">
        <v>115053.68</v>
      </c>
      <c r="BC374" s="184">
        <v>23523.48</v>
      </c>
      <c r="BD374" s="184">
        <v>316578.40999999997</v>
      </c>
      <c r="BE374" s="184">
        <v>2327</v>
      </c>
      <c r="BF374" s="184">
        <v>16773.900000000001</v>
      </c>
      <c r="BG374" s="184">
        <v>30577.86</v>
      </c>
      <c r="BH374" s="184">
        <v>59239.360000000001</v>
      </c>
      <c r="BI374" s="184">
        <v>31350.36</v>
      </c>
      <c r="BJ374" s="184">
        <v>49397.23</v>
      </c>
      <c r="BK374" s="184">
        <v>39681.660000000003</v>
      </c>
      <c r="BL374" s="184">
        <v>35905.57</v>
      </c>
      <c r="BM374" s="184">
        <v>174720</v>
      </c>
      <c r="BN374" s="184">
        <v>31030.02</v>
      </c>
      <c r="BO374" s="184">
        <v>81803.320000000007</v>
      </c>
      <c r="BP374" s="184">
        <v>150742.92000000001</v>
      </c>
      <c r="BQ374" s="184">
        <v>114717.32</v>
      </c>
      <c r="BR374" s="184">
        <v>13534.98</v>
      </c>
      <c r="BS374" s="184"/>
      <c r="BT374" s="184">
        <v>84147.08</v>
      </c>
      <c r="BU374" s="184">
        <v>16310.71</v>
      </c>
      <c r="BV374" s="184">
        <v>323769.8</v>
      </c>
      <c r="BW374" s="184">
        <v>98668.58</v>
      </c>
      <c r="BX374" s="184">
        <v>23300.12</v>
      </c>
      <c r="BY374" s="184">
        <v>235378.92</v>
      </c>
      <c r="BZ374" s="184">
        <v>3310.02</v>
      </c>
      <c r="CA374" s="184"/>
      <c r="CB374" s="184">
        <v>48839.18</v>
      </c>
      <c r="CC374" s="184">
        <v>38044.589999999997</v>
      </c>
      <c r="CD374" s="184">
        <v>40507.33</v>
      </c>
      <c r="CE374" s="184">
        <v>33608.32</v>
      </c>
      <c r="CF374" s="184">
        <v>59994</v>
      </c>
      <c r="CG374" s="184">
        <v>7140</v>
      </c>
      <c r="CH374" s="184">
        <v>4337.3999999999996</v>
      </c>
      <c r="CI374" s="184">
        <v>8614.02</v>
      </c>
      <c r="CJ374" s="184">
        <v>18064.02</v>
      </c>
      <c r="CK374" s="184">
        <v>3598.98</v>
      </c>
      <c r="CL374" s="184">
        <v>22698</v>
      </c>
      <c r="CM374" s="184">
        <v>18728.47</v>
      </c>
    </row>
    <row r="375" spans="1:91" ht="24.6">
      <c r="A375" s="120">
        <v>38</v>
      </c>
      <c r="B375" s="220" t="s">
        <v>1089</v>
      </c>
      <c r="C375" s="123" t="s">
        <v>628</v>
      </c>
      <c r="D375" s="184">
        <v>15082.67</v>
      </c>
      <c r="E375" s="184">
        <v>50536.35</v>
      </c>
      <c r="F375" s="184">
        <v>10105.23</v>
      </c>
      <c r="G375" s="184"/>
      <c r="H375" s="184"/>
      <c r="I375" s="184">
        <v>8145.87</v>
      </c>
      <c r="J375" s="184">
        <v>20256.29</v>
      </c>
      <c r="K375" s="184">
        <v>54571.13</v>
      </c>
      <c r="L375" s="184"/>
      <c r="M375" s="184">
        <v>14105.4</v>
      </c>
      <c r="N375" s="184">
        <v>31886.560000000001</v>
      </c>
      <c r="O375" s="184"/>
      <c r="P375" s="184">
        <v>50862.36</v>
      </c>
      <c r="Q375" s="184"/>
      <c r="R375" s="184">
        <v>73270.62</v>
      </c>
      <c r="S375" s="184">
        <v>6312.51</v>
      </c>
      <c r="T375" s="184">
        <v>11880.04</v>
      </c>
      <c r="U375" s="184">
        <v>17980.02</v>
      </c>
      <c r="V375" s="184">
        <v>3352.68</v>
      </c>
      <c r="W375" s="184"/>
      <c r="X375" s="184">
        <v>59103.88</v>
      </c>
      <c r="Y375" s="184"/>
      <c r="Z375" s="184"/>
      <c r="AA375" s="184">
        <v>3644.8</v>
      </c>
      <c r="AB375" s="184">
        <v>31506.18</v>
      </c>
      <c r="AC375" s="184"/>
      <c r="AD375" s="184">
        <v>15013.35</v>
      </c>
      <c r="AE375" s="184">
        <v>30900.75</v>
      </c>
      <c r="AF375" s="184">
        <v>5139.03</v>
      </c>
      <c r="AG375" s="184">
        <v>33998.559999999998</v>
      </c>
      <c r="AH375" s="184">
        <v>979.17</v>
      </c>
      <c r="AI375" s="184">
        <v>59001.34</v>
      </c>
      <c r="AJ375" s="184"/>
      <c r="AK375" s="184">
        <v>3519.83</v>
      </c>
      <c r="AL375" s="184">
        <v>142931.49</v>
      </c>
      <c r="AM375" s="184"/>
      <c r="AN375" s="184"/>
      <c r="AO375" s="184">
        <v>1749</v>
      </c>
      <c r="AP375" s="184"/>
      <c r="AQ375" s="184"/>
      <c r="AR375" s="184">
        <v>16522.5</v>
      </c>
      <c r="AS375" s="184">
        <v>60139.98</v>
      </c>
      <c r="AT375" s="184">
        <v>17664.48</v>
      </c>
      <c r="AU375" s="184">
        <v>32273.54</v>
      </c>
      <c r="AV375" s="184">
        <v>21670.6</v>
      </c>
      <c r="AW375" s="184">
        <v>2916.65</v>
      </c>
      <c r="AX375" s="184"/>
      <c r="AY375" s="184"/>
      <c r="AZ375" s="184">
        <v>43663.040000000001</v>
      </c>
      <c r="BA375" s="184">
        <v>15795</v>
      </c>
      <c r="BB375" s="184">
        <v>77953.34</v>
      </c>
      <c r="BC375" s="184">
        <v>24630.3</v>
      </c>
      <c r="BD375" s="184"/>
      <c r="BE375" s="184"/>
      <c r="BF375" s="184"/>
      <c r="BG375" s="184">
        <v>19778.79</v>
      </c>
      <c r="BH375" s="184"/>
      <c r="BI375" s="184">
        <v>1499.82</v>
      </c>
      <c r="BJ375" s="184"/>
      <c r="BK375" s="184">
        <v>5983.34</v>
      </c>
      <c r="BL375" s="184">
        <v>10999.98</v>
      </c>
      <c r="BM375" s="184">
        <v>1833.33</v>
      </c>
      <c r="BN375" s="184">
        <v>11583</v>
      </c>
      <c r="BO375" s="184">
        <v>33171.730000000003</v>
      </c>
      <c r="BP375" s="184">
        <v>31666.65</v>
      </c>
      <c r="BQ375" s="184">
        <v>46383</v>
      </c>
      <c r="BR375" s="184"/>
      <c r="BS375" s="184"/>
      <c r="BT375" s="184"/>
      <c r="BU375" s="184"/>
      <c r="BV375" s="184">
        <v>54416.78</v>
      </c>
      <c r="BW375" s="184"/>
      <c r="BX375" s="184">
        <v>10900.02</v>
      </c>
      <c r="BY375" s="184"/>
      <c r="BZ375" s="184">
        <v>8593.43</v>
      </c>
      <c r="CA375" s="184"/>
      <c r="CB375" s="184">
        <v>37355.49</v>
      </c>
      <c r="CC375" s="184"/>
      <c r="CD375" s="184"/>
      <c r="CE375" s="184">
        <v>54873.93</v>
      </c>
      <c r="CF375" s="184">
        <v>2875</v>
      </c>
      <c r="CG375" s="184">
        <v>7207.5</v>
      </c>
      <c r="CH375" s="184">
        <v>15519.24</v>
      </c>
      <c r="CI375" s="184">
        <v>1624.98</v>
      </c>
      <c r="CJ375" s="184">
        <v>3900</v>
      </c>
      <c r="CK375" s="184"/>
      <c r="CL375" s="184">
        <v>15790.02</v>
      </c>
      <c r="CM375" s="184"/>
    </row>
    <row r="376" spans="1:91" ht="24.6">
      <c r="A376" s="120">
        <v>38</v>
      </c>
      <c r="B376" s="220" t="s">
        <v>1090</v>
      </c>
      <c r="C376" s="123" t="s">
        <v>1301</v>
      </c>
      <c r="D376" s="184">
        <v>2370.19</v>
      </c>
      <c r="E376" s="184">
        <v>1272.5</v>
      </c>
      <c r="F376" s="184"/>
      <c r="G376" s="184"/>
      <c r="H376" s="184"/>
      <c r="I376" s="184">
        <v>3457.97</v>
      </c>
      <c r="J376" s="184">
        <v>8802.67</v>
      </c>
      <c r="K376" s="184"/>
      <c r="L376" s="184"/>
      <c r="M376" s="184"/>
      <c r="N376" s="184"/>
      <c r="O376" s="184"/>
      <c r="P376" s="184"/>
      <c r="Q376" s="184"/>
      <c r="R376" s="184">
        <v>2193</v>
      </c>
      <c r="S376" s="184"/>
      <c r="T376" s="184">
        <v>4999.9799999999996</v>
      </c>
      <c r="U376" s="184">
        <v>10849.99</v>
      </c>
      <c r="V376" s="184"/>
      <c r="W376" s="184"/>
      <c r="X376" s="184"/>
      <c r="Y376" s="184"/>
      <c r="Z376" s="184"/>
      <c r="AA376" s="184"/>
      <c r="AB376" s="184"/>
      <c r="AC376" s="184"/>
      <c r="AD376" s="184">
        <v>1934.88</v>
      </c>
      <c r="AE376" s="184"/>
      <c r="AF376" s="184"/>
      <c r="AG376" s="184">
        <v>18354.080000000002</v>
      </c>
      <c r="AH376" s="184"/>
      <c r="AI376" s="184"/>
      <c r="AJ376" s="184"/>
      <c r="AK376" s="184"/>
      <c r="AL376" s="184">
        <v>66159.929999999993</v>
      </c>
      <c r="AM376" s="184"/>
      <c r="AN376" s="184"/>
      <c r="AO376" s="184">
        <v>75815.59</v>
      </c>
      <c r="AP376" s="184"/>
      <c r="AQ376" s="184"/>
      <c r="AR376" s="184"/>
      <c r="AS376" s="184"/>
      <c r="AT376" s="184"/>
      <c r="AU376" s="184"/>
      <c r="AV376" s="184">
        <v>1790</v>
      </c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>
        <v>86916.39</v>
      </c>
      <c r="BI376" s="184"/>
      <c r="BJ376" s="184"/>
      <c r="BK376" s="184">
        <v>7459.98</v>
      </c>
      <c r="BL376" s="184">
        <v>16250.04</v>
      </c>
      <c r="BM376" s="184"/>
      <c r="BN376" s="184"/>
      <c r="BO376" s="184"/>
      <c r="BP376" s="184"/>
      <c r="BQ376" s="184"/>
      <c r="BR376" s="184"/>
      <c r="BS376" s="184"/>
      <c r="BT376" s="184"/>
      <c r="BU376" s="184">
        <v>36099.96</v>
      </c>
      <c r="BV376" s="184"/>
      <c r="BW376" s="184"/>
      <c r="BX376" s="184">
        <v>138083.34</v>
      </c>
      <c r="BY376" s="184"/>
      <c r="BZ376" s="184"/>
      <c r="CA376" s="184"/>
      <c r="CB376" s="184">
        <v>27000</v>
      </c>
      <c r="CC376" s="184"/>
      <c r="CD376" s="184"/>
      <c r="CE376" s="184"/>
      <c r="CF376" s="184"/>
      <c r="CG376" s="184"/>
      <c r="CH376" s="184">
        <v>3999.78</v>
      </c>
      <c r="CI376" s="184"/>
      <c r="CJ376" s="184">
        <v>2100</v>
      </c>
      <c r="CK376" s="184"/>
      <c r="CL376" s="184"/>
      <c r="CM376" s="184">
        <v>20700</v>
      </c>
    </row>
    <row r="377" spans="1:91" ht="24.6">
      <c r="A377" s="120">
        <v>38</v>
      </c>
      <c r="B377" s="220" t="s">
        <v>1091</v>
      </c>
      <c r="C377" s="123" t="s">
        <v>1302</v>
      </c>
      <c r="D377" s="184">
        <v>7991032.46</v>
      </c>
      <c r="E377" s="184">
        <v>1423451.6</v>
      </c>
      <c r="F377" s="184">
        <v>749148.35</v>
      </c>
      <c r="G377" s="184">
        <v>3028107.99</v>
      </c>
      <c r="H377" s="184">
        <v>1297569.07</v>
      </c>
      <c r="I377" s="184">
        <v>1289375.3400000001</v>
      </c>
      <c r="J377" s="184">
        <v>1978239.13</v>
      </c>
      <c r="K377" s="184">
        <v>4459990.5999999996</v>
      </c>
      <c r="L377" s="184">
        <v>1277063.17</v>
      </c>
      <c r="M377" s="184">
        <v>2924554</v>
      </c>
      <c r="N377" s="184">
        <v>4804806.1900000004</v>
      </c>
      <c r="O377" s="184">
        <v>545421.56999999995</v>
      </c>
      <c r="P377" s="184">
        <v>7323674.2300000004</v>
      </c>
      <c r="Q377" s="184">
        <v>933339.07</v>
      </c>
      <c r="R377" s="184">
        <v>1359221.65</v>
      </c>
      <c r="S377" s="184">
        <v>4141649.2</v>
      </c>
      <c r="T377" s="184">
        <v>666422.93999999994</v>
      </c>
      <c r="U377" s="184">
        <v>1904294.01</v>
      </c>
      <c r="V377" s="184">
        <v>774587.69</v>
      </c>
      <c r="W377" s="184">
        <v>873143.33</v>
      </c>
      <c r="X377" s="184">
        <v>13564138.699999999</v>
      </c>
      <c r="Y377" s="184">
        <v>1759392.2</v>
      </c>
      <c r="Z377" s="184">
        <v>2375150.59</v>
      </c>
      <c r="AA377" s="184">
        <v>2079855.06</v>
      </c>
      <c r="AB377" s="184">
        <v>622590.30000000005</v>
      </c>
      <c r="AC377" s="184">
        <v>989988.71</v>
      </c>
      <c r="AD377" s="184">
        <v>1157475.67</v>
      </c>
      <c r="AE377" s="184">
        <v>5337054.17</v>
      </c>
      <c r="AF377" s="184">
        <v>1298889.1299999999</v>
      </c>
      <c r="AG377" s="184">
        <v>1336554.58</v>
      </c>
      <c r="AH377" s="184">
        <v>1491354.08</v>
      </c>
      <c r="AI377" s="184">
        <v>2489676.64</v>
      </c>
      <c r="AJ377" s="184">
        <v>1086052.8</v>
      </c>
      <c r="AK377" s="184">
        <v>860508.3</v>
      </c>
      <c r="AL377" s="184">
        <v>27932051.710000001</v>
      </c>
      <c r="AM377" s="184">
        <v>1486768.43</v>
      </c>
      <c r="AN377" s="184">
        <v>858752.91</v>
      </c>
      <c r="AO377" s="184">
        <v>4376691.5599999996</v>
      </c>
      <c r="AP377" s="184">
        <v>2574703.6800000002</v>
      </c>
      <c r="AQ377" s="184">
        <v>1597226.32</v>
      </c>
      <c r="AR377" s="184">
        <v>613310.31000000006</v>
      </c>
      <c r="AS377" s="184">
        <v>9085767.9600000009</v>
      </c>
      <c r="AT377" s="184">
        <v>1903465.43</v>
      </c>
      <c r="AU377" s="184">
        <v>2568777.2200000002</v>
      </c>
      <c r="AV377" s="184">
        <v>2147243.29</v>
      </c>
      <c r="AW377" s="184">
        <v>1306557.8700000001</v>
      </c>
      <c r="AX377" s="184">
        <v>746791.01</v>
      </c>
      <c r="AY377" s="184">
        <v>526709.82999999996</v>
      </c>
      <c r="AZ377" s="184">
        <v>2631032.59</v>
      </c>
      <c r="BA377" s="184">
        <v>1665888.83</v>
      </c>
      <c r="BB377" s="184">
        <v>9799388.1600000001</v>
      </c>
      <c r="BC377" s="184">
        <v>1507373.62</v>
      </c>
      <c r="BD377" s="184">
        <v>22278918.829999998</v>
      </c>
      <c r="BE377" s="184">
        <v>3536123.02</v>
      </c>
      <c r="BF377" s="184">
        <v>764895.95</v>
      </c>
      <c r="BG377" s="184">
        <v>2325702.7599999998</v>
      </c>
      <c r="BH377" s="184">
        <v>10771299.92</v>
      </c>
      <c r="BI377" s="184">
        <v>523015.02</v>
      </c>
      <c r="BJ377" s="184">
        <v>796876.38</v>
      </c>
      <c r="BK377" s="184">
        <v>963135.83</v>
      </c>
      <c r="BL377" s="184">
        <v>942212.66</v>
      </c>
      <c r="BM377" s="184">
        <v>10875212.300000001</v>
      </c>
      <c r="BN377" s="184">
        <v>2782596.12</v>
      </c>
      <c r="BO377" s="184">
        <v>1304659.08</v>
      </c>
      <c r="BP377" s="184">
        <v>2684577.3</v>
      </c>
      <c r="BQ377" s="184">
        <v>1766548.68</v>
      </c>
      <c r="BR377" s="184">
        <v>1381180.06</v>
      </c>
      <c r="BS377" s="184"/>
      <c r="BT377" s="184">
        <v>2064268.73</v>
      </c>
      <c r="BU377" s="184">
        <v>1729482.73</v>
      </c>
      <c r="BV377" s="184">
        <v>15433619.93</v>
      </c>
      <c r="BW377" s="184">
        <v>802389.7</v>
      </c>
      <c r="BX377" s="184">
        <v>1610725.86</v>
      </c>
      <c r="BY377" s="184">
        <v>7967380.79</v>
      </c>
      <c r="BZ377" s="184">
        <v>1295905.42</v>
      </c>
      <c r="CA377" s="184">
        <v>864604.67</v>
      </c>
      <c r="CB377" s="184">
        <v>1795473.85</v>
      </c>
      <c r="CC377" s="184">
        <v>2255185.7000000002</v>
      </c>
      <c r="CD377" s="184">
        <v>6618905.6799999997</v>
      </c>
      <c r="CE377" s="184">
        <v>2138148.69</v>
      </c>
      <c r="CF377" s="184">
        <v>7798762.1699999999</v>
      </c>
      <c r="CG377" s="184">
        <v>1113222.3</v>
      </c>
      <c r="CH377" s="184">
        <v>1315216.2</v>
      </c>
      <c r="CI377" s="184">
        <v>942183.67</v>
      </c>
      <c r="CJ377" s="184">
        <v>1123181.3600000001</v>
      </c>
      <c r="CK377" s="184">
        <v>8641998.7699999996</v>
      </c>
      <c r="CL377" s="184">
        <v>1232716.72</v>
      </c>
      <c r="CM377" s="184">
        <v>1111805.67</v>
      </c>
    </row>
    <row r="378" spans="1:91" ht="24.6">
      <c r="A378" s="120">
        <v>38</v>
      </c>
      <c r="B378" s="220" t="s">
        <v>1092</v>
      </c>
      <c r="C378" s="123" t="s">
        <v>629</v>
      </c>
      <c r="D378" s="184">
        <v>321006.89</v>
      </c>
      <c r="E378" s="184">
        <v>319190.71999999997</v>
      </c>
      <c r="F378" s="184">
        <v>259712.07</v>
      </c>
      <c r="G378" s="184">
        <v>418336.46</v>
      </c>
      <c r="H378" s="184">
        <v>197711.77</v>
      </c>
      <c r="I378" s="184">
        <v>283813.86</v>
      </c>
      <c r="J378" s="184">
        <v>135489.70000000001</v>
      </c>
      <c r="K378" s="184">
        <v>250928</v>
      </c>
      <c r="L378" s="184">
        <v>270285.84999999998</v>
      </c>
      <c r="M378" s="184">
        <v>514148.01</v>
      </c>
      <c r="N378" s="184">
        <v>888828.49</v>
      </c>
      <c r="O378" s="184">
        <v>120177.04</v>
      </c>
      <c r="P378" s="184">
        <v>694426.86</v>
      </c>
      <c r="Q378" s="184">
        <v>333691.40999999997</v>
      </c>
      <c r="R378" s="184">
        <v>447933.67</v>
      </c>
      <c r="S378" s="184">
        <v>394813.11</v>
      </c>
      <c r="T378" s="184">
        <v>743731.97</v>
      </c>
      <c r="U378" s="184">
        <v>528235.43999999994</v>
      </c>
      <c r="V378" s="184">
        <v>760332.44</v>
      </c>
      <c r="W378" s="184">
        <v>206548.32</v>
      </c>
      <c r="X378" s="184">
        <v>1135192.83</v>
      </c>
      <c r="Y378" s="184">
        <v>412253.89</v>
      </c>
      <c r="Z378" s="184">
        <v>622051.98</v>
      </c>
      <c r="AA378" s="184">
        <v>556552.66</v>
      </c>
      <c r="AB378" s="184">
        <v>302415.84999999998</v>
      </c>
      <c r="AC378" s="184">
        <v>96450.559999999998</v>
      </c>
      <c r="AD378" s="184">
        <v>261193</v>
      </c>
      <c r="AE378" s="184">
        <v>358237.5</v>
      </c>
      <c r="AF378" s="184">
        <v>146877.54</v>
      </c>
      <c r="AG378" s="184">
        <v>359599.55</v>
      </c>
      <c r="AH378" s="184">
        <v>176998.29</v>
      </c>
      <c r="AI378" s="184">
        <v>213840.86</v>
      </c>
      <c r="AJ378" s="184">
        <v>275928.59999999998</v>
      </c>
      <c r="AK378" s="184">
        <v>337022.95</v>
      </c>
      <c r="AL378" s="184">
        <v>2329086.0699999998</v>
      </c>
      <c r="AM378" s="184">
        <v>191119.54</v>
      </c>
      <c r="AN378" s="184">
        <v>232688.76</v>
      </c>
      <c r="AO378" s="184">
        <v>382902.2</v>
      </c>
      <c r="AP378" s="184">
        <v>311822.52</v>
      </c>
      <c r="AQ378" s="184">
        <v>353615.25</v>
      </c>
      <c r="AR378" s="184">
        <v>71214.53</v>
      </c>
      <c r="AS378" s="184">
        <v>672284.77</v>
      </c>
      <c r="AT378" s="184">
        <v>278697.52</v>
      </c>
      <c r="AU378" s="184">
        <v>614579.94999999995</v>
      </c>
      <c r="AV378" s="184">
        <v>218175.98</v>
      </c>
      <c r="AW378" s="184">
        <v>395076</v>
      </c>
      <c r="AX378" s="184">
        <v>150857.31</v>
      </c>
      <c r="AY378" s="184">
        <v>222835.45</v>
      </c>
      <c r="AZ378" s="184">
        <v>25501.16</v>
      </c>
      <c r="BA378" s="184">
        <v>290530.46000000002</v>
      </c>
      <c r="BB378" s="184">
        <v>1430655.77</v>
      </c>
      <c r="BC378" s="184">
        <v>332693.34000000003</v>
      </c>
      <c r="BD378" s="184">
        <v>2405595.52</v>
      </c>
      <c r="BE378" s="184">
        <v>297651.34999999998</v>
      </c>
      <c r="BF378" s="184">
        <v>160876.6</v>
      </c>
      <c r="BG378" s="184">
        <v>28079.97</v>
      </c>
      <c r="BH378" s="184">
        <v>526386.43000000005</v>
      </c>
      <c r="BI378" s="184">
        <v>185496.29</v>
      </c>
      <c r="BJ378" s="184">
        <v>162717.78</v>
      </c>
      <c r="BK378" s="184">
        <v>354934.73</v>
      </c>
      <c r="BL378" s="184">
        <v>370392.99</v>
      </c>
      <c r="BM378" s="184">
        <v>1728144.17</v>
      </c>
      <c r="BN378" s="184">
        <v>563463.04</v>
      </c>
      <c r="BO378" s="184">
        <v>795457.26</v>
      </c>
      <c r="BP378" s="184">
        <v>547482.28</v>
      </c>
      <c r="BQ378" s="184">
        <v>561701.86</v>
      </c>
      <c r="BR378" s="184">
        <v>260134.95</v>
      </c>
      <c r="BS378" s="184"/>
      <c r="BT378" s="184">
        <v>194650.38</v>
      </c>
      <c r="BU378" s="184">
        <v>171766.08</v>
      </c>
      <c r="BV378" s="184">
        <v>602132.1</v>
      </c>
      <c r="BW378" s="184">
        <v>102722.22</v>
      </c>
      <c r="BX378" s="184">
        <v>167451.06</v>
      </c>
      <c r="BY378" s="184">
        <v>1898433.77</v>
      </c>
      <c r="BZ378" s="184">
        <v>205733.96</v>
      </c>
      <c r="CA378" s="184">
        <v>238555.56</v>
      </c>
      <c r="CB378" s="184">
        <v>386549.09</v>
      </c>
      <c r="CC378" s="184">
        <v>192967.65</v>
      </c>
      <c r="CD378" s="184">
        <v>375040.33</v>
      </c>
      <c r="CE378" s="184">
        <v>351604.29</v>
      </c>
      <c r="CF378" s="184">
        <v>536901.11</v>
      </c>
      <c r="CG378" s="184">
        <v>196880.53</v>
      </c>
      <c r="CH378" s="184">
        <v>187142.73</v>
      </c>
      <c r="CI378" s="184">
        <v>116560.1</v>
      </c>
      <c r="CJ378" s="184">
        <v>194115.56</v>
      </c>
      <c r="CK378" s="184">
        <v>1160077.8999999999</v>
      </c>
      <c r="CL378" s="184">
        <v>84366.68</v>
      </c>
      <c r="CM378" s="184">
        <v>165616.85999999999</v>
      </c>
    </row>
    <row r="379" spans="1:91" ht="24.6">
      <c r="A379" s="120">
        <v>38</v>
      </c>
      <c r="B379" s="220" t="s">
        <v>1093</v>
      </c>
      <c r="C379" s="123" t="s">
        <v>630</v>
      </c>
      <c r="D379" s="184">
        <v>187337.55</v>
      </c>
      <c r="E379" s="184">
        <v>36451.47</v>
      </c>
      <c r="F379" s="184">
        <v>10778.81</v>
      </c>
      <c r="G379" s="184">
        <v>88035.87</v>
      </c>
      <c r="H379" s="184">
        <v>57927.31</v>
      </c>
      <c r="I379" s="184">
        <v>95868.1</v>
      </c>
      <c r="J379" s="184">
        <v>124693.23</v>
      </c>
      <c r="K379" s="184">
        <v>152225.41</v>
      </c>
      <c r="L379" s="184">
        <v>166800</v>
      </c>
      <c r="M379" s="184">
        <v>86790.52</v>
      </c>
      <c r="N379" s="184">
        <v>38775.230000000003</v>
      </c>
      <c r="O379" s="184"/>
      <c r="P379" s="184">
        <v>97915.02</v>
      </c>
      <c r="Q379" s="184">
        <v>34349.25</v>
      </c>
      <c r="R379" s="184">
        <v>323514.84000000003</v>
      </c>
      <c r="S379" s="184">
        <v>198555.47</v>
      </c>
      <c r="T379" s="184">
        <v>22968.16</v>
      </c>
      <c r="U379" s="184">
        <v>57805.54</v>
      </c>
      <c r="V379" s="184">
        <v>6633.35</v>
      </c>
      <c r="W379" s="184">
        <v>49665</v>
      </c>
      <c r="X379" s="184">
        <v>348312.51</v>
      </c>
      <c r="Y379" s="184">
        <v>167027.57</v>
      </c>
      <c r="Z379" s="184">
        <v>75817.27</v>
      </c>
      <c r="AA379" s="184">
        <v>319477.99</v>
      </c>
      <c r="AB379" s="184">
        <v>249505.92000000001</v>
      </c>
      <c r="AC379" s="184">
        <v>98347.77</v>
      </c>
      <c r="AD379" s="184">
        <v>95229.53</v>
      </c>
      <c r="AE379" s="184">
        <v>323831.83</v>
      </c>
      <c r="AF379" s="184">
        <v>6517.81</v>
      </c>
      <c r="AG379" s="184">
        <v>69399.990000000005</v>
      </c>
      <c r="AH379" s="184">
        <v>35905.949999999997</v>
      </c>
      <c r="AI379" s="184">
        <v>143271.06</v>
      </c>
      <c r="AJ379" s="184">
        <v>157754.32</v>
      </c>
      <c r="AK379" s="184">
        <v>135174.29</v>
      </c>
      <c r="AL379" s="184">
        <v>814275.56</v>
      </c>
      <c r="AM379" s="184">
        <v>49849.38</v>
      </c>
      <c r="AN379" s="184">
        <v>150413.93</v>
      </c>
      <c r="AO379" s="184">
        <v>141597.54999999999</v>
      </c>
      <c r="AP379" s="184">
        <v>59615.82</v>
      </c>
      <c r="AQ379" s="184">
        <v>128781.66</v>
      </c>
      <c r="AR379" s="184"/>
      <c r="AS379" s="184">
        <v>464609.42</v>
      </c>
      <c r="AT379" s="184">
        <v>7498.74</v>
      </c>
      <c r="AU379" s="184">
        <v>213077.73</v>
      </c>
      <c r="AV379" s="184">
        <v>72083.3</v>
      </c>
      <c r="AW379" s="184">
        <v>82222.11</v>
      </c>
      <c r="AX379" s="184">
        <v>0.01</v>
      </c>
      <c r="AY379" s="184">
        <v>4442.4399999999996</v>
      </c>
      <c r="AZ379" s="184">
        <v>53623.81</v>
      </c>
      <c r="BA379" s="184">
        <v>84861.27</v>
      </c>
      <c r="BB379" s="184">
        <v>217620.99</v>
      </c>
      <c r="BC379" s="184">
        <v>69939.64</v>
      </c>
      <c r="BD379" s="184">
        <v>257284.56</v>
      </c>
      <c r="BE379" s="184">
        <v>68189.039999999994</v>
      </c>
      <c r="BF379" s="184">
        <v>9615.66</v>
      </c>
      <c r="BG379" s="184">
        <v>46276.14</v>
      </c>
      <c r="BH379" s="184">
        <v>163245.47</v>
      </c>
      <c r="BI379" s="184">
        <v>31765.5</v>
      </c>
      <c r="BJ379" s="184">
        <v>78971.44</v>
      </c>
      <c r="BK379" s="184">
        <v>139546.67000000001</v>
      </c>
      <c r="BL379" s="184">
        <v>227264.83</v>
      </c>
      <c r="BM379" s="184">
        <v>180713.94</v>
      </c>
      <c r="BN379" s="184">
        <v>42786.66</v>
      </c>
      <c r="BO379" s="184">
        <v>57682.34</v>
      </c>
      <c r="BP379" s="184">
        <v>14513.88</v>
      </c>
      <c r="BQ379" s="184">
        <v>78719.34</v>
      </c>
      <c r="BR379" s="184">
        <v>162019.68</v>
      </c>
      <c r="BS379" s="184"/>
      <c r="BT379" s="184">
        <v>49274</v>
      </c>
      <c r="BU379" s="184">
        <v>3338.9</v>
      </c>
      <c r="BV379" s="184">
        <v>53101.96</v>
      </c>
      <c r="BW379" s="184"/>
      <c r="BX379" s="184">
        <v>38144.46</v>
      </c>
      <c r="BY379" s="184">
        <v>322735.2</v>
      </c>
      <c r="BZ379" s="184">
        <v>39511.660000000003</v>
      </c>
      <c r="CA379" s="184">
        <v>24116.639999999999</v>
      </c>
      <c r="CB379" s="184">
        <v>96924.07</v>
      </c>
      <c r="CC379" s="184">
        <v>25150.02</v>
      </c>
      <c r="CD379" s="184">
        <v>178055.54</v>
      </c>
      <c r="CE379" s="184">
        <v>85728.8</v>
      </c>
      <c r="CF379" s="184">
        <v>112371.47</v>
      </c>
      <c r="CG379" s="184">
        <v>39250</v>
      </c>
      <c r="CH379" s="184">
        <v>32990.160000000003</v>
      </c>
      <c r="CI379" s="184">
        <v>128016.19</v>
      </c>
      <c r="CJ379" s="184">
        <v>37446.5</v>
      </c>
      <c r="CK379" s="184">
        <v>306378.64</v>
      </c>
      <c r="CL379" s="184">
        <v>61162.98</v>
      </c>
      <c r="CM379" s="184">
        <v>8963.01</v>
      </c>
    </row>
    <row r="380" spans="1:91" ht="24.6">
      <c r="A380" s="120">
        <v>38</v>
      </c>
      <c r="B380" s="220" t="s">
        <v>1094</v>
      </c>
      <c r="C380" s="123" t="s">
        <v>631</v>
      </c>
      <c r="D380" s="184">
        <v>3485.6</v>
      </c>
      <c r="E380" s="184">
        <v>2571.3200000000002</v>
      </c>
      <c r="F380" s="184">
        <v>21810.07</v>
      </c>
      <c r="G380" s="184">
        <v>8562.23</v>
      </c>
      <c r="H380" s="184"/>
      <c r="I380" s="184">
        <v>13790.93</v>
      </c>
      <c r="J380" s="184"/>
      <c r="K380" s="184">
        <v>8372.1</v>
      </c>
      <c r="L380" s="184"/>
      <c r="M380" s="184">
        <v>1594.65</v>
      </c>
      <c r="N380" s="184">
        <v>12194.85</v>
      </c>
      <c r="O380" s="184"/>
      <c r="P380" s="184">
        <v>13833.36</v>
      </c>
      <c r="Q380" s="184">
        <v>27627.51</v>
      </c>
      <c r="R380" s="184">
        <v>14478.6</v>
      </c>
      <c r="S380" s="184"/>
      <c r="T380" s="184">
        <v>4590</v>
      </c>
      <c r="U380" s="184">
        <v>9238.5</v>
      </c>
      <c r="V380" s="184"/>
      <c r="W380" s="184"/>
      <c r="X380" s="184">
        <v>93056.24</v>
      </c>
      <c r="Y380" s="184">
        <v>26321.919999999998</v>
      </c>
      <c r="Z380" s="184"/>
      <c r="AA380" s="184">
        <v>4349.6000000000004</v>
      </c>
      <c r="AB380" s="184"/>
      <c r="AC380" s="184"/>
      <c r="AD380" s="184">
        <v>10900.02</v>
      </c>
      <c r="AE380" s="184">
        <v>60127.5</v>
      </c>
      <c r="AF380" s="184"/>
      <c r="AG380" s="184"/>
      <c r="AH380" s="184">
        <v>6900</v>
      </c>
      <c r="AI380" s="184">
        <v>10755.75</v>
      </c>
      <c r="AJ380" s="184"/>
      <c r="AK380" s="184"/>
      <c r="AL380" s="184">
        <v>358585.33</v>
      </c>
      <c r="AM380" s="184"/>
      <c r="AN380" s="184"/>
      <c r="AO380" s="184">
        <v>50928.45</v>
      </c>
      <c r="AP380" s="184">
        <v>30065.8</v>
      </c>
      <c r="AQ380" s="184"/>
      <c r="AR380" s="184"/>
      <c r="AS380" s="184">
        <v>42254.17</v>
      </c>
      <c r="AT380" s="184"/>
      <c r="AU380" s="184">
        <v>8083.26</v>
      </c>
      <c r="AV380" s="184">
        <v>21111.200000000001</v>
      </c>
      <c r="AW380" s="184">
        <v>12074.66</v>
      </c>
      <c r="AX380" s="184"/>
      <c r="AY380" s="184"/>
      <c r="AZ380" s="184">
        <v>2260.3200000000002</v>
      </c>
      <c r="BA380" s="184"/>
      <c r="BB380" s="184">
        <v>13999.98</v>
      </c>
      <c r="BC380" s="184"/>
      <c r="BD380" s="184">
        <v>30558.400000000001</v>
      </c>
      <c r="BE380" s="184"/>
      <c r="BF380" s="184"/>
      <c r="BG380" s="184">
        <v>4276.66</v>
      </c>
      <c r="BH380" s="184">
        <v>159999.9</v>
      </c>
      <c r="BI380" s="184"/>
      <c r="BJ380" s="184"/>
      <c r="BK380" s="184">
        <v>4999.9799999999996</v>
      </c>
      <c r="BL380" s="184"/>
      <c r="BM380" s="184">
        <v>27393.11</v>
      </c>
      <c r="BN380" s="184"/>
      <c r="BO380" s="184"/>
      <c r="BP380" s="184"/>
      <c r="BQ380" s="184"/>
      <c r="BR380" s="184">
        <v>35645.160000000003</v>
      </c>
      <c r="BS380" s="184"/>
      <c r="BT380" s="184">
        <v>73780.86</v>
      </c>
      <c r="BU380" s="184">
        <v>2733.36</v>
      </c>
      <c r="BV380" s="184">
        <v>53850</v>
      </c>
      <c r="BW380" s="184">
        <v>466350.06</v>
      </c>
      <c r="BX380" s="184">
        <v>6583.32</v>
      </c>
      <c r="BY380" s="184"/>
      <c r="BZ380" s="184">
        <v>6490.02</v>
      </c>
      <c r="CA380" s="184">
        <v>10330.02</v>
      </c>
      <c r="CB380" s="184">
        <v>72041.320000000007</v>
      </c>
      <c r="CC380" s="184">
        <v>58857.9</v>
      </c>
      <c r="CD380" s="184"/>
      <c r="CE380" s="184"/>
      <c r="CF380" s="184">
        <v>27005.3</v>
      </c>
      <c r="CG380" s="184">
        <v>5949</v>
      </c>
      <c r="CH380" s="184"/>
      <c r="CI380" s="184"/>
      <c r="CJ380" s="184">
        <v>10907.86</v>
      </c>
      <c r="CK380" s="184">
        <v>187359.98</v>
      </c>
      <c r="CL380" s="184">
        <v>2667.9</v>
      </c>
      <c r="CM380" s="184">
        <v>3700.02</v>
      </c>
    </row>
    <row r="381" spans="1:91" ht="24.6">
      <c r="A381" s="120">
        <v>38</v>
      </c>
      <c r="B381" s="220" t="s">
        <v>1095</v>
      </c>
      <c r="C381" s="123" t="s">
        <v>1303</v>
      </c>
      <c r="D381" s="184">
        <v>57738.83</v>
      </c>
      <c r="E381" s="184"/>
      <c r="F381" s="184">
        <v>34046.39</v>
      </c>
      <c r="G381" s="184"/>
      <c r="H381" s="184"/>
      <c r="I381" s="184">
        <v>75136.679999999993</v>
      </c>
      <c r="J381" s="184"/>
      <c r="K381" s="184">
        <v>5715.22</v>
      </c>
      <c r="L381" s="184"/>
      <c r="M381" s="184"/>
      <c r="N381" s="184">
        <v>126195.58</v>
      </c>
      <c r="O381" s="184"/>
      <c r="P381" s="184">
        <v>59833.32</v>
      </c>
      <c r="Q381" s="184"/>
      <c r="R381" s="184">
        <v>115262.48</v>
      </c>
      <c r="S381" s="184">
        <v>207638.9</v>
      </c>
      <c r="T381" s="184">
        <v>150000</v>
      </c>
      <c r="U381" s="184"/>
      <c r="V381" s="184">
        <v>36816.660000000003</v>
      </c>
      <c r="W381" s="184"/>
      <c r="X381" s="184"/>
      <c r="Y381" s="184">
        <v>113292.88</v>
      </c>
      <c r="Z381" s="184"/>
      <c r="AA381" s="184">
        <v>112983.36</v>
      </c>
      <c r="AB381" s="184">
        <v>29999.08</v>
      </c>
      <c r="AC381" s="184"/>
      <c r="AD381" s="184"/>
      <c r="AE381" s="184"/>
      <c r="AF381" s="184">
        <v>10729.32</v>
      </c>
      <c r="AG381" s="184">
        <v>83227.39</v>
      </c>
      <c r="AH381" s="184">
        <v>37458.28</v>
      </c>
      <c r="AI381" s="184"/>
      <c r="AJ381" s="184">
        <v>170621.13</v>
      </c>
      <c r="AK381" s="184"/>
      <c r="AL381" s="184">
        <v>454910.98</v>
      </c>
      <c r="AM381" s="184"/>
      <c r="AN381" s="184"/>
      <c r="AO381" s="184">
        <v>30762.48</v>
      </c>
      <c r="AP381" s="184">
        <v>13166.94</v>
      </c>
      <c r="AQ381" s="184">
        <v>55833.46</v>
      </c>
      <c r="AR381" s="184">
        <v>16499</v>
      </c>
      <c r="AS381" s="184"/>
      <c r="AT381" s="184">
        <v>123049.98</v>
      </c>
      <c r="AU381" s="184">
        <v>53499.96</v>
      </c>
      <c r="AV381" s="184">
        <v>60833.33</v>
      </c>
      <c r="AW381" s="184"/>
      <c r="AX381" s="184"/>
      <c r="AY381" s="184"/>
      <c r="AZ381" s="184">
        <v>6254.68</v>
      </c>
      <c r="BA381" s="184">
        <v>117066.66</v>
      </c>
      <c r="BB381" s="184"/>
      <c r="BC381" s="184">
        <v>8100</v>
      </c>
      <c r="BD381" s="184">
        <v>79916.639999999999</v>
      </c>
      <c r="BE381" s="184"/>
      <c r="BF381" s="184">
        <v>33333.18</v>
      </c>
      <c r="BG381" s="184">
        <v>9951</v>
      </c>
      <c r="BH381" s="184">
        <v>287652.73</v>
      </c>
      <c r="BI381" s="184">
        <v>49999.88</v>
      </c>
      <c r="BJ381" s="184"/>
      <c r="BK381" s="184"/>
      <c r="BL381" s="184">
        <v>25000.02</v>
      </c>
      <c r="BM381" s="184"/>
      <c r="BN381" s="184">
        <v>148888.88</v>
      </c>
      <c r="BO381" s="184">
        <v>173859.12</v>
      </c>
      <c r="BP381" s="184"/>
      <c r="BQ381" s="184">
        <v>65365.56</v>
      </c>
      <c r="BR381" s="184"/>
      <c r="BS381" s="184"/>
      <c r="BT381" s="184">
        <v>48333.36</v>
      </c>
      <c r="BU381" s="184"/>
      <c r="BV381" s="184"/>
      <c r="BW381" s="184">
        <v>70500</v>
      </c>
      <c r="BX381" s="184">
        <v>39659.58</v>
      </c>
      <c r="BY381" s="184">
        <v>1246166.6399999999</v>
      </c>
      <c r="BZ381" s="184"/>
      <c r="CA381" s="184"/>
      <c r="CB381" s="184">
        <v>250000.02</v>
      </c>
      <c r="CC381" s="184">
        <v>27955.02</v>
      </c>
      <c r="CD381" s="184"/>
      <c r="CE381" s="184"/>
      <c r="CF381" s="184">
        <v>9808.33</v>
      </c>
      <c r="CG381" s="184"/>
      <c r="CH381" s="184">
        <v>1882.09</v>
      </c>
      <c r="CI381" s="184">
        <v>48938.68</v>
      </c>
      <c r="CJ381" s="184"/>
      <c r="CK381" s="184">
        <v>116086.49</v>
      </c>
      <c r="CL381" s="184"/>
      <c r="CM381" s="184">
        <v>303428.58</v>
      </c>
    </row>
    <row r="382" spans="1:91" ht="24.6">
      <c r="A382" s="120">
        <v>38</v>
      </c>
      <c r="B382" s="220" t="s">
        <v>1096</v>
      </c>
      <c r="C382" s="123" t="s">
        <v>1304</v>
      </c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4"/>
      <c r="CG382" s="184"/>
      <c r="CH382" s="184"/>
      <c r="CI382" s="184"/>
      <c r="CJ382" s="184"/>
      <c r="CK382" s="184"/>
      <c r="CL382" s="184"/>
      <c r="CM382" s="184"/>
    </row>
    <row r="383" spans="1:91" ht="24.6">
      <c r="A383" s="120">
        <v>38</v>
      </c>
      <c r="B383" s="220" t="s">
        <v>1097</v>
      </c>
      <c r="C383" s="123" t="s">
        <v>1305</v>
      </c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>
        <v>4999.9799999999996</v>
      </c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</row>
    <row r="384" spans="1:91" ht="24.6">
      <c r="A384" s="120">
        <v>38</v>
      </c>
      <c r="B384" s="220" t="s">
        <v>1098</v>
      </c>
      <c r="C384" s="123" t="s">
        <v>1306</v>
      </c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4"/>
      <c r="CA384" s="184"/>
      <c r="CB384" s="184"/>
      <c r="CC384" s="184"/>
      <c r="CD384" s="184"/>
      <c r="CE384" s="184"/>
      <c r="CF384" s="184"/>
      <c r="CG384" s="184"/>
      <c r="CH384" s="184"/>
      <c r="CI384" s="184"/>
      <c r="CJ384" s="184"/>
      <c r="CK384" s="184"/>
      <c r="CL384" s="184"/>
      <c r="CM384" s="184"/>
    </row>
    <row r="385" spans="1:91" s="299" customFormat="1" ht="24.6">
      <c r="A385" s="296">
        <v>34</v>
      </c>
      <c r="B385" s="295" t="s">
        <v>1341</v>
      </c>
      <c r="C385" s="300" t="s">
        <v>1343</v>
      </c>
      <c r="D385" s="298"/>
      <c r="E385" s="298"/>
      <c r="F385" s="298"/>
      <c r="G385" s="298"/>
      <c r="H385" s="298"/>
      <c r="I385" s="298"/>
      <c r="J385" s="298"/>
      <c r="K385" s="298"/>
      <c r="L385" s="298"/>
      <c r="M385" s="298">
        <v>101780.62</v>
      </c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  <c r="AG385" s="298"/>
      <c r="AH385" s="298"/>
      <c r="AI385" s="298"/>
      <c r="AJ385" s="298"/>
      <c r="AK385" s="298"/>
      <c r="AL385" s="298"/>
      <c r="AM385" s="298"/>
      <c r="AN385" s="298"/>
      <c r="AO385" s="298"/>
      <c r="AP385" s="298"/>
      <c r="AQ385" s="298"/>
      <c r="AR385" s="298"/>
      <c r="AS385" s="298">
        <v>30000</v>
      </c>
      <c r="AT385" s="298"/>
      <c r="AU385" s="298"/>
      <c r="AV385" s="298"/>
      <c r="AW385" s="298"/>
      <c r="AX385" s="298"/>
      <c r="AY385" s="298"/>
      <c r="AZ385" s="298"/>
      <c r="BA385" s="298"/>
      <c r="BB385" s="298"/>
      <c r="BC385" s="298"/>
      <c r="BD385" s="298"/>
      <c r="BE385" s="298"/>
      <c r="BF385" s="298"/>
      <c r="BG385" s="298"/>
      <c r="BH385" s="298"/>
      <c r="BI385" s="298"/>
      <c r="BJ385" s="298"/>
      <c r="BK385" s="298"/>
      <c r="BL385" s="298"/>
      <c r="BM385" s="298"/>
      <c r="BN385" s="298"/>
      <c r="BO385" s="298"/>
      <c r="BP385" s="298"/>
      <c r="BQ385" s="298"/>
      <c r="BR385" s="298"/>
      <c r="BS385" s="298"/>
      <c r="BT385" s="298"/>
      <c r="BU385" s="298"/>
      <c r="BV385" s="298"/>
      <c r="BW385" s="298"/>
      <c r="BX385" s="298"/>
      <c r="BY385" s="298"/>
      <c r="BZ385" s="298"/>
      <c r="CA385" s="298"/>
      <c r="CB385" s="298"/>
      <c r="CC385" s="298"/>
      <c r="CD385" s="298"/>
      <c r="CE385" s="298"/>
      <c r="CF385" s="298"/>
      <c r="CG385" s="298"/>
      <c r="CH385" s="298"/>
      <c r="CI385" s="298"/>
      <c r="CJ385" s="298"/>
      <c r="CK385" s="298"/>
      <c r="CL385" s="298"/>
      <c r="CM385" s="298"/>
    </row>
    <row r="386" spans="1:91" ht="24.6">
      <c r="A386" s="120">
        <v>34</v>
      </c>
      <c r="B386" s="220" t="s">
        <v>1099</v>
      </c>
      <c r="C386" s="123" t="s">
        <v>632</v>
      </c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>
        <v>926602</v>
      </c>
      <c r="AT386" s="184"/>
      <c r="AU386" s="184"/>
      <c r="AV386" s="184"/>
      <c r="AW386" s="184"/>
      <c r="AX386" s="184">
        <v>248430</v>
      </c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>
        <v>354400</v>
      </c>
      <c r="BI386" s="184"/>
      <c r="BJ386" s="184">
        <v>502000</v>
      </c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>
        <v>30600</v>
      </c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</row>
    <row r="387" spans="1:91" ht="24.6">
      <c r="A387" s="120">
        <v>34</v>
      </c>
      <c r="B387" s="220" t="s">
        <v>1100</v>
      </c>
      <c r="C387" s="123" t="s">
        <v>633</v>
      </c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</row>
    <row r="388" spans="1:91" ht="24.6">
      <c r="A388" s="120">
        <v>34</v>
      </c>
      <c r="B388" s="220" t="s">
        <v>1101</v>
      </c>
      <c r="C388" s="123" t="s">
        <v>634</v>
      </c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  <c r="AQ388" s="184"/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  <c r="BG388" s="184"/>
      <c r="BH388" s="184"/>
      <c r="BI388" s="184"/>
      <c r="BJ388" s="184"/>
      <c r="BK388" s="184"/>
      <c r="BL388" s="184"/>
      <c r="BM388" s="184"/>
      <c r="BN388" s="184"/>
      <c r="BO388" s="184"/>
      <c r="BP388" s="184"/>
      <c r="BQ388" s="184"/>
      <c r="BR388" s="184"/>
      <c r="BS388" s="184">
        <v>13524000</v>
      </c>
      <c r="BT388" s="184"/>
      <c r="BU388" s="184"/>
      <c r="BV388" s="184"/>
      <c r="BW388" s="184"/>
      <c r="BX388" s="184"/>
      <c r="BY388" s="184"/>
      <c r="BZ388" s="184"/>
      <c r="CA388" s="184"/>
      <c r="CB388" s="184"/>
      <c r="CC388" s="184"/>
      <c r="CD388" s="184"/>
      <c r="CE388" s="184"/>
      <c r="CF388" s="184"/>
      <c r="CG388" s="184"/>
      <c r="CH388" s="184"/>
      <c r="CI388" s="184"/>
      <c r="CJ388" s="184"/>
      <c r="CK388" s="184"/>
      <c r="CL388" s="184"/>
      <c r="CM388" s="184"/>
    </row>
    <row r="389" spans="1:91" ht="24.6">
      <c r="A389" s="120">
        <v>37</v>
      </c>
      <c r="B389" s="220" t="s">
        <v>1102</v>
      </c>
      <c r="C389" s="136" t="s">
        <v>635</v>
      </c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4"/>
      <c r="CG389" s="184"/>
      <c r="CH389" s="184"/>
      <c r="CI389" s="184"/>
      <c r="CJ389" s="184"/>
      <c r="CK389" s="184"/>
      <c r="CL389" s="184"/>
      <c r="CM389" s="184"/>
    </row>
    <row r="390" spans="1:91" ht="24.6">
      <c r="A390" s="120">
        <v>37</v>
      </c>
      <c r="B390" s="220" t="s">
        <v>1103</v>
      </c>
      <c r="C390" s="126" t="s">
        <v>636</v>
      </c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4"/>
      <c r="CA390" s="184"/>
      <c r="CB390" s="184"/>
      <c r="CC390" s="184"/>
      <c r="CD390" s="184"/>
      <c r="CE390" s="184"/>
      <c r="CF390" s="184"/>
      <c r="CG390" s="184"/>
      <c r="CH390" s="184"/>
      <c r="CI390" s="184"/>
      <c r="CJ390" s="184"/>
      <c r="CK390" s="184"/>
      <c r="CL390" s="184"/>
      <c r="CM390" s="184"/>
    </row>
    <row r="391" spans="1:91" ht="24.6">
      <c r="A391" s="120">
        <v>37</v>
      </c>
      <c r="B391" s="220" t="s">
        <v>1104</v>
      </c>
      <c r="C391" s="126" t="s">
        <v>637</v>
      </c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</row>
    <row r="392" spans="1:91" ht="24.6">
      <c r="A392" s="120">
        <v>37</v>
      </c>
      <c r="B392" s="220" t="s">
        <v>1105</v>
      </c>
      <c r="C392" s="126" t="s">
        <v>638</v>
      </c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4"/>
      <c r="CA392" s="184"/>
      <c r="CB392" s="184"/>
      <c r="CC392" s="184"/>
      <c r="CD392" s="184"/>
      <c r="CE392" s="184"/>
      <c r="CF392" s="184"/>
      <c r="CG392" s="184"/>
      <c r="CH392" s="184"/>
      <c r="CI392" s="184"/>
      <c r="CJ392" s="184"/>
      <c r="CK392" s="184"/>
      <c r="CL392" s="184"/>
      <c r="CM392" s="184"/>
    </row>
    <row r="393" spans="1:91" ht="24.6">
      <c r="A393" s="120">
        <v>37</v>
      </c>
      <c r="B393" s="220" t="s">
        <v>1106</v>
      </c>
      <c r="C393" s="123" t="s">
        <v>639</v>
      </c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  <c r="AQ393" s="184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  <c r="BG393" s="184"/>
      <c r="BH393" s="184"/>
      <c r="BI393" s="184"/>
      <c r="BJ393" s="184"/>
      <c r="BK393" s="184"/>
      <c r="BL393" s="184"/>
      <c r="BM393" s="184"/>
      <c r="BN393" s="184"/>
      <c r="BO393" s="184"/>
      <c r="BP393" s="184"/>
      <c r="BQ393" s="184"/>
      <c r="BR393" s="184"/>
      <c r="BS393" s="184"/>
      <c r="BT393" s="184"/>
      <c r="BU393" s="184"/>
      <c r="BV393" s="184"/>
      <c r="BW393" s="184"/>
      <c r="BX393" s="184"/>
      <c r="BY393" s="184"/>
      <c r="BZ393" s="184"/>
      <c r="CA393" s="184"/>
      <c r="CB393" s="184"/>
      <c r="CC393" s="184"/>
      <c r="CD393" s="184"/>
      <c r="CE393" s="184"/>
      <c r="CF393" s="184"/>
      <c r="CG393" s="184"/>
      <c r="CH393" s="184"/>
      <c r="CI393" s="184"/>
      <c r="CJ393" s="184"/>
      <c r="CK393" s="184"/>
      <c r="CL393" s="184"/>
      <c r="CM393" s="184"/>
    </row>
    <row r="394" spans="1:91" ht="24.6">
      <c r="A394" s="120">
        <v>37</v>
      </c>
      <c r="B394" s="220" t="s">
        <v>1107</v>
      </c>
      <c r="C394" s="123" t="s">
        <v>640</v>
      </c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4"/>
      <c r="CA394" s="184"/>
      <c r="CB394" s="184"/>
      <c r="CC394" s="184"/>
      <c r="CD394" s="184"/>
      <c r="CE394" s="184"/>
      <c r="CF394" s="184"/>
      <c r="CG394" s="184"/>
      <c r="CH394" s="184"/>
      <c r="CI394" s="184"/>
      <c r="CJ394" s="184"/>
      <c r="CK394" s="184"/>
      <c r="CL394" s="184"/>
      <c r="CM394" s="184"/>
    </row>
    <row r="395" spans="1:91" ht="24.6">
      <c r="A395" s="120">
        <v>37</v>
      </c>
      <c r="B395" s="220" t="s">
        <v>1108</v>
      </c>
      <c r="C395" s="123" t="s">
        <v>641</v>
      </c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4"/>
      <c r="CA395" s="184"/>
      <c r="CB395" s="184"/>
      <c r="CC395" s="184"/>
      <c r="CD395" s="184"/>
      <c r="CE395" s="184"/>
      <c r="CF395" s="184"/>
      <c r="CG395" s="184"/>
      <c r="CH395" s="184"/>
      <c r="CI395" s="184"/>
      <c r="CJ395" s="184"/>
      <c r="CK395" s="184"/>
      <c r="CL395" s="184"/>
      <c r="CM395" s="184"/>
    </row>
    <row r="396" spans="1:91" ht="24.6">
      <c r="A396" s="120">
        <v>37</v>
      </c>
      <c r="B396" s="220" t="s">
        <v>1109</v>
      </c>
      <c r="C396" s="123" t="s">
        <v>642</v>
      </c>
      <c r="D396" s="184">
        <v>62339.85</v>
      </c>
      <c r="E396" s="184"/>
      <c r="F396" s="184"/>
      <c r="G396" s="184"/>
      <c r="H396" s="184"/>
      <c r="I396" s="184"/>
      <c r="J396" s="184"/>
      <c r="K396" s="184"/>
      <c r="L396" s="184"/>
      <c r="M396" s="184"/>
      <c r="N396" s="184">
        <v>640</v>
      </c>
      <c r="O396" s="184"/>
      <c r="P396" s="184">
        <v>8007.4</v>
      </c>
      <c r="Q396" s="184"/>
      <c r="R396" s="184"/>
      <c r="S396" s="184"/>
      <c r="T396" s="184"/>
      <c r="U396" s="184"/>
      <c r="V396" s="184"/>
      <c r="W396" s="184"/>
      <c r="X396" s="184">
        <v>592714.04</v>
      </c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>
        <v>4086.4</v>
      </c>
      <c r="AJ396" s="184"/>
      <c r="AK396" s="184"/>
      <c r="AL396" s="184">
        <v>163390.79</v>
      </c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>
        <v>38966</v>
      </c>
      <c r="BC396" s="184"/>
      <c r="BD396" s="184">
        <v>44266</v>
      </c>
      <c r="BE396" s="184">
        <v>1147</v>
      </c>
      <c r="BF396" s="184"/>
      <c r="BG396" s="184"/>
      <c r="BH396" s="184">
        <v>3861.8</v>
      </c>
      <c r="BI396" s="184"/>
      <c r="BJ396" s="184"/>
      <c r="BK396" s="184"/>
      <c r="BL396" s="184"/>
      <c r="BM396" s="184">
        <v>55842.05</v>
      </c>
      <c r="BN396" s="184"/>
      <c r="BO396" s="184"/>
      <c r="BP396" s="184"/>
      <c r="BQ396" s="184"/>
      <c r="BR396" s="184"/>
      <c r="BS396" s="184">
        <v>564216.4</v>
      </c>
      <c r="BT396" s="184"/>
      <c r="BU396" s="184"/>
      <c r="BV396" s="184">
        <v>8685.66</v>
      </c>
      <c r="BW396" s="184"/>
      <c r="BX396" s="184"/>
      <c r="BY396" s="184">
        <v>6301.84</v>
      </c>
      <c r="BZ396" s="184"/>
      <c r="CA396" s="184"/>
      <c r="CB396" s="184"/>
      <c r="CC396" s="184"/>
      <c r="CD396" s="184"/>
      <c r="CE396" s="184"/>
      <c r="CF396" s="184">
        <v>0</v>
      </c>
      <c r="CG396" s="184"/>
      <c r="CH396" s="184"/>
      <c r="CI396" s="184"/>
      <c r="CJ396" s="184"/>
      <c r="CK396" s="184"/>
      <c r="CL396" s="184"/>
      <c r="CM396" s="184"/>
    </row>
    <row r="397" spans="1:91" ht="24.6">
      <c r="A397" s="120">
        <v>37</v>
      </c>
      <c r="B397" s="220" t="s">
        <v>1110</v>
      </c>
      <c r="C397" s="123" t="s">
        <v>643</v>
      </c>
      <c r="D397" s="184">
        <v>6816.2</v>
      </c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>
        <v>11992.12</v>
      </c>
      <c r="Q397" s="184"/>
      <c r="R397" s="184"/>
      <c r="S397" s="184"/>
      <c r="T397" s="184"/>
      <c r="U397" s="184"/>
      <c r="V397" s="184"/>
      <c r="W397" s="184"/>
      <c r="X397" s="184">
        <v>33481.24</v>
      </c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>
        <v>6086.62</v>
      </c>
      <c r="BF397" s="184"/>
      <c r="BG397" s="184"/>
      <c r="BH397" s="184"/>
      <c r="BI397" s="184"/>
      <c r="BJ397" s="184"/>
      <c r="BK397" s="184"/>
      <c r="BL397" s="184"/>
      <c r="BM397" s="184">
        <v>223417.84</v>
      </c>
      <c r="BN397" s="184"/>
      <c r="BO397" s="184"/>
      <c r="BP397" s="184"/>
      <c r="BQ397" s="184"/>
      <c r="BR397" s="184"/>
      <c r="BS397" s="186">
        <v>175628</v>
      </c>
      <c r="BT397" s="184"/>
      <c r="BU397" s="184"/>
      <c r="BV397" s="184">
        <v>19120.150000000001</v>
      </c>
      <c r="BW397" s="184"/>
      <c r="BX397" s="184"/>
      <c r="BY397" s="184">
        <v>1384.99</v>
      </c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</row>
    <row r="398" spans="1:91" ht="24.6">
      <c r="A398" s="120">
        <v>37</v>
      </c>
      <c r="B398" s="220" t="s">
        <v>1111</v>
      </c>
      <c r="C398" s="123" t="s">
        <v>644</v>
      </c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>
        <v>667547.68000000005</v>
      </c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>
        <v>13603.37</v>
      </c>
      <c r="BN398" s="184"/>
      <c r="BO398" s="184"/>
      <c r="BP398" s="184"/>
      <c r="BQ398" s="184"/>
      <c r="BR398" s="184"/>
      <c r="BS398" s="186">
        <v>277089.21999999997</v>
      </c>
      <c r="BT398" s="184"/>
      <c r="BU398" s="184"/>
      <c r="BV398" s="184"/>
      <c r="BW398" s="184">
        <v>640</v>
      </c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</row>
    <row r="399" spans="1:91" ht="24.6">
      <c r="A399" s="120">
        <v>37</v>
      </c>
      <c r="B399" s="220" t="s">
        <v>1112</v>
      </c>
      <c r="C399" s="123" t="s">
        <v>645</v>
      </c>
      <c r="D399" s="184">
        <v>73064.320000000007</v>
      </c>
      <c r="E399" s="184">
        <v>30464.51</v>
      </c>
      <c r="F399" s="184">
        <v>32292.84</v>
      </c>
      <c r="G399" s="184">
        <v>30524.400000000001</v>
      </c>
      <c r="H399" s="184">
        <v>9984.4</v>
      </c>
      <c r="I399" s="184">
        <v>7779.64</v>
      </c>
      <c r="J399" s="184">
        <v>6701.65</v>
      </c>
      <c r="K399" s="184">
        <v>67329.84</v>
      </c>
      <c r="L399" s="184">
        <v>62289.68</v>
      </c>
      <c r="M399" s="184">
        <v>67607.199999999997</v>
      </c>
      <c r="N399" s="184">
        <v>21594.16</v>
      </c>
      <c r="O399" s="184">
        <v>1716.4</v>
      </c>
      <c r="P399" s="184">
        <v>26898.639999999999</v>
      </c>
      <c r="Q399" s="184">
        <v>2192.2800000000002</v>
      </c>
      <c r="R399" s="184">
        <v>3345.92</v>
      </c>
      <c r="S399" s="184">
        <v>35254.160000000003</v>
      </c>
      <c r="T399" s="184">
        <v>55358.46</v>
      </c>
      <c r="U399" s="184">
        <v>25969.040000000001</v>
      </c>
      <c r="V399" s="184">
        <v>46348.19</v>
      </c>
      <c r="W399" s="184">
        <v>4119.32</v>
      </c>
      <c r="X399" s="184">
        <v>241793.32</v>
      </c>
      <c r="Y399" s="184">
        <v>23503.32</v>
      </c>
      <c r="Z399" s="184">
        <v>141765.28</v>
      </c>
      <c r="AA399" s="184">
        <v>37237.18</v>
      </c>
      <c r="AB399" s="184">
        <v>21477.759999999998</v>
      </c>
      <c r="AC399" s="184">
        <v>66313.320000000007</v>
      </c>
      <c r="AD399" s="184">
        <v>163728.95999999999</v>
      </c>
      <c r="AE399" s="184">
        <v>209379.76</v>
      </c>
      <c r="AF399" s="184">
        <v>33070.160000000003</v>
      </c>
      <c r="AG399" s="184">
        <v>36471.18</v>
      </c>
      <c r="AH399" s="184">
        <v>27149.84</v>
      </c>
      <c r="AI399" s="184">
        <v>39599.72</v>
      </c>
      <c r="AJ399" s="184">
        <v>47702.38</v>
      </c>
      <c r="AK399" s="184">
        <v>114394.48</v>
      </c>
      <c r="AL399" s="184">
        <v>617510.05000000005</v>
      </c>
      <c r="AM399" s="184">
        <v>39138.559999999998</v>
      </c>
      <c r="AN399" s="184">
        <v>22539.16</v>
      </c>
      <c r="AO399" s="184">
        <v>49503.040000000001</v>
      </c>
      <c r="AP399" s="184">
        <v>28464.639999999999</v>
      </c>
      <c r="AQ399" s="184">
        <v>43864.800000000003</v>
      </c>
      <c r="AR399" s="184">
        <v>2128.16</v>
      </c>
      <c r="AS399" s="184">
        <v>38071.4</v>
      </c>
      <c r="AT399" s="184">
        <v>28496.36</v>
      </c>
      <c r="AU399" s="184">
        <v>74011.679999999993</v>
      </c>
      <c r="AV399" s="184">
        <v>11107.68</v>
      </c>
      <c r="AW399" s="184">
        <v>11049.2</v>
      </c>
      <c r="AX399" s="184">
        <v>5005.3599999999997</v>
      </c>
      <c r="AY399" s="184">
        <v>17176.54</v>
      </c>
      <c r="AZ399" s="184">
        <v>14915.04</v>
      </c>
      <c r="BA399" s="184">
        <v>5342.08</v>
      </c>
      <c r="BB399" s="184">
        <v>148508.76</v>
      </c>
      <c r="BC399" s="184">
        <v>14925.68</v>
      </c>
      <c r="BD399" s="184">
        <v>272940.07</v>
      </c>
      <c r="BE399" s="184">
        <v>131448.95999999999</v>
      </c>
      <c r="BF399" s="184">
        <v>5445.14</v>
      </c>
      <c r="BG399" s="184">
        <v>15342.26</v>
      </c>
      <c r="BH399" s="184">
        <v>175892.78</v>
      </c>
      <c r="BI399" s="184">
        <v>3774.88</v>
      </c>
      <c r="BJ399" s="184">
        <v>2836</v>
      </c>
      <c r="BK399" s="184">
        <v>27491.360000000001</v>
      </c>
      <c r="BL399" s="184">
        <v>17135.72</v>
      </c>
      <c r="BM399" s="184">
        <v>278487.92</v>
      </c>
      <c r="BN399" s="184">
        <v>91191.98</v>
      </c>
      <c r="BO399" s="184">
        <v>15127.5</v>
      </c>
      <c r="BP399" s="184">
        <v>23418.68</v>
      </c>
      <c r="BQ399" s="184">
        <v>116336.24</v>
      </c>
      <c r="BR399" s="184">
        <v>43911.040000000001</v>
      </c>
      <c r="BS399" s="184">
        <v>51460.08</v>
      </c>
      <c r="BT399" s="184">
        <v>13508.72</v>
      </c>
      <c r="BU399" s="184">
        <v>47611.3</v>
      </c>
      <c r="BV399" s="184">
        <v>126281.2</v>
      </c>
      <c r="BW399" s="184">
        <v>4321.84</v>
      </c>
      <c r="BX399" s="184">
        <v>30403.48</v>
      </c>
      <c r="BY399" s="184">
        <v>127086.78</v>
      </c>
      <c r="BZ399" s="184">
        <v>22745.26</v>
      </c>
      <c r="CA399" s="184">
        <v>27027.200000000001</v>
      </c>
      <c r="CB399" s="184">
        <v>72810.320000000007</v>
      </c>
      <c r="CC399" s="184">
        <v>115599.52</v>
      </c>
      <c r="CD399" s="184">
        <v>123379.2</v>
      </c>
      <c r="CE399" s="184">
        <v>44875.68</v>
      </c>
      <c r="CF399" s="184">
        <v>88750.04</v>
      </c>
      <c r="CG399" s="184">
        <v>13736.96</v>
      </c>
      <c r="CH399" s="184">
        <v>26710.16</v>
      </c>
      <c r="CI399" s="184">
        <v>7916.56</v>
      </c>
      <c r="CJ399" s="184">
        <v>5520.96</v>
      </c>
      <c r="CK399" s="184">
        <v>39903</v>
      </c>
      <c r="CL399" s="184">
        <v>4711.76</v>
      </c>
      <c r="CM399" s="184">
        <v>12350.96</v>
      </c>
    </row>
    <row r="400" spans="1:91" ht="24.6">
      <c r="A400" s="120">
        <v>37</v>
      </c>
      <c r="B400" s="220" t="s">
        <v>1113</v>
      </c>
      <c r="C400" s="123" t="s">
        <v>646</v>
      </c>
      <c r="D400" s="184">
        <v>156657.06</v>
      </c>
      <c r="E400" s="184">
        <v>1712.52</v>
      </c>
      <c r="F400" s="184">
        <v>5105.84</v>
      </c>
      <c r="G400" s="184">
        <v>19517.12</v>
      </c>
      <c r="H400" s="184">
        <v>2822.96</v>
      </c>
      <c r="I400" s="184">
        <v>2359.6799999999998</v>
      </c>
      <c r="J400" s="184">
        <v>5351.4</v>
      </c>
      <c r="K400" s="184">
        <v>12701.36</v>
      </c>
      <c r="L400" s="184">
        <v>6137.04</v>
      </c>
      <c r="M400" s="184">
        <v>3855.76</v>
      </c>
      <c r="N400" s="184">
        <v>21005.200000000001</v>
      </c>
      <c r="O400" s="184">
        <v>714.56</v>
      </c>
      <c r="P400" s="184">
        <v>121327.78</v>
      </c>
      <c r="Q400" s="184">
        <v>706.74</v>
      </c>
      <c r="R400" s="184">
        <v>15680.24</v>
      </c>
      <c r="S400" s="184">
        <v>7528.4</v>
      </c>
      <c r="T400" s="184">
        <v>19312.919999999998</v>
      </c>
      <c r="U400" s="184">
        <v>17450.599999999999</v>
      </c>
      <c r="V400" s="184">
        <v>11567.36</v>
      </c>
      <c r="W400" s="184">
        <v>1330.56</v>
      </c>
      <c r="X400" s="184">
        <v>2092692.14</v>
      </c>
      <c r="Y400" s="184">
        <v>8282.8799999999992</v>
      </c>
      <c r="Z400" s="184">
        <v>99894.48</v>
      </c>
      <c r="AA400" s="184">
        <v>29601.119999999999</v>
      </c>
      <c r="AB400" s="184">
        <v>4872.4799999999996</v>
      </c>
      <c r="AC400" s="184">
        <v>15462.52</v>
      </c>
      <c r="AD400" s="184">
        <v>30206.080000000002</v>
      </c>
      <c r="AE400" s="184">
        <v>164876.24</v>
      </c>
      <c r="AF400" s="184">
        <v>15927.68</v>
      </c>
      <c r="AG400" s="184">
        <v>28224.44</v>
      </c>
      <c r="AH400" s="184">
        <v>20992.46</v>
      </c>
      <c r="AI400" s="184">
        <v>12586</v>
      </c>
      <c r="AJ400" s="184">
        <v>32940.879999999997</v>
      </c>
      <c r="AK400" s="184">
        <v>17979.96</v>
      </c>
      <c r="AL400" s="184">
        <v>879359.37</v>
      </c>
      <c r="AM400" s="184">
        <v>10879.44</v>
      </c>
      <c r="AN400" s="184">
        <v>6150.04</v>
      </c>
      <c r="AO400" s="184">
        <v>17088.080000000002</v>
      </c>
      <c r="AP400" s="184">
        <v>31018.639999999999</v>
      </c>
      <c r="AQ400" s="184">
        <v>3189.12</v>
      </c>
      <c r="AR400" s="184">
        <v>1783.68</v>
      </c>
      <c r="AS400" s="184">
        <v>174578.03</v>
      </c>
      <c r="AT400" s="184">
        <v>17198.04</v>
      </c>
      <c r="AU400" s="184">
        <v>26526.560000000001</v>
      </c>
      <c r="AV400" s="184">
        <v>5609.19</v>
      </c>
      <c r="AW400" s="184">
        <v>7036.44</v>
      </c>
      <c r="AX400" s="184">
        <v>2070.3200000000002</v>
      </c>
      <c r="AY400" s="184">
        <v>0</v>
      </c>
      <c r="AZ400" s="184">
        <v>4525.12</v>
      </c>
      <c r="BA400" s="184">
        <v>179.2</v>
      </c>
      <c r="BB400" s="184">
        <v>22607.78</v>
      </c>
      <c r="BC400" s="184">
        <v>4116.96</v>
      </c>
      <c r="BD400" s="184">
        <v>409359.67</v>
      </c>
      <c r="BE400" s="184">
        <v>100489.8</v>
      </c>
      <c r="BF400" s="184">
        <v>7255.2</v>
      </c>
      <c r="BG400" s="184">
        <v>2710</v>
      </c>
      <c r="BH400" s="184">
        <v>359687.95</v>
      </c>
      <c r="BI400" s="184">
        <v>826.44</v>
      </c>
      <c r="BJ400" s="184">
        <v>2476.4</v>
      </c>
      <c r="BK400" s="184">
        <v>24048.959999999999</v>
      </c>
      <c r="BL400" s="184">
        <v>14786.24</v>
      </c>
      <c r="BM400" s="184">
        <v>643916.62</v>
      </c>
      <c r="BN400" s="184">
        <v>35437.32</v>
      </c>
      <c r="BO400" s="184">
        <v>7088.24</v>
      </c>
      <c r="BP400" s="184">
        <v>28662.720000000001</v>
      </c>
      <c r="BQ400" s="184">
        <v>25331.119999999999</v>
      </c>
      <c r="BR400" s="184">
        <v>19638.400000000001</v>
      </c>
      <c r="BS400" s="184">
        <v>9981.0400000000009</v>
      </c>
      <c r="BT400" s="184">
        <v>13765.28</v>
      </c>
      <c r="BU400" s="184">
        <v>24379.72</v>
      </c>
      <c r="BV400" s="184">
        <v>172335.72</v>
      </c>
      <c r="BW400" s="184"/>
      <c r="BX400" s="184">
        <v>10238.08</v>
      </c>
      <c r="BY400" s="184">
        <v>80078.52</v>
      </c>
      <c r="BZ400" s="184">
        <v>5570.8</v>
      </c>
      <c r="CA400" s="184">
        <v>8358.16</v>
      </c>
      <c r="CB400" s="184">
        <v>5608.32</v>
      </c>
      <c r="CC400" s="184">
        <v>41470.160000000003</v>
      </c>
      <c r="CD400" s="184">
        <v>192411.46</v>
      </c>
      <c r="CE400" s="184">
        <v>11585.84</v>
      </c>
      <c r="CF400" s="184">
        <v>70902.759999999995</v>
      </c>
      <c r="CG400" s="184">
        <v>2220.4</v>
      </c>
      <c r="CH400" s="184">
        <v>14027.28</v>
      </c>
      <c r="CI400" s="184"/>
      <c r="CJ400" s="184">
        <v>1611.44</v>
      </c>
      <c r="CK400" s="184">
        <v>42795.68</v>
      </c>
      <c r="CL400" s="184">
        <v>5516</v>
      </c>
      <c r="CM400" s="184">
        <v>3385.84</v>
      </c>
    </row>
    <row r="401" spans="1:91" ht="24.6">
      <c r="A401" s="120">
        <v>37</v>
      </c>
      <c r="B401" s="220" t="s">
        <v>1114</v>
      </c>
      <c r="C401" s="123" t="s">
        <v>647</v>
      </c>
      <c r="D401" s="184">
        <v>1312136.78</v>
      </c>
      <c r="E401" s="184"/>
      <c r="F401" s="184">
        <v>3210.03</v>
      </c>
      <c r="G401" s="184"/>
      <c r="H401" s="184">
        <v>6531.81</v>
      </c>
      <c r="I401" s="184">
        <v>19699.32</v>
      </c>
      <c r="J401" s="184">
        <v>1734.04</v>
      </c>
      <c r="K401" s="184">
        <v>35011.53</v>
      </c>
      <c r="L401" s="184">
        <v>4338.76</v>
      </c>
      <c r="M401" s="184">
        <v>3903.95</v>
      </c>
      <c r="N401" s="184">
        <v>15602.85</v>
      </c>
      <c r="O401" s="184">
        <v>1516.42</v>
      </c>
      <c r="P401" s="184">
        <v>556830.94999999995</v>
      </c>
      <c r="Q401" s="184">
        <v>8668.69</v>
      </c>
      <c r="R401" s="184">
        <v>40246.53</v>
      </c>
      <c r="S401" s="184">
        <v>21854.9</v>
      </c>
      <c r="T401" s="184">
        <v>50564.42</v>
      </c>
      <c r="U401" s="184">
        <v>7205.59</v>
      </c>
      <c r="V401" s="184">
        <v>7463.19</v>
      </c>
      <c r="W401" s="184">
        <v>2983.05</v>
      </c>
      <c r="X401" s="184">
        <v>339749.06</v>
      </c>
      <c r="Y401" s="184">
        <v>1685.9</v>
      </c>
      <c r="Z401" s="184"/>
      <c r="AA401" s="184"/>
      <c r="AB401" s="184">
        <v>2955.6</v>
      </c>
      <c r="AC401" s="184">
        <v>3226.11</v>
      </c>
      <c r="AD401" s="184"/>
      <c r="AE401" s="184">
        <v>7606.35</v>
      </c>
      <c r="AF401" s="184">
        <v>4775.57</v>
      </c>
      <c r="AG401" s="184"/>
      <c r="AH401" s="184">
        <v>1152</v>
      </c>
      <c r="AI401" s="184">
        <v>14760.21</v>
      </c>
      <c r="AJ401" s="184">
        <v>4665.24</v>
      </c>
      <c r="AK401" s="184">
        <v>51.75</v>
      </c>
      <c r="AL401" s="184">
        <v>646805.64</v>
      </c>
      <c r="AM401" s="184">
        <v>13214.07</v>
      </c>
      <c r="AN401" s="184">
        <v>22166.11</v>
      </c>
      <c r="AO401" s="184">
        <v>284.10000000000002</v>
      </c>
      <c r="AP401" s="184">
        <v>105766.92</v>
      </c>
      <c r="AQ401" s="184">
        <v>8540.7000000000007</v>
      </c>
      <c r="AR401" s="184">
        <v>1079.33</v>
      </c>
      <c r="AS401" s="184">
        <v>124.68</v>
      </c>
      <c r="AT401" s="184">
        <v>2832.53</v>
      </c>
      <c r="AU401" s="184">
        <v>15837.13</v>
      </c>
      <c r="AV401" s="184">
        <v>10933.78</v>
      </c>
      <c r="AW401" s="184">
        <v>6370.44</v>
      </c>
      <c r="AX401" s="184">
        <v>11637.69</v>
      </c>
      <c r="AY401" s="184">
        <v>10397.93</v>
      </c>
      <c r="AZ401" s="184">
        <v>8275.89</v>
      </c>
      <c r="BA401" s="184">
        <v>8153.64</v>
      </c>
      <c r="BB401" s="184">
        <v>33734.089999999997</v>
      </c>
      <c r="BC401" s="184">
        <v>8682.6</v>
      </c>
      <c r="BD401" s="184">
        <v>1052815.3500000001</v>
      </c>
      <c r="BE401" s="184">
        <v>115217.05</v>
      </c>
      <c r="BF401" s="184">
        <v>1313.18</v>
      </c>
      <c r="BG401" s="184">
        <v>1466.17</v>
      </c>
      <c r="BH401" s="184">
        <v>166884.68</v>
      </c>
      <c r="BI401" s="184">
        <v>2787.9</v>
      </c>
      <c r="BJ401" s="184">
        <v>4205.26</v>
      </c>
      <c r="BK401" s="184">
        <v>15360.84</v>
      </c>
      <c r="BL401" s="184">
        <v>834.03</v>
      </c>
      <c r="BM401" s="184">
        <v>1678683.84</v>
      </c>
      <c r="BN401" s="184">
        <v>7103.51</v>
      </c>
      <c r="BO401" s="184">
        <v>1142</v>
      </c>
      <c r="BP401" s="184">
        <v>5053.3100000000004</v>
      </c>
      <c r="BQ401" s="184">
        <v>630.21</v>
      </c>
      <c r="BR401" s="184">
        <v>1477.56</v>
      </c>
      <c r="BS401" s="184">
        <v>4782160.7699999996</v>
      </c>
      <c r="BT401" s="184">
        <v>3072.5</v>
      </c>
      <c r="BU401" s="184">
        <v>14544.77</v>
      </c>
      <c r="BV401" s="184">
        <v>149968.71</v>
      </c>
      <c r="BW401" s="184">
        <v>5246.61</v>
      </c>
      <c r="BX401" s="184">
        <v>2773.26</v>
      </c>
      <c r="BY401" s="184">
        <v>152490.15</v>
      </c>
      <c r="BZ401" s="184">
        <v>2614.38</v>
      </c>
      <c r="CA401" s="184">
        <v>2668.56</v>
      </c>
      <c r="CB401" s="184">
        <v>2856.27</v>
      </c>
      <c r="CC401" s="184">
        <v>5422.71</v>
      </c>
      <c r="CD401" s="184">
        <v>23592.84</v>
      </c>
      <c r="CE401" s="184">
        <v>1943.49</v>
      </c>
      <c r="CF401" s="184">
        <v>69039.33</v>
      </c>
      <c r="CG401" s="184">
        <v>1397.09</v>
      </c>
      <c r="CH401" s="184">
        <v>9454.18</v>
      </c>
      <c r="CI401" s="184">
        <v>2884.4</v>
      </c>
      <c r="CJ401" s="184">
        <v>1654.05</v>
      </c>
      <c r="CK401" s="184">
        <v>15638.69</v>
      </c>
      <c r="CL401" s="184">
        <v>2419.19</v>
      </c>
      <c r="CM401" s="184">
        <v>5611.76</v>
      </c>
    </row>
    <row r="402" spans="1:91" ht="24.6">
      <c r="A402" s="120">
        <v>37</v>
      </c>
      <c r="B402" s="220" t="s">
        <v>1115</v>
      </c>
      <c r="C402" s="132" t="s">
        <v>648</v>
      </c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</row>
    <row r="403" spans="1:91" ht="24.6">
      <c r="A403" s="120">
        <v>37</v>
      </c>
      <c r="B403" s="220" t="s">
        <v>1116</v>
      </c>
      <c r="C403" s="123" t="s">
        <v>1307</v>
      </c>
      <c r="D403" s="184">
        <v>17933</v>
      </c>
      <c r="E403" s="184"/>
      <c r="F403" s="184"/>
      <c r="G403" s="184"/>
      <c r="H403" s="184"/>
      <c r="I403" s="184">
        <v>91779</v>
      </c>
      <c r="J403" s="184">
        <v>1085</v>
      </c>
      <c r="K403" s="184">
        <v>1221772.1000000001</v>
      </c>
      <c r="L403" s="184"/>
      <c r="M403" s="184"/>
      <c r="N403" s="184">
        <v>180755.20000000001</v>
      </c>
      <c r="O403" s="184"/>
      <c r="P403" s="184">
        <v>277856.5</v>
      </c>
      <c r="Q403" s="184">
        <v>197486.93</v>
      </c>
      <c r="R403" s="184">
        <v>242185.37</v>
      </c>
      <c r="S403" s="184"/>
      <c r="T403" s="184">
        <v>27675.25</v>
      </c>
      <c r="U403" s="184">
        <v>135663</v>
      </c>
      <c r="V403" s="184">
        <v>65890</v>
      </c>
      <c r="W403" s="184">
        <v>109253</v>
      </c>
      <c r="X403" s="184">
        <v>1899194.25</v>
      </c>
      <c r="Y403" s="184">
        <v>128885.25</v>
      </c>
      <c r="Z403" s="184"/>
      <c r="AA403" s="184"/>
      <c r="AB403" s="184">
        <v>5173</v>
      </c>
      <c r="AC403" s="184">
        <v>53838.22</v>
      </c>
      <c r="AD403" s="184">
        <v>2850</v>
      </c>
      <c r="AE403" s="184">
        <v>15310</v>
      </c>
      <c r="AF403" s="184">
        <v>1826.5</v>
      </c>
      <c r="AG403" s="184">
        <v>111184.7</v>
      </c>
      <c r="AH403" s="184">
        <v>600</v>
      </c>
      <c r="AI403" s="184">
        <v>143944</v>
      </c>
      <c r="AJ403" s="184"/>
      <c r="AK403" s="184">
        <v>9631</v>
      </c>
      <c r="AL403" s="184">
        <v>100685</v>
      </c>
      <c r="AM403" s="184">
        <v>588010</v>
      </c>
      <c r="AN403" s="184"/>
      <c r="AO403" s="184"/>
      <c r="AP403" s="184"/>
      <c r="AQ403" s="184"/>
      <c r="AR403" s="184"/>
      <c r="AS403" s="184">
        <v>7735</v>
      </c>
      <c r="AT403" s="184">
        <v>1054349.81</v>
      </c>
      <c r="AU403" s="184">
        <v>68239</v>
      </c>
      <c r="AV403" s="184">
        <v>1714</v>
      </c>
      <c r="AW403" s="184">
        <v>19406</v>
      </c>
      <c r="AX403" s="184">
        <v>38855.75</v>
      </c>
      <c r="AY403" s="184">
        <v>229915.86</v>
      </c>
      <c r="AZ403" s="184">
        <v>445788</v>
      </c>
      <c r="BA403" s="184">
        <v>70396</v>
      </c>
      <c r="BB403" s="184">
        <v>834780</v>
      </c>
      <c r="BC403" s="184">
        <v>1550</v>
      </c>
      <c r="BD403" s="184">
        <v>203516</v>
      </c>
      <c r="BE403" s="184">
        <v>127333.5</v>
      </c>
      <c r="BF403" s="184">
        <v>359943.75</v>
      </c>
      <c r="BG403" s="184">
        <v>466134</v>
      </c>
      <c r="BH403" s="184"/>
      <c r="BI403" s="184"/>
      <c r="BJ403" s="184">
        <v>38527</v>
      </c>
      <c r="BK403" s="184">
        <v>406071.5</v>
      </c>
      <c r="BL403" s="184">
        <v>7786</v>
      </c>
      <c r="BM403" s="184">
        <v>4010</v>
      </c>
      <c r="BN403" s="184"/>
      <c r="BO403" s="184"/>
      <c r="BP403" s="184">
        <v>14734</v>
      </c>
      <c r="BQ403" s="184"/>
      <c r="BR403" s="184">
        <v>424329</v>
      </c>
      <c r="BS403" s="186">
        <v>842636</v>
      </c>
      <c r="BT403" s="184">
        <v>249451.74</v>
      </c>
      <c r="BU403" s="184">
        <v>25701.08</v>
      </c>
      <c r="BV403" s="184">
        <v>592621</v>
      </c>
      <c r="BW403" s="184"/>
      <c r="BX403" s="184">
        <v>75634.5</v>
      </c>
      <c r="BY403" s="184">
        <v>27403.61</v>
      </c>
      <c r="BZ403" s="184">
        <v>24165.5</v>
      </c>
      <c r="CA403" s="184">
        <v>82307.5</v>
      </c>
      <c r="CB403" s="184">
        <v>70667</v>
      </c>
      <c r="CC403" s="184">
        <v>1027060.9</v>
      </c>
      <c r="CD403" s="184">
        <v>175338</v>
      </c>
      <c r="CE403" s="184">
        <v>134998.74</v>
      </c>
      <c r="CF403" s="184">
        <v>67771</v>
      </c>
      <c r="CG403" s="184">
        <v>6920</v>
      </c>
      <c r="CH403" s="184"/>
      <c r="CI403" s="184">
        <v>28902.77</v>
      </c>
      <c r="CJ403" s="184">
        <v>58704</v>
      </c>
      <c r="CK403" s="184">
        <v>184575</v>
      </c>
      <c r="CL403" s="184">
        <v>106130.84</v>
      </c>
      <c r="CM403" s="184">
        <v>381620.8</v>
      </c>
    </row>
    <row r="404" spans="1:91" ht="24.6">
      <c r="A404" s="120">
        <v>35</v>
      </c>
      <c r="B404" s="220" t="s">
        <v>1117</v>
      </c>
      <c r="C404" s="123" t="s">
        <v>649</v>
      </c>
      <c r="D404" s="184">
        <v>1</v>
      </c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>
        <v>21567.360000000001</v>
      </c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>
        <v>1</v>
      </c>
      <c r="AP404" s="184"/>
      <c r="AQ404" s="184"/>
      <c r="AR404" s="184"/>
      <c r="AS404" s="184"/>
      <c r="AT404" s="184"/>
      <c r="AU404" s="184">
        <v>5</v>
      </c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4"/>
      <c r="CA404" s="184"/>
      <c r="CB404" s="184"/>
      <c r="CC404" s="184"/>
      <c r="CD404" s="184">
        <v>2</v>
      </c>
      <c r="CE404" s="184"/>
      <c r="CF404" s="184"/>
      <c r="CG404" s="184"/>
      <c r="CH404" s="184"/>
      <c r="CI404" s="184"/>
      <c r="CJ404" s="184"/>
      <c r="CK404" s="184"/>
      <c r="CL404" s="186"/>
      <c r="CM404" s="184"/>
    </row>
    <row r="405" spans="1:91" ht="24.6">
      <c r="A405" s="120">
        <v>35</v>
      </c>
      <c r="B405" s="220" t="s">
        <v>1118</v>
      </c>
      <c r="C405" s="132" t="s">
        <v>650</v>
      </c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4"/>
      <c r="CA405" s="184"/>
      <c r="CB405" s="184"/>
      <c r="CC405" s="184"/>
      <c r="CD405" s="184"/>
      <c r="CE405" s="184"/>
      <c r="CF405" s="184"/>
      <c r="CG405" s="184"/>
      <c r="CH405" s="184"/>
      <c r="CI405" s="184"/>
      <c r="CJ405" s="184"/>
      <c r="CK405" s="184"/>
      <c r="CL405" s="184"/>
      <c r="CM405" s="184"/>
    </row>
    <row r="406" spans="1:91" ht="24.6">
      <c r="A406" s="120">
        <v>35</v>
      </c>
      <c r="B406" s="220" t="s">
        <v>1119</v>
      </c>
      <c r="C406" s="132" t="s">
        <v>651</v>
      </c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6"/>
      <c r="BT406" s="184"/>
      <c r="BU406" s="184"/>
      <c r="BV406" s="186"/>
      <c r="BW406" s="184"/>
      <c r="BX406" s="186"/>
      <c r="BY406" s="186"/>
      <c r="BZ406" s="184"/>
      <c r="CA406" s="186"/>
      <c r="CB406" s="186"/>
      <c r="CC406" s="186"/>
      <c r="CD406" s="186"/>
      <c r="CE406" s="184"/>
      <c r="CF406" s="184"/>
      <c r="CG406" s="184"/>
      <c r="CH406" s="186"/>
      <c r="CI406" s="184"/>
      <c r="CJ406" s="186"/>
      <c r="CK406" s="186"/>
      <c r="CL406" s="184"/>
      <c r="CM406" s="184"/>
    </row>
    <row r="407" spans="1:91" ht="24.6">
      <c r="A407" s="120">
        <v>35</v>
      </c>
      <c r="B407" s="220" t="s">
        <v>1120</v>
      </c>
      <c r="C407" s="123" t="s">
        <v>652</v>
      </c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>
        <v>1</v>
      </c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4"/>
      <c r="BN407" s="184"/>
      <c r="BO407" s="184"/>
      <c r="BP407" s="184"/>
      <c r="BQ407" s="184">
        <v>1</v>
      </c>
      <c r="BR407" s="184"/>
      <c r="BS407" s="184"/>
      <c r="BT407" s="184"/>
      <c r="BU407" s="184"/>
      <c r="BV407" s="184"/>
      <c r="BW407" s="184"/>
      <c r="BX407" s="184"/>
      <c r="BY407" s="184"/>
      <c r="BZ407" s="184"/>
      <c r="CA407" s="184"/>
      <c r="CB407" s="184"/>
      <c r="CC407" s="184"/>
      <c r="CD407" s="184"/>
      <c r="CE407" s="184"/>
      <c r="CF407" s="184"/>
      <c r="CG407" s="184"/>
      <c r="CH407" s="184"/>
      <c r="CI407" s="184"/>
      <c r="CJ407" s="184"/>
      <c r="CK407" s="184"/>
      <c r="CL407" s="184"/>
      <c r="CM407" s="184"/>
    </row>
    <row r="408" spans="1:91" ht="24.6">
      <c r="A408" s="120">
        <v>35</v>
      </c>
      <c r="B408" s="220" t="s">
        <v>1121</v>
      </c>
      <c r="C408" s="130" t="s">
        <v>653</v>
      </c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>
        <v>1</v>
      </c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>
        <v>7111.76</v>
      </c>
      <c r="BL408" s="184"/>
      <c r="BM408" s="184"/>
      <c r="BN408" s="184"/>
      <c r="BO408" s="184"/>
      <c r="BP408" s="184"/>
      <c r="BQ408" s="184"/>
      <c r="BR408" s="184"/>
      <c r="BS408" s="184"/>
      <c r="BT408" s="186"/>
      <c r="BU408" s="184"/>
      <c r="BV408" s="186"/>
      <c r="BW408" s="184"/>
      <c r="BX408" s="184"/>
      <c r="BY408" s="184"/>
      <c r="BZ408" s="184"/>
      <c r="CA408" s="184"/>
      <c r="CB408" s="186"/>
      <c r="CC408" s="184"/>
      <c r="CD408" s="186"/>
      <c r="CE408" s="184"/>
      <c r="CF408" s="184"/>
      <c r="CG408" s="184"/>
      <c r="CH408" s="184"/>
      <c r="CI408" s="186"/>
      <c r="CJ408" s="184"/>
      <c r="CK408" s="184"/>
      <c r="CL408" s="184"/>
      <c r="CM408" s="184"/>
    </row>
    <row r="409" spans="1:91" ht="24.6">
      <c r="A409" s="120">
        <v>35</v>
      </c>
      <c r="B409" s="220" t="s">
        <v>1122</v>
      </c>
      <c r="C409" s="130" t="s">
        <v>654</v>
      </c>
      <c r="D409" s="184"/>
      <c r="E409" s="184"/>
      <c r="F409" s="184"/>
      <c r="G409" s="184"/>
      <c r="H409" s="184"/>
      <c r="I409" s="184"/>
      <c r="J409" s="184"/>
      <c r="K409" s="184">
        <v>5</v>
      </c>
      <c r="L409" s="184"/>
      <c r="M409" s="184">
        <v>8</v>
      </c>
      <c r="N409" s="184"/>
      <c r="O409" s="184"/>
      <c r="P409" s="184">
        <v>2</v>
      </c>
      <c r="Q409" s="184"/>
      <c r="R409" s="184"/>
      <c r="S409" s="184"/>
      <c r="T409" s="184"/>
      <c r="U409" s="184"/>
      <c r="V409" s="184"/>
      <c r="W409" s="184"/>
      <c r="X409" s="184"/>
      <c r="Y409" s="184">
        <v>1</v>
      </c>
      <c r="Z409" s="184"/>
      <c r="AA409" s="184"/>
      <c r="AB409" s="184"/>
      <c r="AC409" s="184"/>
      <c r="AD409" s="184"/>
      <c r="AE409" s="184"/>
      <c r="AF409" s="184">
        <v>1</v>
      </c>
      <c r="AG409" s="184"/>
      <c r="AH409" s="184">
        <v>1</v>
      </c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>
        <v>20</v>
      </c>
      <c r="AU409" s="184"/>
      <c r="AV409" s="184"/>
      <c r="AW409" s="184"/>
      <c r="AX409" s="184"/>
      <c r="AY409" s="184"/>
      <c r="AZ409" s="184"/>
      <c r="BA409" s="184"/>
      <c r="BB409" s="184">
        <v>12</v>
      </c>
      <c r="BC409" s="184"/>
      <c r="BD409" s="184">
        <v>2</v>
      </c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>
        <v>1</v>
      </c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</row>
    <row r="410" spans="1:91" ht="24.6">
      <c r="A410" s="120">
        <v>35</v>
      </c>
      <c r="B410" s="220" t="s">
        <v>1123</v>
      </c>
      <c r="C410" s="130" t="s">
        <v>655</v>
      </c>
      <c r="D410" s="184"/>
      <c r="E410" s="184"/>
      <c r="F410" s="184"/>
      <c r="G410" s="184"/>
      <c r="H410" s="184"/>
      <c r="I410" s="184"/>
      <c r="J410" s="184"/>
      <c r="K410" s="184">
        <v>1</v>
      </c>
      <c r="L410" s="184"/>
      <c r="M410" s="184"/>
      <c r="N410" s="184"/>
      <c r="O410" s="184"/>
      <c r="P410" s="184">
        <v>2</v>
      </c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>
        <v>2</v>
      </c>
      <c r="AU410" s="184"/>
      <c r="AV410" s="184"/>
      <c r="AW410" s="184">
        <v>1</v>
      </c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>
        <v>2</v>
      </c>
      <c r="BW410" s="184"/>
      <c r="BX410" s="184"/>
      <c r="BY410" s="184"/>
      <c r="BZ410" s="184">
        <v>1</v>
      </c>
      <c r="CA410" s="184"/>
      <c r="CB410" s="184"/>
      <c r="CC410" s="184"/>
      <c r="CD410" s="184"/>
      <c r="CE410" s="184"/>
      <c r="CF410" s="184"/>
      <c r="CG410" s="184"/>
      <c r="CH410" s="184"/>
      <c r="CI410" s="184"/>
      <c r="CJ410" s="184"/>
      <c r="CK410" s="184"/>
      <c r="CL410" s="184"/>
      <c r="CM410" s="184"/>
    </row>
    <row r="411" spans="1:91" ht="24.6">
      <c r="A411" s="120">
        <v>35</v>
      </c>
      <c r="B411" s="220" t="s">
        <v>1124</v>
      </c>
      <c r="C411" s="130" t="s">
        <v>656</v>
      </c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>
        <v>4</v>
      </c>
      <c r="AD411" s="184"/>
      <c r="AE411" s="184"/>
      <c r="AF411" s="184"/>
      <c r="AG411" s="184">
        <v>1</v>
      </c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>
        <v>16</v>
      </c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4"/>
      <c r="CA411" s="184"/>
      <c r="CB411" s="184"/>
      <c r="CC411" s="184"/>
      <c r="CD411" s="184"/>
      <c r="CE411" s="184"/>
      <c r="CF411" s="184"/>
      <c r="CG411" s="184"/>
      <c r="CH411" s="184"/>
      <c r="CI411" s="184"/>
      <c r="CJ411" s="184"/>
      <c r="CK411" s="184"/>
      <c r="CL411" s="184"/>
      <c r="CM411" s="184"/>
    </row>
    <row r="412" spans="1:91" ht="24.6">
      <c r="A412" s="120">
        <v>35</v>
      </c>
      <c r="B412" s="220" t="s">
        <v>1125</v>
      </c>
      <c r="C412" s="130" t="s">
        <v>657</v>
      </c>
      <c r="D412" s="184"/>
      <c r="E412" s="184"/>
      <c r="F412" s="184"/>
      <c r="G412" s="184"/>
      <c r="H412" s="184"/>
      <c r="I412" s="184"/>
      <c r="J412" s="184"/>
      <c r="K412" s="184"/>
      <c r="L412" s="184"/>
      <c r="M412" s="184">
        <v>1</v>
      </c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>
        <v>1</v>
      </c>
      <c r="AH412" s="184">
        <v>1</v>
      </c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>
        <v>1</v>
      </c>
      <c r="AX412" s="184"/>
      <c r="AY412" s="184"/>
      <c r="AZ412" s="184"/>
      <c r="BA412" s="184"/>
      <c r="BB412" s="184">
        <v>3</v>
      </c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4"/>
      <c r="CA412" s="184"/>
      <c r="CB412" s="184"/>
      <c r="CC412" s="184"/>
      <c r="CD412" s="184"/>
      <c r="CE412" s="184"/>
      <c r="CF412" s="184"/>
      <c r="CG412" s="184"/>
      <c r="CH412" s="184"/>
      <c r="CI412" s="184"/>
      <c r="CJ412" s="184"/>
      <c r="CK412" s="184"/>
      <c r="CL412" s="184"/>
      <c r="CM412" s="184"/>
    </row>
    <row r="413" spans="1:91" ht="24.6">
      <c r="A413" s="120">
        <v>35</v>
      </c>
      <c r="B413" s="220" t="s">
        <v>1126</v>
      </c>
      <c r="C413" s="130" t="s">
        <v>658</v>
      </c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>
        <v>1</v>
      </c>
      <c r="AD413" s="184"/>
      <c r="AE413" s="184"/>
      <c r="AF413" s="184"/>
      <c r="AG413" s="184">
        <v>1</v>
      </c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>
        <v>2</v>
      </c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</row>
    <row r="414" spans="1:91" ht="24.6">
      <c r="A414" s="120">
        <v>35</v>
      </c>
      <c r="B414" s="220" t="s">
        <v>1127</v>
      </c>
      <c r="C414" s="130" t="s">
        <v>659</v>
      </c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>
        <v>2</v>
      </c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</row>
    <row r="415" spans="1:91" ht="24.6">
      <c r="A415" s="120">
        <v>35</v>
      </c>
      <c r="B415" s="220" t="s">
        <v>1128</v>
      </c>
      <c r="C415" s="130" t="s">
        <v>660</v>
      </c>
      <c r="D415" s="184">
        <v>445000</v>
      </c>
      <c r="E415" s="184"/>
      <c r="F415" s="184">
        <v>5</v>
      </c>
      <c r="G415" s="184"/>
      <c r="H415" s="184"/>
      <c r="I415" s="184"/>
      <c r="J415" s="184"/>
      <c r="K415" s="184">
        <v>5</v>
      </c>
      <c r="L415" s="184"/>
      <c r="M415" s="184">
        <v>14721.53</v>
      </c>
      <c r="N415" s="184"/>
      <c r="O415" s="184"/>
      <c r="P415" s="184">
        <v>2</v>
      </c>
      <c r="Q415" s="184"/>
      <c r="R415" s="184"/>
      <c r="S415" s="184"/>
      <c r="T415" s="184"/>
      <c r="U415" s="184"/>
      <c r="V415" s="184"/>
      <c r="W415" s="184"/>
      <c r="X415" s="184">
        <v>271922.90000000002</v>
      </c>
      <c r="Y415" s="184">
        <v>10</v>
      </c>
      <c r="Z415" s="184"/>
      <c r="AA415" s="184"/>
      <c r="AB415" s="184"/>
      <c r="AC415" s="184">
        <v>31</v>
      </c>
      <c r="AD415" s="184"/>
      <c r="AE415" s="184"/>
      <c r="AF415" s="184">
        <v>3</v>
      </c>
      <c r="AG415" s="184"/>
      <c r="AH415" s="184">
        <v>9</v>
      </c>
      <c r="AI415" s="184">
        <v>5</v>
      </c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>
        <v>34</v>
      </c>
      <c r="AU415" s="184"/>
      <c r="AV415" s="184"/>
      <c r="AW415" s="184"/>
      <c r="AX415" s="184"/>
      <c r="AY415" s="184">
        <v>21</v>
      </c>
      <c r="AZ415" s="184"/>
      <c r="BA415" s="184"/>
      <c r="BB415" s="184">
        <v>52</v>
      </c>
      <c r="BC415" s="184"/>
      <c r="BD415" s="184">
        <v>21</v>
      </c>
      <c r="BE415" s="184"/>
      <c r="BF415" s="184"/>
      <c r="BG415" s="184"/>
      <c r="BH415" s="184"/>
      <c r="BI415" s="184"/>
      <c r="BJ415" s="184"/>
      <c r="BK415" s="184">
        <v>39950.94</v>
      </c>
      <c r="BL415" s="184"/>
      <c r="BM415" s="184"/>
      <c r="BN415" s="184"/>
      <c r="BO415" s="184"/>
      <c r="BP415" s="184"/>
      <c r="BQ415" s="184"/>
      <c r="BR415" s="184"/>
      <c r="BS415" s="186"/>
      <c r="BT415" s="184"/>
      <c r="BU415" s="184"/>
      <c r="BV415" s="186"/>
      <c r="BW415" s="184"/>
      <c r="BX415" s="184"/>
      <c r="BY415" s="184"/>
      <c r="BZ415" s="184"/>
      <c r="CA415" s="184"/>
      <c r="CB415" s="186"/>
      <c r="CC415" s="184"/>
      <c r="CD415" s="184"/>
      <c r="CE415" s="186"/>
      <c r="CF415" s="184"/>
      <c r="CG415" s="184"/>
      <c r="CH415" s="184"/>
      <c r="CI415" s="184"/>
      <c r="CJ415" s="184"/>
      <c r="CK415" s="186"/>
      <c r="CL415" s="184"/>
      <c r="CM415" s="184"/>
    </row>
    <row r="416" spans="1:91" ht="24.6">
      <c r="A416" s="120">
        <v>35</v>
      </c>
      <c r="B416" s="220" t="s">
        <v>1129</v>
      </c>
      <c r="C416" s="130" t="s">
        <v>661</v>
      </c>
      <c r="D416" s="184"/>
      <c r="E416" s="184"/>
      <c r="F416" s="184"/>
      <c r="G416" s="184"/>
      <c r="H416" s="184"/>
      <c r="I416" s="184"/>
      <c r="J416" s="184"/>
      <c r="K416" s="184">
        <v>6</v>
      </c>
      <c r="L416" s="184"/>
      <c r="M416" s="184">
        <v>2</v>
      </c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>
        <v>1</v>
      </c>
      <c r="AD416" s="184"/>
      <c r="AE416" s="184"/>
      <c r="AF416" s="184">
        <v>8</v>
      </c>
      <c r="AG416" s="184">
        <v>1</v>
      </c>
      <c r="AH416" s="184">
        <v>8</v>
      </c>
      <c r="AI416" s="184">
        <v>4</v>
      </c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>
        <v>2</v>
      </c>
      <c r="AU416" s="184"/>
      <c r="AV416" s="184"/>
      <c r="AW416" s="184"/>
      <c r="AX416" s="184"/>
      <c r="AY416" s="184"/>
      <c r="AZ416" s="184"/>
      <c r="BA416" s="184"/>
      <c r="BB416" s="184">
        <v>25</v>
      </c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>
        <v>7</v>
      </c>
      <c r="BY416" s="184"/>
      <c r="BZ416" s="184"/>
      <c r="CA416" s="184"/>
      <c r="CB416" s="184"/>
      <c r="CC416" s="184"/>
      <c r="CD416" s="184"/>
      <c r="CE416" s="184"/>
      <c r="CF416" s="184"/>
      <c r="CG416" s="184"/>
      <c r="CH416" s="184"/>
      <c r="CI416" s="184"/>
      <c r="CJ416" s="184"/>
      <c r="CK416" s="184"/>
      <c r="CL416" s="184"/>
      <c r="CM416" s="184"/>
    </row>
    <row r="417" spans="1:91" ht="24.6">
      <c r="A417" s="120">
        <v>35</v>
      </c>
      <c r="B417" s="220" t="s">
        <v>1130</v>
      </c>
      <c r="C417" s="130" t="s">
        <v>662</v>
      </c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>
        <v>2</v>
      </c>
      <c r="Z417" s="184"/>
      <c r="AA417" s="184"/>
      <c r="AB417" s="184"/>
      <c r="AC417" s="184">
        <v>1</v>
      </c>
      <c r="AD417" s="184"/>
      <c r="AE417" s="184"/>
      <c r="AF417" s="184"/>
      <c r="AG417" s="184"/>
      <c r="AH417" s="184"/>
      <c r="AI417" s="184">
        <v>1</v>
      </c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>
        <v>12</v>
      </c>
      <c r="BC417" s="184"/>
      <c r="BD417" s="184">
        <v>5</v>
      </c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>
        <v>2</v>
      </c>
      <c r="BR417" s="184"/>
      <c r="BS417" s="184"/>
      <c r="BT417" s="184"/>
      <c r="BU417" s="184"/>
      <c r="BV417" s="184"/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/>
      <c r="CJ417" s="184"/>
      <c r="CK417" s="184"/>
      <c r="CL417" s="184"/>
      <c r="CM417" s="184"/>
    </row>
    <row r="418" spans="1:91" ht="24.6">
      <c r="A418" s="120">
        <v>35</v>
      </c>
      <c r="B418" s="220" t="s">
        <v>1131</v>
      </c>
      <c r="C418" s="130" t="s">
        <v>663</v>
      </c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>
        <v>1</v>
      </c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>
        <v>2</v>
      </c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</row>
    <row r="419" spans="1:91" ht="24.6">
      <c r="A419" s="120">
        <v>35</v>
      </c>
      <c r="B419" s="220" t="s">
        <v>1132</v>
      </c>
      <c r="C419" s="130" t="s">
        <v>664</v>
      </c>
      <c r="D419" s="184"/>
      <c r="E419" s="184"/>
      <c r="F419" s="184">
        <v>26</v>
      </c>
      <c r="G419" s="184"/>
      <c r="H419" s="184"/>
      <c r="I419" s="184"/>
      <c r="J419" s="184"/>
      <c r="K419" s="184">
        <v>46683.22</v>
      </c>
      <c r="L419" s="184"/>
      <c r="M419" s="184"/>
      <c r="N419" s="184"/>
      <c r="O419" s="184"/>
      <c r="P419" s="184">
        <v>31</v>
      </c>
      <c r="Q419" s="184"/>
      <c r="R419" s="184"/>
      <c r="S419" s="184"/>
      <c r="T419" s="184"/>
      <c r="U419" s="184"/>
      <c r="V419" s="184"/>
      <c r="W419" s="184"/>
      <c r="X419" s="184">
        <v>183</v>
      </c>
      <c r="Y419" s="184">
        <v>4232.3999999999996</v>
      </c>
      <c r="Z419" s="184"/>
      <c r="AA419" s="184"/>
      <c r="AB419" s="184"/>
      <c r="AC419" s="184">
        <v>42</v>
      </c>
      <c r="AD419" s="184">
        <v>73133</v>
      </c>
      <c r="AE419" s="184"/>
      <c r="AF419" s="184">
        <v>123615.33</v>
      </c>
      <c r="AG419" s="184">
        <v>10125.58</v>
      </c>
      <c r="AH419" s="184">
        <v>22</v>
      </c>
      <c r="AI419" s="184">
        <v>67450.720000000001</v>
      </c>
      <c r="AJ419" s="184"/>
      <c r="AK419" s="184"/>
      <c r="AL419" s="184"/>
      <c r="AM419" s="184"/>
      <c r="AN419" s="184">
        <v>31</v>
      </c>
      <c r="AO419" s="184">
        <v>13863.08</v>
      </c>
      <c r="AP419" s="184"/>
      <c r="AQ419" s="184"/>
      <c r="AR419" s="184"/>
      <c r="AS419" s="184"/>
      <c r="AT419" s="184">
        <v>14395.58</v>
      </c>
      <c r="AU419" s="184"/>
      <c r="AV419" s="184"/>
      <c r="AW419" s="184">
        <v>15</v>
      </c>
      <c r="AX419" s="184"/>
      <c r="AY419" s="184"/>
      <c r="AZ419" s="184">
        <v>17</v>
      </c>
      <c r="BA419" s="184">
        <v>17554</v>
      </c>
      <c r="BB419" s="184">
        <v>157083.37</v>
      </c>
      <c r="BC419" s="184">
        <v>48</v>
      </c>
      <c r="BD419" s="184">
        <v>128920.74</v>
      </c>
      <c r="BE419" s="184"/>
      <c r="BF419" s="184"/>
      <c r="BG419" s="184"/>
      <c r="BH419" s="184"/>
      <c r="BI419" s="184"/>
      <c r="BJ419" s="184"/>
      <c r="BK419" s="184">
        <v>17361.669999999998</v>
      </c>
      <c r="BL419" s="184"/>
      <c r="BM419" s="184"/>
      <c r="BN419" s="184"/>
      <c r="BO419" s="184"/>
      <c r="BP419" s="184"/>
      <c r="BQ419" s="184">
        <v>1821.66</v>
      </c>
      <c r="BR419" s="184"/>
      <c r="BS419" s="184"/>
      <c r="BT419" s="184"/>
      <c r="BU419" s="184"/>
      <c r="BV419" s="184">
        <v>24667.67</v>
      </c>
      <c r="BW419" s="184"/>
      <c r="BX419" s="184">
        <v>16</v>
      </c>
      <c r="BY419" s="184"/>
      <c r="BZ419" s="184">
        <v>7</v>
      </c>
      <c r="CA419" s="184"/>
      <c r="CB419" s="184"/>
      <c r="CC419" s="184"/>
      <c r="CD419" s="184"/>
      <c r="CE419" s="184"/>
      <c r="CF419" s="184"/>
      <c r="CG419" s="184">
        <v>60</v>
      </c>
      <c r="CH419" s="184"/>
      <c r="CI419" s="184"/>
      <c r="CJ419" s="184"/>
      <c r="CK419" s="184"/>
      <c r="CL419" s="184"/>
      <c r="CM419" s="184"/>
    </row>
    <row r="420" spans="1:91" ht="24.6">
      <c r="A420" s="120">
        <v>35</v>
      </c>
      <c r="B420" s="220" t="s">
        <v>1133</v>
      </c>
      <c r="C420" s="130" t="s">
        <v>665</v>
      </c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>
        <v>1</v>
      </c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4"/>
      <c r="CA420" s="184"/>
      <c r="CB420" s="184"/>
      <c r="CC420" s="184"/>
      <c r="CD420" s="184"/>
      <c r="CE420" s="184"/>
      <c r="CF420" s="184"/>
      <c r="CG420" s="184"/>
      <c r="CH420" s="184"/>
      <c r="CI420" s="184"/>
      <c r="CJ420" s="184"/>
      <c r="CK420" s="184"/>
      <c r="CL420" s="184"/>
      <c r="CM420" s="184"/>
    </row>
    <row r="421" spans="1:91" ht="24.6">
      <c r="A421" s="120">
        <v>35</v>
      </c>
      <c r="B421" s="220" t="s">
        <v>1134</v>
      </c>
      <c r="C421" s="130" t="s">
        <v>1308</v>
      </c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4"/>
      <c r="CG421" s="184"/>
      <c r="CH421" s="184"/>
      <c r="CI421" s="184"/>
      <c r="CJ421" s="184"/>
      <c r="CK421" s="184"/>
      <c r="CL421" s="184"/>
      <c r="CM421" s="184"/>
    </row>
    <row r="422" spans="1:91" ht="24.6">
      <c r="A422" s="120">
        <v>35</v>
      </c>
      <c r="B422" s="220" t="s">
        <v>1135</v>
      </c>
      <c r="C422" s="130" t="s">
        <v>1309</v>
      </c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>
        <v>55868.76</v>
      </c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4"/>
      <c r="CG422" s="184"/>
      <c r="CH422" s="184"/>
      <c r="CI422" s="184"/>
      <c r="CJ422" s="184"/>
      <c r="CK422" s="184"/>
      <c r="CL422" s="184"/>
      <c r="CM422" s="184"/>
    </row>
    <row r="423" spans="1:91" ht="24.6">
      <c r="A423" s="120">
        <v>35</v>
      </c>
      <c r="B423" s="220" t="s">
        <v>1136</v>
      </c>
      <c r="C423" s="130" t="s">
        <v>666</v>
      </c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>
        <v>5000</v>
      </c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4"/>
      <c r="CG423" s="184"/>
      <c r="CH423" s="184"/>
      <c r="CI423" s="184"/>
      <c r="CJ423" s="184"/>
      <c r="CK423" s="184"/>
      <c r="CL423" s="184"/>
      <c r="CM423" s="184"/>
    </row>
    <row r="424" spans="1:91" ht="49.2">
      <c r="A424" s="120">
        <v>36</v>
      </c>
      <c r="B424" s="220" t="s">
        <v>1137</v>
      </c>
      <c r="C424" s="130" t="s">
        <v>1310</v>
      </c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>
        <v>13993.12</v>
      </c>
      <c r="BN424" s="184"/>
      <c r="BO424" s="184"/>
      <c r="BP424" s="184"/>
      <c r="BQ424" s="184"/>
      <c r="BR424" s="184"/>
      <c r="BS424" s="184">
        <v>77920.17</v>
      </c>
      <c r="BT424" s="184"/>
      <c r="BU424" s="184"/>
      <c r="BV424" s="184"/>
      <c r="BW424" s="184"/>
      <c r="BX424" s="184"/>
      <c r="BY424" s="184"/>
      <c r="BZ424" s="184"/>
      <c r="CA424" s="184"/>
      <c r="CB424" s="184"/>
      <c r="CC424" s="184"/>
      <c r="CD424" s="184"/>
      <c r="CE424" s="184"/>
      <c r="CF424" s="184"/>
      <c r="CG424" s="184"/>
      <c r="CH424" s="184"/>
      <c r="CI424" s="184"/>
      <c r="CJ424" s="184"/>
      <c r="CK424" s="184"/>
      <c r="CL424" s="184"/>
      <c r="CM424" s="184"/>
    </row>
    <row r="425" spans="1:91" ht="49.2">
      <c r="A425" s="120">
        <v>36</v>
      </c>
      <c r="B425" s="220" t="s">
        <v>1138</v>
      </c>
      <c r="C425" s="130" t="s">
        <v>1353</v>
      </c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>
        <v>93000</v>
      </c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4"/>
      <c r="CA425" s="184"/>
      <c r="CB425" s="184"/>
      <c r="CC425" s="184"/>
      <c r="CD425" s="184"/>
      <c r="CE425" s="184"/>
      <c r="CF425" s="184"/>
      <c r="CG425" s="184"/>
      <c r="CH425" s="184"/>
      <c r="CI425" s="184"/>
      <c r="CJ425" s="184"/>
      <c r="CK425" s="184"/>
      <c r="CL425" s="184"/>
      <c r="CM425" s="184"/>
    </row>
    <row r="426" spans="1:91" ht="49.2">
      <c r="A426" s="120">
        <v>36</v>
      </c>
      <c r="B426" s="220" t="s">
        <v>1139</v>
      </c>
      <c r="C426" s="130" t="s">
        <v>667</v>
      </c>
      <c r="D426" s="184">
        <v>127047717.90000001</v>
      </c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>
        <v>1666930</v>
      </c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>
        <v>81603802</v>
      </c>
      <c r="BN426" s="184"/>
      <c r="BO426" s="184"/>
      <c r="BP426" s="184"/>
      <c r="BQ426" s="184"/>
      <c r="BR426" s="184"/>
      <c r="BS426" s="184">
        <v>8688625</v>
      </c>
      <c r="BT426" s="184"/>
      <c r="BU426" s="184"/>
      <c r="BV426" s="184"/>
      <c r="BW426" s="184"/>
      <c r="BX426" s="184"/>
      <c r="BY426" s="184"/>
      <c r="BZ426" s="184"/>
      <c r="CA426" s="184"/>
      <c r="CB426" s="184"/>
      <c r="CC426" s="184"/>
      <c r="CD426" s="184"/>
      <c r="CE426" s="184"/>
      <c r="CF426" s="184"/>
      <c r="CG426" s="184"/>
      <c r="CH426" s="184"/>
      <c r="CI426" s="184"/>
      <c r="CJ426" s="184"/>
      <c r="CK426" s="184"/>
      <c r="CL426" s="184"/>
      <c r="CM426" s="184"/>
    </row>
    <row r="427" spans="1:91" ht="49.2">
      <c r="A427" s="120">
        <v>36</v>
      </c>
      <c r="B427" s="220" t="s">
        <v>1140</v>
      </c>
      <c r="C427" s="130" t="s">
        <v>668</v>
      </c>
      <c r="D427" s="184">
        <v>506290.53</v>
      </c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>
        <v>198980.34</v>
      </c>
      <c r="Q427" s="184"/>
      <c r="R427" s="184"/>
      <c r="S427" s="184"/>
      <c r="T427" s="184"/>
      <c r="U427" s="184"/>
      <c r="V427" s="184"/>
      <c r="W427" s="184"/>
      <c r="X427" s="184">
        <v>1421932.62</v>
      </c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>
        <v>51873.1</v>
      </c>
      <c r="AT427" s="184"/>
      <c r="AU427" s="184"/>
      <c r="AV427" s="184"/>
      <c r="AW427" s="184"/>
      <c r="AX427" s="184"/>
      <c r="AY427" s="184"/>
      <c r="AZ427" s="184"/>
      <c r="BA427" s="184"/>
      <c r="BB427" s="184">
        <v>79188.42</v>
      </c>
      <c r="BC427" s="184"/>
      <c r="BD427" s="184">
        <v>528117.72</v>
      </c>
      <c r="BE427" s="184"/>
      <c r="BF427" s="184"/>
      <c r="BG427" s="184"/>
      <c r="BH427" s="184">
        <v>3206.45</v>
      </c>
      <c r="BI427" s="184"/>
      <c r="BJ427" s="184"/>
      <c r="BK427" s="184"/>
      <c r="BL427" s="184"/>
      <c r="BM427" s="184">
        <v>22832.1</v>
      </c>
      <c r="BN427" s="184"/>
      <c r="BO427" s="184"/>
      <c r="BP427" s="184"/>
      <c r="BQ427" s="184"/>
      <c r="BR427" s="184"/>
      <c r="BS427" s="184">
        <v>1012867.57</v>
      </c>
      <c r="BT427" s="184"/>
      <c r="BU427" s="184"/>
      <c r="BV427" s="184"/>
      <c r="BW427" s="184"/>
      <c r="BX427" s="184"/>
      <c r="BY427" s="184"/>
      <c r="BZ427" s="184"/>
      <c r="CA427" s="184"/>
      <c r="CB427" s="184"/>
      <c r="CC427" s="184"/>
      <c r="CD427" s="184"/>
      <c r="CE427" s="184"/>
      <c r="CF427" s="184"/>
      <c r="CG427" s="184"/>
      <c r="CH427" s="184"/>
      <c r="CI427" s="184"/>
      <c r="CJ427" s="184"/>
      <c r="CK427" s="184"/>
      <c r="CL427" s="184"/>
      <c r="CM427" s="184"/>
    </row>
    <row r="428" spans="1:91" ht="24.6">
      <c r="A428" s="120">
        <v>36</v>
      </c>
      <c r="B428" s="220" t="s">
        <v>1141</v>
      </c>
      <c r="C428" s="149" t="s">
        <v>1311</v>
      </c>
      <c r="D428" s="184">
        <v>137794731.59</v>
      </c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>
        <v>16403160.800000001</v>
      </c>
      <c r="AM428" s="184"/>
      <c r="AN428" s="184"/>
      <c r="AO428" s="184"/>
      <c r="AP428" s="184"/>
      <c r="AQ428" s="184"/>
      <c r="AR428" s="184"/>
      <c r="AS428" s="184">
        <v>514887.5</v>
      </c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>
        <v>66198052.649999999</v>
      </c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4"/>
      <c r="CG428" s="184"/>
      <c r="CH428" s="184"/>
      <c r="CI428" s="184"/>
      <c r="CJ428" s="184"/>
      <c r="CK428" s="184"/>
      <c r="CL428" s="184"/>
      <c r="CM428" s="184"/>
    </row>
    <row r="429" spans="1:91" ht="24.6">
      <c r="A429" s="120">
        <v>36</v>
      </c>
      <c r="B429" s="220" t="s">
        <v>1142</v>
      </c>
      <c r="C429" s="149" t="s">
        <v>669</v>
      </c>
      <c r="D429" s="184"/>
      <c r="E429" s="184"/>
      <c r="F429" s="184"/>
      <c r="G429" s="184"/>
      <c r="H429" s="184"/>
      <c r="I429" s="184"/>
      <c r="J429" s="184">
        <v>564.72</v>
      </c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4"/>
      <c r="CG429" s="184"/>
      <c r="CH429" s="184"/>
      <c r="CI429" s="184"/>
      <c r="CJ429" s="184"/>
      <c r="CK429" s="184"/>
      <c r="CL429" s="184"/>
      <c r="CM429" s="184"/>
    </row>
    <row r="430" spans="1:91" ht="24.6">
      <c r="A430" s="120">
        <v>36</v>
      </c>
      <c r="B430" s="220" t="s">
        <v>1143</v>
      </c>
      <c r="C430" s="149" t="s">
        <v>1312</v>
      </c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>
        <v>7500</v>
      </c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4"/>
      <c r="AQ430" s="184"/>
      <c r="AR430" s="184"/>
      <c r="AS430" s="184"/>
      <c r="AT430" s="184"/>
      <c r="AU430" s="184"/>
      <c r="AV430" s="184"/>
      <c r="AW430" s="184"/>
      <c r="AX430" s="184"/>
      <c r="AY430" s="184"/>
      <c r="AZ430" s="184"/>
      <c r="BA430" s="184"/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4"/>
      <c r="BL430" s="184"/>
      <c r="BM430" s="184"/>
      <c r="BN430" s="184"/>
      <c r="BO430" s="184"/>
      <c r="BP430" s="184"/>
      <c r="BQ430" s="184"/>
      <c r="BR430" s="184"/>
      <c r="BS430" s="184"/>
      <c r="BT430" s="184"/>
      <c r="BU430" s="184"/>
      <c r="BV430" s="184"/>
      <c r="BW430" s="184"/>
      <c r="BX430" s="184"/>
      <c r="BY430" s="184"/>
      <c r="BZ430" s="184"/>
      <c r="CA430" s="184"/>
      <c r="CB430" s="184"/>
      <c r="CC430" s="184"/>
      <c r="CD430" s="184"/>
      <c r="CE430" s="184"/>
      <c r="CF430" s="184"/>
      <c r="CG430" s="184"/>
      <c r="CH430" s="184"/>
      <c r="CI430" s="184"/>
      <c r="CJ430" s="184"/>
      <c r="CK430" s="184"/>
      <c r="CL430" s="184"/>
      <c r="CM430" s="184"/>
    </row>
    <row r="431" spans="1:91" ht="24.6">
      <c r="A431" s="120">
        <v>36</v>
      </c>
      <c r="B431" s="220" t="s">
        <v>1144</v>
      </c>
      <c r="C431" s="149" t="s">
        <v>1313</v>
      </c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4"/>
      <c r="CK431" s="184"/>
      <c r="CL431" s="184"/>
      <c r="CM431" s="184"/>
    </row>
    <row r="432" spans="1:91" ht="24.6">
      <c r="A432" s="120">
        <v>36</v>
      </c>
      <c r="B432" s="220" t="s">
        <v>1145</v>
      </c>
      <c r="C432" s="149" t="s">
        <v>670</v>
      </c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>
        <v>2</v>
      </c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4"/>
      <c r="CK432" s="184"/>
      <c r="CL432" s="184"/>
      <c r="CM432" s="184"/>
    </row>
    <row r="433" spans="1:91" ht="24.6">
      <c r="A433" s="120">
        <v>36</v>
      </c>
      <c r="B433" s="220" t="s">
        <v>1146</v>
      </c>
      <c r="C433" s="149" t="s">
        <v>670</v>
      </c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>
        <v>2</v>
      </c>
      <c r="CM433" s="184"/>
    </row>
    <row r="434" spans="1:91" ht="24.6">
      <c r="A434" s="120">
        <v>35</v>
      </c>
      <c r="B434" s="220" t="s">
        <v>1147</v>
      </c>
      <c r="C434" s="149" t="s">
        <v>671</v>
      </c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>
        <v>8545758.3699999992</v>
      </c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</row>
    <row r="435" spans="1:91" ht="24.6">
      <c r="A435" s="120">
        <v>35</v>
      </c>
      <c r="B435" s="220" t="s">
        <v>1148</v>
      </c>
      <c r="C435" s="149" t="s">
        <v>672</v>
      </c>
      <c r="D435" s="184"/>
      <c r="E435" s="184"/>
      <c r="F435" s="184"/>
      <c r="G435" s="184"/>
      <c r="H435" s="184"/>
      <c r="I435" s="184">
        <v>80000</v>
      </c>
      <c r="J435" s="184"/>
      <c r="K435" s="184"/>
      <c r="L435" s="184"/>
      <c r="M435" s="184"/>
      <c r="N435" s="184"/>
      <c r="O435" s="184"/>
      <c r="P435" s="184">
        <v>640000</v>
      </c>
      <c r="Q435" s="184"/>
      <c r="R435" s="184"/>
      <c r="S435" s="184">
        <v>205000</v>
      </c>
      <c r="T435" s="184"/>
      <c r="U435" s="184"/>
      <c r="V435" s="184"/>
      <c r="W435" s="184"/>
      <c r="X435" s="184">
        <v>200000</v>
      </c>
      <c r="Y435" s="184">
        <v>160000</v>
      </c>
      <c r="Z435" s="184"/>
      <c r="AA435" s="184">
        <v>180000</v>
      </c>
      <c r="AB435" s="184"/>
      <c r="AC435" s="184"/>
      <c r="AD435" s="184">
        <v>140000</v>
      </c>
      <c r="AE435" s="184">
        <v>200000</v>
      </c>
      <c r="AF435" s="184"/>
      <c r="AG435" s="184"/>
      <c r="AH435" s="184"/>
      <c r="AI435" s="184"/>
      <c r="AJ435" s="184"/>
      <c r="AK435" s="184">
        <v>160000</v>
      </c>
      <c r="AL435" s="184"/>
      <c r="AM435" s="184"/>
      <c r="AN435" s="184"/>
      <c r="AO435" s="184"/>
      <c r="AP435" s="184"/>
      <c r="AQ435" s="184">
        <v>80000</v>
      </c>
      <c r="AR435" s="184"/>
      <c r="AS435" s="184"/>
      <c r="AT435" s="184"/>
      <c r="AU435" s="184"/>
      <c r="AV435" s="184"/>
      <c r="AW435" s="184"/>
      <c r="AX435" s="184"/>
      <c r="AY435" s="184"/>
      <c r="AZ435" s="184">
        <v>160000</v>
      </c>
      <c r="BA435" s="184"/>
      <c r="BB435" s="184"/>
      <c r="BC435" s="184"/>
      <c r="BD435" s="184">
        <v>2900000</v>
      </c>
      <c r="BE435" s="184"/>
      <c r="BF435" s="184">
        <v>40000</v>
      </c>
      <c r="BG435" s="184">
        <v>40000</v>
      </c>
      <c r="BH435" s="184"/>
      <c r="BI435" s="184">
        <v>120000</v>
      </c>
      <c r="BJ435" s="184"/>
      <c r="BK435" s="184"/>
      <c r="BL435" s="184"/>
      <c r="BM435" s="184">
        <v>640000</v>
      </c>
      <c r="BN435" s="184">
        <v>280000</v>
      </c>
      <c r="BO435" s="184">
        <v>160000</v>
      </c>
      <c r="BP435" s="184">
        <v>240000</v>
      </c>
      <c r="BQ435" s="184">
        <v>120000</v>
      </c>
      <c r="BR435" s="184">
        <v>80000</v>
      </c>
      <c r="BS435" s="184">
        <v>6360000</v>
      </c>
      <c r="BT435" s="184">
        <v>120000</v>
      </c>
      <c r="BU435" s="184"/>
      <c r="BV435" s="184">
        <v>520000</v>
      </c>
      <c r="BW435" s="184"/>
      <c r="BX435" s="184"/>
      <c r="BY435" s="184">
        <v>240000</v>
      </c>
      <c r="BZ435" s="184"/>
      <c r="CA435" s="184">
        <v>120000</v>
      </c>
      <c r="CB435" s="184"/>
      <c r="CC435" s="184"/>
      <c r="CD435" s="184">
        <v>100000</v>
      </c>
      <c r="CE435" s="184">
        <v>120000</v>
      </c>
      <c r="CF435" s="184"/>
      <c r="CG435" s="184">
        <v>80000</v>
      </c>
      <c r="CH435" s="184"/>
      <c r="CI435" s="184"/>
      <c r="CJ435" s="184"/>
      <c r="CK435" s="184"/>
      <c r="CL435" s="184">
        <v>80000</v>
      </c>
      <c r="CM435" s="184"/>
    </row>
    <row r="436" spans="1:91" ht="24.6">
      <c r="A436" s="120">
        <v>35</v>
      </c>
      <c r="B436" s="220" t="s">
        <v>1149</v>
      </c>
      <c r="C436" s="149" t="s">
        <v>673</v>
      </c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4"/>
      <c r="CA436" s="184"/>
      <c r="CB436" s="184"/>
      <c r="CC436" s="184"/>
      <c r="CD436" s="184"/>
      <c r="CE436" s="184"/>
      <c r="CF436" s="184"/>
      <c r="CG436" s="184"/>
      <c r="CH436" s="184"/>
      <c r="CI436" s="184"/>
      <c r="CJ436" s="184"/>
      <c r="CK436" s="184"/>
      <c r="CL436" s="184"/>
      <c r="CM436" s="184"/>
    </row>
    <row r="437" spans="1:91" ht="24.6">
      <c r="A437" s="120">
        <v>35</v>
      </c>
      <c r="B437" s="220" t="s">
        <v>1150</v>
      </c>
      <c r="C437" s="149" t="s">
        <v>674</v>
      </c>
      <c r="D437" s="184">
        <v>4003346.16</v>
      </c>
      <c r="E437" s="184">
        <v>14340</v>
      </c>
      <c r="F437" s="184">
        <v>11935.91</v>
      </c>
      <c r="G437" s="184">
        <v>149166</v>
      </c>
      <c r="H437" s="184">
        <v>23910</v>
      </c>
      <c r="I437" s="184">
        <v>149329.13</v>
      </c>
      <c r="J437" s="184"/>
      <c r="K437" s="184">
        <v>52320</v>
      </c>
      <c r="L437" s="184">
        <v>403280.64000000001</v>
      </c>
      <c r="M437" s="184">
        <v>14000</v>
      </c>
      <c r="N437" s="184">
        <v>261390.81</v>
      </c>
      <c r="O437" s="184">
        <v>28300</v>
      </c>
      <c r="P437" s="184">
        <v>123100</v>
      </c>
      <c r="Q437" s="184"/>
      <c r="R437" s="184">
        <v>1965.29</v>
      </c>
      <c r="S437" s="184">
        <v>168055</v>
      </c>
      <c r="T437" s="184"/>
      <c r="U437" s="184">
        <v>5500</v>
      </c>
      <c r="V437" s="184"/>
      <c r="W437" s="184"/>
      <c r="X437" s="184">
        <v>519293.25</v>
      </c>
      <c r="Y437" s="184">
        <v>4900</v>
      </c>
      <c r="Z437" s="184">
        <v>382575</v>
      </c>
      <c r="AA437" s="184">
        <v>6002.73</v>
      </c>
      <c r="AB437" s="184">
        <v>56442.22</v>
      </c>
      <c r="AC437" s="184">
        <v>34340</v>
      </c>
      <c r="AD437" s="184">
        <v>75100</v>
      </c>
      <c r="AE437" s="184"/>
      <c r="AF437" s="184">
        <v>50016</v>
      </c>
      <c r="AG437" s="184">
        <v>11800</v>
      </c>
      <c r="AH437" s="184">
        <v>34500</v>
      </c>
      <c r="AI437" s="184">
        <v>346251.6</v>
      </c>
      <c r="AJ437" s="184"/>
      <c r="AK437" s="184">
        <v>4805.88</v>
      </c>
      <c r="AL437" s="184">
        <v>343891.94</v>
      </c>
      <c r="AM437" s="184"/>
      <c r="AN437" s="184">
        <v>421267</v>
      </c>
      <c r="AO437" s="184"/>
      <c r="AP437" s="184">
        <v>343855</v>
      </c>
      <c r="AQ437" s="184">
        <v>12000</v>
      </c>
      <c r="AR437" s="184"/>
      <c r="AS437" s="184">
        <v>108700</v>
      </c>
      <c r="AT437" s="184">
        <v>108000</v>
      </c>
      <c r="AU437" s="184">
        <v>184082</v>
      </c>
      <c r="AV437" s="184"/>
      <c r="AW437" s="184">
        <v>0.01</v>
      </c>
      <c r="AX437" s="184">
        <v>17900</v>
      </c>
      <c r="AY437" s="184">
        <v>16800</v>
      </c>
      <c r="AZ437" s="184"/>
      <c r="BA437" s="184"/>
      <c r="BB437" s="184">
        <v>1720</v>
      </c>
      <c r="BC437" s="184">
        <v>15000</v>
      </c>
      <c r="BD437" s="184">
        <v>185366.94</v>
      </c>
      <c r="BE437" s="184"/>
      <c r="BF437" s="184"/>
      <c r="BG437" s="184">
        <v>8404</v>
      </c>
      <c r="BH437" s="184">
        <v>63790.58</v>
      </c>
      <c r="BI437" s="184">
        <v>10000</v>
      </c>
      <c r="BJ437" s="184">
        <v>57500</v>
      </c>
      <c r="BK437" s="184">
        <v>10000</v>
      </c>
      <c r="BL437" s="184"/>
      <c r="BM437" s="184"/>
      <c r="BN437" s="184">
        <v>66466.73</v>
      </c>
      <c r="BO437" s="184">
        <v>60.19</v>
      </c>
      <c r="BP437" s="184"/>
      <c r="BQ437" s="184">
        <v>69787.8</v>
      </c>
      <c r="BR437" s="184">
        <v>682820</v>
      </c>
      <c r="BS437" s="184">
        <v>533102</v>
      </c>
      <c r="BT437" s="184">
        <v>260026.54</v>
      </c>
      <c r="BU437" s="184">
        <v>573564.41</v>
      </c>
      <c r="BV437" s="184">
        <v>198808.02</v>
      </c>
      <c r="BW437" s="184"/>
      <c r="BX437" s="184">
        <v>56170</v>
      </c>
      <c r="BY437" s="184">
        <v>300</v>
      </c>
      <c r="BZ437" s="184"/>
      <c r="CA437" s="184">
        <v>15872</v>
      </c>
      <c r="CB437" s="184">
        <v>34613.050000000003</v>
      </c>
      <c r="CC437" s="184">
        <v>409378.74</v>
      </c>
      <c r="CD437" s="184">
        <v>14400</v>
      </c>
      <c r="CE437" s="184">
        <v>12250</v>
      </c>
      <c r="CF437" s="184">
        <v>38800</v>
      </c>
      <c r="CG437" s="184">
        <v>154000</v>
      </c>
      <c r="CH437" s="184">
        <v>6500</v>
      </c>
      <c r="CI437" s="184">
        <v>10400.52</v>
      </c>
      <c r="CJ437" s="184">
        <v>27500</v>
      </c>
      <c r="CK437" s="184">
        <v>96975.8</v>
      </c>
      <c r="CL437" s="184">
        <v>28405</v>
      </c>
      <c r="CM437" s="184">
        <v>37100</v>
      </c>
    </row>
    <row r="438" spans="1:91" ht="24.6">
      <c r="A438" s="120">
        <v>35</v>
      </c>
      <c r="B438" s="220" t="s">
        <v>1151</v>
      </c>
      <c r="C438" s="130" t="s">
        <v>1314</v>
      </c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4"/>
      <c r="CA438" s="184"/>
      <c r="CB438" s="184"/>
      <c r="CC438" s="184"/>
      <c r="CD438" s="184"/>
      <c r="CE438" s="184"/>
      <c r="CF438" s="184"/>
      <c r="CG438" s="184"/>
      <c r="CH438" s="184"/>
      <c r="CI438" s="184"/>
      <c r="CJ438" s="184"/>
      <c r="CK438" s="184"/>
      <c r="CL438" s="184"/>
      <c r="CM438" s="184"/>
    </row>
    <row r="439" spans="1:91" ht="24.6">
      <c r="A439" s="120">
        <v>35</v>
      </c>
      <c r="B439" s="220" t="s">
        <v>1152</v>
      </c>
      <c r="C439" s="130" t="s">
        <v>1315</v>
      </c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>
        <v>2242807.41</v>
      </c>
      <c r="Q439" s="184"/>
      <c r="R439" s="184">
        <v>942832.55</v>
      </c>
      <c r="S439" s="184">
        <v>714924.29</v>
      </c>
      <c r="T439" s="184"/>
      <c r="U439" s="184">
        <v>499843.08</v>
      </c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>
        <v>1080198.98</v>
      </c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>
        <v>501701.29</v>
      </c>
      <c r="BU439" s="184"/>
      <c r="BV439" s="184">
        <v>2091445.08</v>
      </c>
      <c r="BW439" s="184"/>
      <c r="BX439" s="184">
        <v>4200</v>
      </c>
      <c r="BY439" s="184">
        <v>835627.28</v>
      </c>
      <c r="BZ439" s="184"/>
      <c r="CA439" s="184"/>
      <c r="CB439" s="184">
        <v>669020.93000000005</v>
      </c>
      <c r="CC439" s="184"/>
      <c r="CD439" s="184">
        <v>865951.6</v>
      </c>
      <c r="CE439" s="184"/>
      <c r="CF439" s="184"/>
      <c r="CG439" s="184"/>
      <c r="CH439" s="184">
        <v>74463.5</v>
      </c>
      <c r="CI439" s="184">
        <v>46954.81</v>
      </c>
      <c r="CJ439" s="184"/>
      <c r="CK439" s="184"/>
      <c r="CL439" s="184"/>
      <c r="CM439" s="184">
        <v>527410.87</v>
      </c>
    </row>
    <row r="440" spans="1:91" ht="49.2">
      <c r="A440" s="120">
        <v>35</v>
      </c>
      <c r="B440" s="220" t="s">
        <v>1153</v>
      </c>
      <c r="C440" s="130" t="s">
        <v>1316</v>
      </c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>
        <v>108500</v>
      </c>
      <c r="AB440" s="184"/>
      <c r="AC440" s="184"/>
      <c r="AD440" s="184">
        <v>65000</v>
      </c>
      <c r="AE440" s="184"/>
      <c r="AF440" s="184"/>
      <c r="AG440" s="184"/>
      <c r="AH440" s="184"/>
      <c r="AI440" s="184"/>
      <c r="AJ440" s="184">
        <v>1546100</v>
      </c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4"/>
      <c r="CA440" s="184"/>
      <c r="CB440" s="184"/>
      <c r="CC440" s="184"/>
      <c r="CD440" s="184"/>
      <c r="CE440" s="184"/>
      <c r="CF440" s="184"/>
      <c r="CG440" s="184"/>
      <c r="CH440" s="184"/>
      <c r="CI440" s="184"/>
      <c r="CJ440" s="184"/>
      <c r="CK440" s="184"/>
      <c r="CL440" s="184"/>
      <c r="CM440" s="184"/>
    </row>
    <row r="441" spans="1:91" ht="49.2">
      <c r="A441" s="120">
        <v>35</v>
      </c>
      <c r="B441" s="220" t="s">
        <v>1154</v>
      </c>
      <c r="C441" s="130" t="s">
        <v>1317</v>
      </c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</row>
    <row r="442" spans="1:91" ht="49.2">
      <c r="A442" s="120">
        <v>35</v>
      </c>
      <c r="B442" s="220" t="s">
        <v>1155</v>
      </c>
      <c r="C442" s="130" t="s">
        <v>1318</v>
      </c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4"/>
      <c r="CA442" s="184"/>
      <c r="CB442" s="184"/>
      <c r="CC442" s="184"/>
      <c r="CD442" s="184"/>
      <c r="CE442" s="184"/>
      <c r="CF442" s="184"/>
      <c r="CG442" s="184"/>
      <c r="CH442" s="184"/>
      <c r="CI442" s="184"/>
      <c r="CJ442" s="184"/>
      <c r="CK442" s="184"/>
      <c r="CL442" s="184">
        <v>32000</v>
      </c>
      <c r="CM442" s="184"/>
    </row>
    <row r="443" spans="1:91" ht="49.2">
      <c r="A443" s="120">
        <v>35</v>
      </c>
      <c r="B443" s="220" t="s">
        <v>1156</v>
      </c>
      <c r="C443" s="130" t="s">
        <v>1319</v>
      </c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4"/>
      <c r="BN443" s="184"/>
      <c r="BO443" s="184"/>
      <c r="BP443" s="184"/>
      <c r="BQ443" s="184"/>
      <c r="BR443" s="184"/>
      <c r="BS443" s="184"/>
      <c r="BT443" s="184"/>
      <c r="BU443" s="184"/>
      <c r="BV443" s="184"/>
      <c r="BW443" s="184"/>
      <c r="BX443" s="184"/>
      <c r="BY443" s="184"/>
      <c r="BZ443" s="184"/>
      <c r="CA443" s="184"/>
      <c r="CB443" s="184"/>
      <c r="CC443" s="184"/>
      <c r="CD443" s="184"/>
      <c r="CE443" s="184"/>
      <c r="CF443" s="184"/>
      <c r="CG443" s="184"/>
      <c r="CH443" s="184"/>
      <c r="CI443" s="184"/>
      <c r="CJ443" s="184"/>
      <c r="CK443" s="184"/>
      <c r="CL443" s="184"/>
      <c r="CM443" s="184"/>
    </row>
    <row r="444" spans="1:91" ht="49.2">
      <c r="A444" s="120">
        <v>35</v>
      </c>
      <c r="B444" s="220" t="s">
        <v>1157</v>
      </c>
      <c r="C444" s="130" t="s">
        <v>1320</v>
      </c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</row>
    <row r="445" spans="1:91" ht="49.2">
      <c r="A445" s="120">
        <v>35</v>
      </c>
      <c r="B445" s="220" t="s">
        <v>1158</v>
      </c>
      <c r="C445" s="130" t="s">
        <v>1321</v>
      </c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4"/>
      <c r="CA445" s="184"/>
      <c r="CB445" s="184"/>
      <c r="CC445" s="184"/>
      <c r="CD445" s="184"/>
      <c r="CE445" s="184"/>
      <c r="CF445" s="184"/>
      <c r="CG445" s="184"/>
      <c r="CH445" s="184">
        <v>160000</v>
      </c>
      <c r="CI445" s="184"/>
      <c r="CJ445" s="184"/>
      <c r="CK445" s="184"/>
      <c r="CL445" s="184"/>
      <c r="CM445" s="184"/>
    </row>
    <row r="446" spans="1:91" ht="49.2">
      <c r="A446" s="120">
        <v>35</v>
      </c>
      <c r="B446" s="220" t="s">
        <v>1159</v>
      </c>
      <c r="C446" s="130" t="s">
        <v>1322</v>
      </c>
      <c r="D446" s="184">
        <v>380000</v>
      </c>
      <c r="E446" s="184">
        <v>5381139.4199999999</v>
      </c>
      <c r="F446" s="184">
        <v>3198470.62</v>
      </c>
      <c r="G446" s="184">
        <v>640833.29</v>
      </c>
      <c r="H446" s="184">
        <v>1614055.48</v>
      </c>
      <c r="I446" s="184">
        <v>2932556.62</v>
      </c>
      <c r="J446" s="184">
        <v>10777498</v>
      </c>
      <c r="K446" s="184">
        <v>2425088.29</v>
      </c>
      <c r="L446" s="184">
        <v>991400</v>
      </c>
      <c r="M446" s="184">
        <v>1797847.37</v>
      </c>
      <c r="N446" s="184">
        <v>533440</v>
      </c>
      <c r="O446" s="184">
        <v>3564254.04</v>
      </c>
      <c r="P446" s="184">
        <v>5582570.0099999998</v>
      </c>
      <c r="Q446" s="184">
        <v>2332605.7200000002</v>
      </c>
      <c r="R446" s="184">
        <v>4622610.4000000004</v>
      </c>
      <c r="S446" s="184">
        <v>9451006.5399999991</v>
      </c>
      <c r="T446" s="184">
        <v>107357.81</v>
      </c>
      <c r="U446" s="184">
        <v>640815.15</v>
      </c>
      <c r="V446" s="184">
        <v>236925.33</v>
      </c>
      <c r="W446" s="184">
        <v>919304.91</v>
      </c>
      <c r="X446" s="184">
        <v>12368518</v>
      </c>
      <c r="Y446" s="184">
        <v>1028149.68</v>
      </c>
      <c r="Z446" s="184">
        <v>2756810.19</v>
      </c>
      <c r="AA446" s="184">
        <v>759134</v>
      </c>
      <c r="AB446" s="184">
        <v>560429.4</v>
      </c>
      <c r="AC446" s="184">
        <v>2017166.91</v>
      </c>
      <c r="AD446" s="184">
        <v>2477843.09</v>
      </c>
      <c r="AE446" s="184">
        <v>2098904.06</v>
      </c>
      <c r="AF446" s="184">
        <v>1097703.6499999999</v>
      </c>
      <c r="AG446" s="184">
        <v>806938.1</v>
      </c>
      <c r="AH446" s="184">
        <v>360370</v>
      </c>
      <c r="AI446" s="184">
        <v>2242561</v>
      </c>
      <c r="AJ446" s="184">
        <v>469000</v>
      </c>
      <c r="AK446" s="184">
        <v>922622.39</v>
      </c>
      <c r="AL446" s="184">
        <v>356520</v>
      </c>
      <c r="AM446" s="184">
        <v>276030</v>
      </c>
      <c r="AN446" s="184"/>
      <c r="AO446" s="184">
        <v>7773771</v>
      </c>
      <c r="AP446" s="184">
        <v>165315</v>
      </c>
      <c r="AQ446" s="184">
        <v>636811</v>
      </c>
      <c r="AR446" s="184">
        <v>284310</v>
      </c>
      <c r="AS446" s="184">
        <v>152592.29999999999</v>
      </c>
      <c r="AT446" s="184">
        <v>668380</v>
      </c>
      <c r="AU446" s="184">
        <v>371376</v>
      </c>
      <c r="AV446" s="184">
        <v>125040</v>
      </c>
      <c r="AW446" s="184">
        <v>304640</v>
      </c>
      <c r="AX446" s="184"/>
      <c r="AY446" s="184"/>
      <c r="AZ446" s="184">
        <v>550085</v>
      </c>
      <c r="BA446" s="184">
        <v>273809</v>
      </c>
      <c r="BB446" s="184">
        <v>30670</v>
      </c>
      <c r="BC446" s="184">
        <v>267514</v>
      </c>
      <c r="BD446" s="184"/>
      <c r="BE446" s="184"/>
      <c r="BF446" s="184"/>
      <c r="BG446" s="184">
        <v>2590650</v>
      </c>
      <c r="BH446" s="184"/>
      <c r="BI446" s="184"/>
      <c r="BJ446" s="184"/>
      <c r="BK446" s="184">
        <v>1236200</v>
      </c>
      <c r="BL446" s="184"/>
      <c r="BM446" s="184">
        <v>297600</v>
      </c>
      <c r="BN446" s="184">
        <v>222000</v>
      </c>
      <c r="BO446" s="184">
        <v>218000</v>
      </c>
      <c r="BP446" s="184">
        <v>266080</v>
      </c>
      <c r="BQ446" s="184">
        <v>213400</v>
      </c>
      <c r="BR446" s="184"/>
      <c r="BS446" s="184"/>
      <c r="BT446" s="184"/>
      <c r="BU446" s="184"/>
      <c r="BV446" s="184">
        <v>1386560</v>
      </c>
      <c r="BW446" s="184">
        <v>10200</v>
      </c>
      <c r="BX446" s="184">
        <v>392000</v>
      </c>
      <c r="BY446" s="184">
        <v>1611312</v>
      </c>
      <c r="BZ446" s="184">
        <v>278600</v>
      </c>
      <c r="CA446" s="184">
        <v>841100</v>
      </c>
      <c r="CB446" s="184">
        <v>55847.5</v>
      </c>
      <c r="CC446" s="184">
        <v>3521268.12</v>
      </c>
      <c r="CD446" s="184">
        <v>556480</v>
      </c>
      <c r="CE446" s="184">
        <v>1181300.73</v>
      </c>
      <c r="CF446" s="184">
        <v>1200320</v>
      </c>
      <c r="CG446" s="184">
        <v>100000</v>
      </c>
      <c r="CH446" s="184">
        <v>423494.65</v>
      </c>
      <c r="CI446" s="184"/>
      <c r="CJ446" s="184">
        <v>1114575.29</v>
      </c>
      <c r="CK446" s="184"/>
      <c r="CL446" s="184">
        <v>4129525.37</v>
      </c>
      <c r="CM446" s="184">
        <v>200700</v>
      </c>
    </row>
    <row r="447" spans="1:91" ht="24.6">
      <c r="A447" s="120">
        <v>35</v>
      </c>
      <c r="B447" s="220" t="s">
        <v>1160</v>
      </c>
      <c r="C447" s="130" t="s">
        <v>675</v>
      </c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4"/>
      <c r="CA447" s="184"/>
      <c r="CB447" s="184"/>
      <c r="CC447" s="184"/>
      <c r="CD447" s="184"/>
      <c r="CE447" s="184"/>
      <c r="CF447" s="184"/>
      <c r="CG447" s="184"/>
      <c r="CH447" s="184"/>
      <c r="CI447" s="184"/>
      <c r="CJ447" s="184"/>
      <c r="CK447" s="184"/>
      <c r="CL447" s="184"/>
      <c r="CM447" s="184"/>
    </row>
    <row r="448" spans="1:91" ht="25.95" customHeight="1">
      <c r="A448" s="120"/>
      <c r="B448" s="120"/>
      <c r="C448" s="123"/>
    </row>
    <row r="449" spans="1:91" s="117" customFormat="1" ht="24.6">
      <c r="A449" s="150"/>
      <c r="B449" s="150"/>
      <c r="C449" s="151" t="s">
        <v>676</v>
      </c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  <c r="BT449" s="152"/>
      <c r="BU449" s="152"/>
      <c r="BV449" s="152"/>
      <c r="BW449" s="152"/>
      <c r="BX449" s="152"/>
      <c r="BY449" s="152"/>
      <c r="BZ449" s="152"/>
      <c r="CA449" s="152"/>
      <c r="CB449" s="152"/>
      <c r="CC449" s="152"/>
      <c r="CD449" s="152"/>
      <c r="CE449" s="152"/>
      <c r="CF449" s="152"/>
      <c r="CG449" s="152"/>
      <c r="CH449" s="152"/>
      <c r="CI449" s="152"/>
      <c r="CJ449" s="152"/>
      <c r="CK449" s="152"/>
      <c r="CL449" s="152"/>
      <c r="CM449" s="152"/>
    </row>
    <row r="450" spans="1:91" s="117" customFormat="1" ht="24.6">
      <c r="A450" s="150"/>
      <c r="B450" s="150"/>
      <c r="C450" s="151" t="s">
        <v>677</v>
      </c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  <c r="BR450" s="152"/>
      <c r="BS450" s="152"/>
      <c r="BT450" s="152"/>
      <c r="BU450" s="152"/>
      <c r="BV450" s="152"/>
      <c r="BW450" s="152"/>
      <c r="BX450" s="152"/>
      <c r="BY450" s="152"/>
      <c r="BZ450" s="152"/>
      <c r="CA450" s="152"/>
      <c r="CB450" s="152"/>
      <c r="CC450" s="152"/>
      <c r="CD450" s="152"/>
      <c r="CE450" s="152"/>
      <c r="CF450" s="152"/>
      <c r="CG450" s="152"/>
      <c r="CH450" s="152"/>
      <c r="CI450" s="152"/>
      <c r="CJ450" s="152"/>
      <c r="CK450" s="152"/>
      <c r="CL450" s="152"/>
      <c r="CM450" s="152"/>
    </row>
    <row r="451" spans="1:91" s="117" customFormat="1" ht="24.6"/>
    <row r="452" spans="1:91" s="117" customFormat="1" ht="25.95" customHeight="1"/>
    <row r="453" spans="1:91" s="117" customFormat="1" ht="25.95" customHeight="1">
      <c r="B453" s="117">
        <v>1</v>
      </c>
      <c r="C453" s="187" t="s">
        <v>692</v>
      </c>
      <c r="D453" s="192">
        <f>SUMIF($A$4:$A$448,$B453,D$4:D$448)</f>
        <v>132786999.31000003</v>
      </c>
      <c r="E453" s="192">
        <f>SUMIF($A$4:$A$448,$B453,E$4:E$448)</f>
        <v>27802747.170000006</v>
      </c>
      <c r="F453" s="192">
        <f>SUMIF($A$4:$A$448,$B453,F$4:F$448)</f>
        <v>28870651.539999999</v>
      </c>
      <c r="G453" s="192">
        <f t="shared" ref="G453:BP455" si="0">SUMIF($A$4:$A$448,$B453,G$4:G$448)</f>
        <v>22295437.390000008</v>
      </c>
      <c r="H453" s="192">
        <f t="shared" si="0"/>
        <v>19031188.509999998</v>
      </c>
      <c r="I453" s="192">
        <f t="shared" si="0"/>
        <v>18967270.820000004</v>
      </c>
      <c r="J453" s="192">
        <f t="shared" si="0"/>
        <v>42133955.989999987</v>
      </c>
      <c r="K453" s="192">
        <f t="shared" si="0"/>
        <v>36331731.030000001</v>
      </c>
      <c r="L453" s="192">
        <f t="shared" si="0"/>
        <v>31644347.199999996</v>
      </c>
      <c r="M453" s="192">
        <f t="shared" si="0"/>
        <v>41007830.849999987</v>
      </c>
      <c r="N453" s="192">
        <f t="shared" si="0"/>
        <v>54870742.149999991</v>
      </c>
      <c r="O453" s="192">
        <f t="shared" si="0"/>
        <v>12223087.660000002</v>
      </c>
      <c r="P453" s="192">
        <f t="shared" si="0"/>
        <v>117790482.38999999</v>
      </c>
      <c r="Q453" s="192">
        <f t="shared" si="0"/>
        <v>36141864.439999998</v>
      </c>
      <c r="R453" s="192">
        <f t="shared" si="0"/>
        <v>57934338.769999996</v>
      </c>
      <c r="S453" s="192">
        <f t="shared" si="0"/>
        <v>37192970.799999997</v>
      </c>
      <c r="T453" s="192">
        <f t="shared" si="0"/>
        <v>30758749.25</v>
      </c>
      <c r="U453" s="192">
        <f t="shared" si="0"/>
        <v>33887660.420000002</v>
      </c>
      <c r="V453" s="192">
        <f t="shared" si="0"/>
        <v>29726654.620000012</v>
      </c>
      <c r="W453" s="192">
        <f t="shared" si="0"/>
        <v>9324902.2800000031</v>
      </c>
      <c r="X453" s="192">
        <f t="shared" si="0"/>
        <v>117265524.23999996</v>
      </c>
      <c r="Y453" s="192">
        <f t="shared" si="0"/>
        <v>30628726.230000008</v>
      </c>
      <c r="Z453" s="192">
        <f t="shared" si="0"/>
        <v>54855393.51000002</v>
      </c>
      <c r="AA453" s="192">
        <f t="shared" si="0"/>
        <v>45138865.049999997</v>
      </c>
      <c r="AB453" s="192">
        <f t="shared" si="0"/>
        <v>5750566.709999999</v>
      </c>
      <c r="AC453" s="192">
        <f t="shared" si="0"/>
        <v>19214505.910000008</v>
      </c>
      <c r="AD453" s="192">
        <f t="shared" si="0"/>
        <v>15383168.679999996</v>
      </c>
      <c r="AE453" s="192">
        <f>SUMIF($A$4:$A$448,$B453,AE$4:AE$448)</f>
        <v>66171813.089999989</v>
      </c>
      <c r="AF453" s="192">
        <f t="shared" si="0"/>
        <v>29217427.200000003</v>
      </c>
      <c r="AG453" s="192">
        <f t="shared" si="0"/>
        <v>29771905.280000001</v>
      </c>
      <c r="AH453" s="192">
        <f t="shared" si="0"/>
        <v>40688258.75999999</v>
      </c>
      <c r="AI453" s="192">
        <f t="shared" si="0"/>
        <v>38837999.239999995</v>
      </c>
      <c r="AJ453" s="192">
        <f t="shared" si="0"/>
        <v>32199685.130000003</v>
      </c>
      <c r="AK453" s="192">
        <f t="shared" si="0"/>
        <v>26206270.31000001</v>
      </c>
      <c r="AL453" s="192">
        <f t="shared" si="0"/>
        <v>374665016.18000001</v>
      </c>
      <c r="AM453" s="192">
        <f t="shared" si="0"/>
        <v>35266908.309999995</v>
      </c>
      <c r="AN453" s="192">
        <f t="shared" si="0"/>
        <v>19627226.599999994</v>
      </c>
      <c r="AO453" s="192">
        <f t="shared" si="0"/>
        <v>42920328.869999997</v>
      </c>
      <c r="AP453" s="192">
        <f t="shared" si="0"/>
        <v>47110826.150000006</v>
      </c>
      <c r="AQ453" s="192">
        <f t="shared" si="0"/>
        <v>34169051.769999996</v>
      </c>
      <c r="AR453" s="192">
        <f t="shared" si="0"/>
        <v>7910400.1699999981</v>
      </c>
      <c r="AS453" s="192">
        <f t="shared" si="0"/>
        <v>125875433.09</v>
      </c>
      <c r="AT453" s="192">
        <f t="shared" si="0"/>
        <v>35297526.18</v>
      </c>
      <c r="AU453" s="192">
        <f t="shared" si="0"/>
        <v>56107320.419999994</v>
      </c>
      <c r="AV453" s="192">
        <f t="shared" si="0"/>
        <v>49843082.969999999</v>
      </c>
      <c r="AW453" s="192">
        <f t="shared" si="0"/>
        <v>26994396.570000008</v>
      </c>
      <c r="AX453" s="192">
        <f t="shared" si="0"/>
        <v>16712413.289999995</v>
      </c>
      <c r="AY453" s="192">
        <f t="shared" si="0"/>
        <v>23837681.389999993</v>
      </c>
      <c r="AZ453" s="192">
        <f t="shared" si="0"/>
        <v>30845555.41</v>
      </c>
      <c r="BA453" s="192">
        <f t="shared" si="0"/>
        <v>26836773.860000003</v>
      </c>
      <c r="BB453" s="192">
        <f t="shared" si="0"/>
        <v>118623515.37999997</v>
      </c>
      <c r="BC453" s="192">
        <f t="shared" si="0"/>
        <v>28793229.420000006</v>
      </c>
      <c r="BD453" s="192">
        <f t="shared" si="0"/>
        <v>195443877.37000006</v>
      </c>
      <c r="BE453" s="192">
        <f t="shared" si="0"/>
        <v>50028594.049999982</v>
      </c>
      <c r="BF453" s="192">
        <f t="shared" si="0"/>
        <v>21735585.25</v>
      </c>
      <c r="BG453" s="192">
        <f t="shared" si="0"/>
        <v>22861404.550000001</v>
      </c>
      <c r="BH453" s="192">
        <f t="shared" si="0"/>
        <v>107531117.43999998</v>
      </c>
      <c r="BI453" s="192">
        <f t="shared" si="0"/>
        <v>24852778.950000003</v>
      </c>
      <c r="BJ453" s="192">
        <f t="shared" si="0"/>
        <v>13358915.090000004</v>
      </c>
      <c r="BK453" s="192">
        <f t="shared" si="0"/>
        <v>36890974.339999996</v>
      </c>
      <c r="BL453" s="192">
        <f t="shared" si="0"/>
        <v>34503396.259999998</v>
      </c>
      <c r="BM453" s="192">
        <f t="shared" si="0"/>
        <v>123911469.57999998</v>
      </c>
      <c r="BN453" s="192">
        <f t="shared" si="0"/>
        <v>62473099.470000006</v>
      </c>
      <c r="BO453" s="192">
        <f t="shared" si="0"/>
        <v>45603404.869999982</v>
      </c>
      <c r="BP453" s="192">
        <f t="shared" si="0"/>
        <v>73452704.75</v>
      </c>
      <c r="BQ453" s="192">
        <f t="shared" ref="BQ453:CM458" si="1">SUMIF($A$4:$A$448,$B453,BQ$4:BQ$448)</f>
        <v>49206529.790000021</v>
      </c>
      <c r="BR453" s="192">
        <f t="shared" si="1"/>
        <v>35390846.25999999</v>
      </c>
      <c r="BS453" s="192">
        <f t="shared" si="1"/>
        <v>577788261.74000013</v>
      </c>
      <c r="BT453" s="192">
        <f t="shared" si="1"/>
        <v>44614823.130000003</v>
      </c>
      <c r="BU453" s="192">
        <f t="shared" si="1"/>
        <v>40145602.859999977</v>
      </c>
      <c r="BV453" s="192">
        <f t="shared" si="1"/>
        <v>151613897.87</v>
      </c>
      <c r="BW453" s="192">
        <f t="shared" si="1"/>
        <v>4555386.17</v>
      </c>
      <c r="BX453" s="192">
        <f t="shared" si="1"/>
        <v>33329879.699999999</v>
      </c>
      <c r="BY453" s="192">
        <f t="shared" si="1"/>
        <v>100805927.91000003</v>
      </c>
      <c r="BZ453" s="192">
        <f t="shared" si="1"/>
        <v>24804788.170000006</v>
      </c>
      <c r="CA453" s="192">
        <f t="shared" si="1"/>
        <v>32636334.109999992</v>
      </c>
      <c r="CB453" s="192">
        <f t="shared" si="1"/>
        <v>28241787.530000001</v>
      </c>
      <c r="CC453" s="192">
        <f t="shared" si="1"/>
        <v>47121119.68</v>
      </c>
      <c r="CD453" s="192">
        <f t="shared" si="1"/>
        <v>80825485.140000015</v>
      </c>
      <c r="CE453" s="192">
        <f t="shared" si="1"/>
        <v>40751993.820000008</v>
      </c>
      <c r="CF453" s="192">
        <f t="shared" si="1"/>
        <v>74993325.739999995</v>
      </c>
      <c r="CG453" s="192">
        <f t="shared" si="1"/>
        <v>24766496.370000001</v>
      </c>
      <c r="CH453" s="192">
        <f t="shared" si="1"/>
        <v>20813619.379999999</v>
      </c>
      <c r="CI453" s="192">
        <f t="shared" si="1"/>
        <v>22842184.140000001</v>
      </c>
      <c r="CJ453" s="192">
        <f t="shared" si="1"/>
        <v>15945999.41</v>
      </c>
      <c r="CK453" s="192">
        <f t="shared" si="1"/>
        <v>108384544.02999999</v>
      </c>
      <c r="CL453" s="192">
        <f t="shared" si="1"/>
        <v>16970142.680000007</v>
      </c>
      <c r="CM453" s="192">
        <f t="shared" si="1"/>
        <v>23580435.729999997</v>
      </c>
    </row>
    <row r="454" spans="1:91" s="117" customFormat="1" ht="25.95" customHeight="1">
      <c r="B454" s="117">
        <v>2</v>
      </c>
      <c r="C454" s="187" t="s">
        <v>693</v>
      </c>
      <c r="D454" s="301">
        <f>SUMIF($A$4:$A$448,$B454,D$4:D$448)</f>
        <v>42204889.609999992</v>
      </c>
      <c r="E454" s="301">
        <f>SUMIF($A$4:$A$448,$B454,E$4:E$448)</f>
        <v>3777962.2399999993</v>
      </c>
      <c r="F454" s="301">
        <f t="shared" ref="F454" si="2">SUMIF($A$4:$A$448,$B454,F$4:F$448)</f>
        <v>732994.28999999992</v>
      </c>
      <c r="G454" s="301">
        <f t="shared" si="0"/>
        <v>1107683</v>
      </c>
      <c r="H454" s="301">
        <f t="shared" si="0"/>
        <v>1159552.95</v>
      </c>
      <c r="I454" s="301">
        <f t="shared" si="0"/>
        <v>5108718.92</v>
      </c>
      <c r="J454" s="301">
        <f t="shared" si="0"/>
        <v>884660.10000000033</v>
      </c>
      <c r="K454" s="301">
        <f t="shared" si="0"/>
        <v>22124194.84</v>
      </c>
      <c r="L454" s="301">
        <f t="shared" si="0"/>
        <v>1161775.52</v>
      </c>
      <c r="M454" s="301">
        <f t="shared" si="0"/>
        <v>359733.43999999994</v>
      </c>
      <c r="N454" s="301">
        <f t="shared" si="0"/>
        <v>7499066.79</v>
      </c>
      <c r="O454" s="301">
        <f t="shared" si="0"/>
        <v>229020.15000000002</v>
      </c>
      <c r="P454" s="301">
        <f t="shared" si="0"/>
        <v>48450485.960000001</v>
      </c>
      <c r="Q454" s="301">
        <f t="shared" si="0"/>
        <v>1875553.5199999998</v>
      </c>
      <c r="R454" s="301">
        <f t="shared" si="0"/>
        <v>9804510.0800000001</v>
      </c>
      <c r="S454" s="301">
        <f t="shared" si="0"/>
        <v>4593599.2700000005</v>
      </c>
      <c r="T454" s="301">
        <f t="shared" si="0"/>
        <v>2735018.35</v>
      </c>
      <c r="U454" s="301">
        <f t="shared" si="0"/>
        <v>541514.56000000017</v>
      </c>
      <c r="V454" s="301">
        <f t="shared" si="0"/>
        <v>453584.93000000005</v>
      </c>
      <c r="W454" s="301">
        <f t="shared" si="0"/>
        <v>224469.91999999998</v>
      </c>
      <c r="X454" s="301">
        <f t="shared" si="0"/>
        <v>96359007.590000018</v>
      </c>
      <c r="Y454" s="301">
        <f t="shared" si="0"/>
        <v>419329.63000000006</v>
      </c>
      <c r="Z454" s="301">
        <f t="shared" si="0"/>
        <v>1547231.5999999999</v>
      </c>
      <c r="AA454" s="301">
        <f t="shared" si="0"/>
        <v>1369686.25</v>
      </c>
      <c r="AB454" s="301">
        <f t="shared" si="0"/>
        <v>126691.5</v>
      </c>
      <c r="AC454" s="301">
        <f t="shared" si="0"/>
        <v>1185844.8799999999</v>
      </c>
      <c r="AD454" s="301">
        <f t="shared" si="0"/>
        <v>399464</v>
      </c>
      <c r="AE454" s="301">
        <f t="shared" si="0"/>
        <v>4474814.9799999995</v>
      </c>
      <c r="AF454" s="301">
        <f t="shared" si="0"/>
        <v>1050082.6299999999</v>
      </c>
      <c r="AG454" s="301">
        <f t="shared" si="0"/>
        <v>562702.49</v>
      </c>
      <c r="AH454" s="301">
        <f t="shared" si="0"/>
        <v>1454587.2800000003</v>
      </c>
      <c r="AI454" s="301">
        <f t="shared" si="0"/>
        <v>4600500.55</v>
      </c>
      <c r="AJ454" s="301">
        <f t="shared" si="0"/>
        <v>1414080</v>
      </c>
      <c r="AK454" s="301">
        <f t="shared" si="0"/>
        <v>3006280.6</v>
      </c>
      <c r="AL454" s="301">
        <f t="shared" si="0"/>
        <v>163192188.01000002</v>
      </c>
      <c r="AM454" s="301">
        <f t="shared" si="0"/>
        <v>1396102.9</v>
      </c>
      <c r="AN454" s="301">
        <f t="shared" si="0"/>
        <v>2421777.67</v>
      </c>
      <c r="AO454" s="301">
        <f t="shared" si="0"/>
        <v>19065121.729999997</v>
      </c>
      <c r="AP454" s="301">
        <f t="shared" si="0"/>
        <v>4949754.05</v>
      </c>
      <c r="AQ454" s="301">
        <f t="shared" si="0"/>
        <v>1845005.57</v>
      </c>
      <c r="AR454" s="301">
        <f t="shared" si="0"/>
        <v>482549.47000000003</v>
      </c>
      <c r="AS454" s="301">
        <f t="shared" si="0"/>
        <v>32238474.759999998</v>
      </c>
      <c r="AT454" s="301">
        <f t="shared" si="0"/>
        <v>1265399.1500000004</v>
      </c>
      <c r="AU454" s="301">
        <f t="shared" si="0"/>
        <v>7367302.5099999998</v>
      </c>
      <c r="AV454" s="301">
        <f t="shared" si="0"/>
        <v>3572765.21</v>
      </c>
      <c r="AW454" s="301">
        <f t="shared" si="0"/>
        <v>2312947.41</v>
      </c>
      <c r="AX454" s="301">
        <f t="shared" si="0"/>
        <v>1134950.1299999999</v>
      </c>
      <c r="AY454" s="301">
        <f t="shared" si="0"/>
        <v>7744823.3399999999</v>
      </c>
      <c r="AZ454" s="301">
        <f t="shared" si="0"/>
        <v>1255856.5100000002</v>
      </c>
      <c r="BA454" s="301">
        <f t="shared" si="0"/>
        <v>582929.21000000008</v>
      </c>
      <c r="BB454" s="301">
        <f t="shared" si="0"/>
        <v>30831227.640000004</v>
      </c>
      <c r="BC454" s="301">
        <f t="shared" si="0"/>
        <v>2438611.6</v>
      </c>
      <c r="BD454" s="301">
        <f t="shared" si="0"/>
        <v>103045418.65000001</v>
      </c>
      <c r="BE454" s="301">
        <f t="shared" si="0"/>
        <v>11642215.35</v>
      </c>
      <c r="BF454" s="301">
        <f t="shared" si="0"/>
        <v>361564.22000000003</v>
      </c>
      <c r="BG454" s="301">
        <f t="shared" si="0"/>
        <v>6974490.9199999999</v>
      </c>
      <c r="BH454" s="301">
        <f t="shared" si="0"/>
        <v>44942132.99000001</v>
      </c>
      <c r="BI454" s="301">
        <f t="shared" si="0"/>
        <v>466400.89</v>
      </c>
      <c r="BJ454" s="301">
        <f t="shared" si="0"/>
        <v>805505.02</v>
      </c>
      <c r="BK454" s="301">
        <f t="shared" si="0"/>
        <v>1407404.92</v>
      </c>
      <c r="BL454" s="301">
        <f t="shared" si="0"/>
        <v>339742.35</v>
      </c>
      <c r="BM454" s="301">
        <f t="shared" si="0"/>
        <v>101792166.61000001</v>
      </c>
      <c r="BN454" s="301">
        <f t="shared" si="0"/>
        <v>1445876.2800000003</v>
      </c>
      <c r="BO454" s="301">
        <f t="shared" si="0"/>
        <v>6364366.6799999997</v>
      </c>
      <c r="BP454" s="301">
        <f t="shared" si="0"/>
        <v>1608631.27</v>
      </c>
      <c r="BQ454" s="301">
        <f t="shared" si="1"/>
        <v>597096.15</v>
      </c>
      <c r="BR454" s="301">
        <f t="shared" si="1"/>
        <v>2319452.3600000003</v>
      </c>
      <c r="BS454" s="301">
        <f t="shared" si="1"/>
        <v>316442876.15000004</v>
      </c>
      <c r="BT454" s="301">
        <f t="shared" si="1"/>
        <v>7279674.8200000003</v>
      </c>
      <c r="BU454" s="301">
        <f t="shared" si="1"/>
        <v>994517.47999999975</v>
      </c>
      <c r="BV454" s="301">
        <f t="shared" si="1"/>
        <v>35540461.399999999</v>
      </c>
      <c r="BW454" s="301">
        <f t="shared" si="1"/>
        <v>347585.85</v>
      </c>
      <c r="BX454" s="301">
        <f t="shared" si="1"/>
        <v>836113.66</v>
      </c>
      <c r="BY454" s="301">
        <f t="shared" si="1"/>
        <v>12760349.85</v>
      </c>
      <c r="BZ454" s="301">
        <f t="shared" si="1"/>
        <v>576300.84</v>
      </c>
      <c r="CA454" s="301">
        <f t="shared" si="1"/>
        <v>431762.68000000005</v>
      </c>
      <c r="CB454" s="301">
        <f t="shared" si="1"/>
        <v>1329536.51</v>
      </c>
      <c r="CC454" s="301">
        <f t="shared" si="1"/>
        <v>9859219.3300000001</v>
      </c>
      <c r="CD454" s="301">
        <f t="shared" si="1"/>
        <v>5647916.4500000002</v>
      </c>
      <c r="CE454" s="301">
        <f t="shared" si="1"/>
        <v>625713.55999999994</v>
      </c>
      <c r="CF454" s="301">
        <f t="shared" si="1"/>
        <v>4271800.8899999997</v>
      </c>
      <c r="CG454" s="301">
        <f t="shared" si="1"/>
        <v>1164989.47</v>
      </c>
      <c r="CH454" s="301">
        <f t="shared" si="1"/>
        <v>1115326.2300000002</v>
      </c>
      <c r="CI454" s="301">
        <f t="shared" si="1"/>
        <v>303932.58999999997</v>
      </c>
      <c r="CJ454" s="301">
        <f t="shared" si="1"/>
        <v>1346717.6800000002</v>
      </c>
      <c r="CK454" s="301">
        <f t="shared" si="1"/>
        <v>18020629.880000003</v>
      </c>
      <c r="CL454" s="301">
        <f t="shared" si="1"/>
        <v>631246.69999999995</v>
      </c>
      <c r="CM454" s="301">
        <f t="shared" si="1"/>
        <v>530170.31000000006</v>
      </c>
    </row>
    <row r="455" spans="1:91" s="117" customFormat="1" ht="25.95" customHeight="1">
      <c r="B455" s="117">
        <v>3</v>
      </c>
      <c r="C455" s="187" t="s">
        <v>694</v>
      </c>
      <c r="D455" s="301">
        <f t="shared" ref="D455:S471" si="3">SUMIF($A$4:$A$448,$B455,D$4:D$448)</f>
        <v>25844791.649999999</v>
      </c>
      <c r="E455" s="301">
        <f t="shared" si="3"/>
        <v>3250851.3499999996</v>
      </c>
      <c r="F455" s="301">
        <f t="shared" si="3"/>
        <v>3309106.77</v>
      </c>
      <c r="G455" s="301">
        <f t="shared" si="3"/>
        <v>3127699.23</v>
      </c>
      <c r="H455" s="301">
        <f t="shared" si="3"/>
        <v>5683113.8799999999</v>
      </c>
      <c r="I455" s="301">
        <f t="shared" si="3"/>
        <v>2726689.23</v>
      </c>
      <c r="J455" s="301">
        <f t="shared" si="3"/>
        <v>3538020.1799999997</v>
      </c>
      <c r="K455" s="301">
        <f t="shared" si="3"/>
        <v>5354742.99</v>
      </c>
      <c r="L455" s="301">
        <f t="shared" si="3"/>
        <v>2939355.22</v>
      </c>
      <c r="M455" s="301">
        <f t="shared" si="3"/>
        <v>5708117.79</v>
      </c>
      <c r="N455" s="301">
        <f t="shared" si="3"/>
        <v>4138432.92</v>
      </c>
      <c r="O455" s="301">
        <f t="shared" si="3"/>
        <v>1209167.0399999998</v>
      </c>
      <c r="P455" s="301">
        <f t="shared" si="3"/>
        <v>20230093.670000002</v>
      </c>
      <c r="Q455" s="301">
        <f t="shared" si="3"/>
        <v>3711332</v>
      </c>
      <c r="R455" s="301">
        <f t="shared" si="3"/>
        <v>4308219.7299999995</v>
      </c>
      <c r="S455" s="301">
        <f t="shared" si="3"/>
        <v>7827939.4700000007</v>
      </c>
      <c r="T455" s="301">
        <f t="shared" si="0"/>
        <v>5422248.75</v>
      </c>
      <c r="U455" s="301">
        <f t="shared" si="0"/>
        <v>6556500.5</v>
      </c>
      <c r="V455" s="301">
        <f t="shared" si="0"/>
        <v>1861551.97</v>
      </c>
      <c r="W455" s="301">
        <f t="shared" si="0"/>
        <v>4927098.1400000006</v>
      </c>
      <c r="X455" s="301">
        <f t="shared" si="0"/>
        <v>23527817.280000001</v>
      </c>
      <c r="Y455" s="301">
        <f t="shared" si="0"/>
        <v>1950562.67</v>
      </c>
      <c r="Z455" s="301">
        <f t="shared" si="0"/>
        <v>3431451.1399999997</v>
      </c>
      <c r="AA455" s="301">
        <f t="shared" si="0"/>
        <v>7351279.0999999996</v>
      </c>
      <c r="AB455" s="301">
        <f t="shared" si="0"/>
        <v>6218231.21</v>
      </c>
      <c r="AC455" s="301">
        <f t="shared" si="0"/>
        <v>1711536.1</v>
      </c>
      <c r="AD455" s="301">
        <f t="shared" si="0"/>
        <v>1697906.49</v>
      </c>
      <c r="AE455" s="301">
        <f t="shared" si="0"/>
        <v>6428642.4100000001</v>
      </c>
      <c r="AF455" s="301">
        <f t="shared" si="0"/>
        <v>1687773.13</v>
      </c>
      <c r="AG455" s="301">
        <f t="shared" si="0"/>
        <v>5284153.79</v>
      </c>
      <c r="AH455" s="301">
        <f t="shared" si="0"/>
        <v>6156272.7699999996</v>
      </c>
      <c r="AI455" s="301">
        <f t="shared" si="0"/>
        <v>7738570.9199999999</v>
      </c>
      <c r="AJ455" s="301">
        <f t="shared" si="0"/>
        <v>989379.02</v>
      </c>
      <c r="AK455" s="301">
        <f t="shared" si="0"/>
        <v>1179690.73</v>
      </c>
      <c r="AL455" s="301">
        <f t="shared" si="0"/>
        <v>71937199.36999999</v>
      </c>
      <c r="AM455" s="301">
        <f t="shared" si="0"/>
        <v>1520877.78</v>
      </c>
      <c r="AN455" s="301">
        <f t="shared" si="0"/>
        <v>1236663.67</v>
      </c>
      <c r="AO455" s="301">
        <f t="shared" si="0"/>
        <v>7583201.3800000008</v>
      </c>
      <c r="AP455" s="301">
        <f t="shared" si="0"/>
        <v>2311527.54</v>
      </c>
      <c r="AQ455" s="301">
        <f t="shared" si="0"/>
        <v>3809958.11</v>
      </c>
      <c r="AR455" s="301">
        <f t="shared" si="0"/>
        <v>4371666.5</v>
      </c>
      <c r="AS455" s="301">
        <f t="shared" si="0"/>
        <v>10215065.449999999</v>
      </c>
      <c r="AT455" s="301">
        <f t="shared" si="0"/>
        <v>1298464.53</v>
      </c>
      <c r="AU455" s="301">
        <f t="shared" si="0"/>
        <v>7611105.6200000001</v>
      </c>
      <c r="AV455" s="301">
        <f t="shared" si="0"/>
        <v>6071265.54</v>
      </c>
      <c r="AW455" s="301">
        <f t="shared" si="0"/>
        <v>2745171.5300000003</v>
      </c>
      <c r="AX455" s="301">
        <f t="shared" si="0"/>
        <v>1407591.31</v>
      </c>
      <c r="AY455" s="301">
        <f t="shared" si="0"/>
        <v>644016.9</v>
      </c>
      <c r="AZ455" s="301">
        <f t="shared" si="0"/>
        <v>3916736.19</v>
      </c>
      <c r="BA455" s="301">
        <f t="shared" si="0"/>
        <v>2098341.84</v>
      </c>
      <c r="BB455" s="301">
        <f t="shared" si="0"/>
        <v>14374842.810000001</v>
      </c>
      <c r="BC455" s="301">
        <f t="shared" si="0"/>
        <v>2712128.4099999997</v>
      </c>
      <c r="BD455" s="301">
        <f t="shared" si="0"/>
        <v>16455442.1</v>
      </c>
      <c r="BE455" s="301">
        <f t="shared" si="0"/>
        <v>7358009.7799999993</v>
      </c>
      <c r="BF455" s="301">
        <f t="shared" si="0"/>
        <v>1627446.12</v>
      </c>
      <c r="BG455" s="301">
        <f t="shared" si="0"/>
        <v>5087811.03</v>
      </c>
      <c r="BH455" s="301">
        <f t="shared" si="0"/>
        <v>10258274.24</v>
      </c>
      <c r="BI455" s="301">
        <f t="shared" si="0"/>
        <v>1532938.1</v>
      </c>
      <c r="BJ455" s="301">
        <f t="shared" si="0"/>
        <v>878238.83</v>
      </c>
      <c r="BK455" s="301">
        <f t="shared" si="0"/>
        <v>3399042.54</v>
      </c>
      <c r="BL455" s="301">
        <f t="shared" si="0"/>
        <v>1346304.33</v>
      </c>
      <c r="BM455" s="301">
        <f t="shared" si="0"/>
        <v>6860393.5700000003</v>
      </c>
      <c r="BN455" s="301">
        <f t="shared" si="0"/>
        <v>5474639.5</v>
      </c>
      <c r="BO455" s="301">
        <f t="shared" si="0"/>
        <v>1476410.8900000001</v>
      </c>
      <c r="BP455" s="301">
        <f t="shared" si="0"/>
        <v>5302675.2699999996</v>
      </c>
      <c r="BQ455" s="301">
        <f t="shared" si="1"/>
        <v>9555258.4499999993</v>
      </c>
      <c r="BR455" s="301">
        <f t="shared" si="1"/>
        <v>2555478.4800000004</v>
      </c>
      <c r="BS455" s="301">
        <f t="shared" si="1"/>
        <v>41999439.409999996</v>
      </c>
      <c r="BT455" s="301">
        <f t="shared" si="1"/>
        <v>5773131.9500000002</v>
      </c>
      <c r="BU455" s="301">
        <f t="shared" si="1"/>
        <v>5373678.3700000001</v>
      </c>
      <c r="BV455" s="301">
        <f t="shared" si="1"/>
        <v>12387737.439999999</v>
      </c>
      <c r="BW455" s="301">
        <f t="shared" si="1"/>
        <v>55044.72</v>
      </c>
      <c r="BX455" s="301">
        <f t="shared" si="1"/>
        <v>2357424.5199999996</v>
      </c>
      <c r="BY455" s="301">
        <f t="shared" si="1"/>
        <v>7913708.1199999992</v>
      </c>
      <c r="BZ455" s="301">
        <f t="shared" si="1"/>
        <v>3558202.7699999996</v>
      </c>
      <c r="CA455" s="301">
        <f t="shared" si="1"/>
        <v>3175392.02</v>
      </c>
      <c r="CB455" s="301">
        <f t="shared" si="1"/>
        <v>2331450.5499999998</v>
      </c>
      <c r="CC455" s="301">
        <f t="shared" si="1"/>
        <v>5331939.1399999997</v>
      </c>
      <c r="CD455" s="301">
        <f t="shared" si="1"/>
        <v>7232315.1500000004</v>
      </c>
      <c r="CE455" s="301">
        <f t="shared" si="1"/>
        <v>10064778.810000001</v>
      </c>
      <c r="CF455" s="301">
        <f t="shared" si="1"/>
        <v>5520603.4799999995</v>
      </c>
      <c r="CG455" s="301">
        <f t="shared" si="1"/>
        <v>2270358.48</v>
      </c>
      <c r="CH455" s="301">
        <f t="shared" si="1"/>
        <v>2141233.9299999997</v>
      </c>
      <c r="CI455" s="301">
        <f t="shared" si="1"/>
        <v>5450874.0700000003</v>
      </c>
      <c r="CJ455" s="301">
        <f t="shared" si="1"/>
        <v>2022310.6800000002</v>
      </c>
      <c r="CK455" s="301">
        <f t="shared" si="1"/>
        <v>14570594.380000001</v>
      </c>
      <c r="CL455" s="301">
        <f t="shared" si="1"/>
        <v>3217628.87</v>
      </c>
      <c r="CM455" s="301">
        <f t="shared" si="1"/>
        <v>1361555.2</v>
      </c>
    </row>
    <row r="456" spans="1:91" s="117" customFormat="1" ht="25.95" customHeight="1">
      <c r="B456" s="117">
        <v>4</v>
      </c>
      <c r="C456" s="187" t="s">
        <v>695</v>
      </c>
      <c r="D456" s="301">
        <f t="shared" si="3"/>
        <v>939200</v>
      </c>
      <c r="E456" s="301">
        <f t="shared" si="3"/>
        <v>77750</v>
      </c>
      <c r="F456" s="301">
        <f t="shared" ref="F456:BQ459" si="4">SUMIF($A$4:$A$448,$B456,F$4:F$448)</f>
        <v>174000</v>
      </c>
      <c r="G456" s="301">
        <f t="shared" si="4"/>
        <v>53800</v>
      </c>
      <c r="H456" s="301">
        <f t="shared" si="4"/>
        <v>63800</v>
      </c>
      <c r="I456" s="301">
        <f t="shared" si="4"/>
        <v>77550</v>
      </c>
      <c r="J456" s="301">
        <f t="shared" si="4"/>
        <v>114850</v>
      </c>
      <c r="K456" s="301">
        <f t="shared" si="4"/>
        <v>234250</v>
      </c>
      <c r="L456" s="301">
        <f t="shared" si="4"/>
        <v>103950</v>
      </c>
      <c r="M456" s="301">
        <f t="shared" si="4"/>
        <v>124800</v>
      </c>
      <c r="N456" s="301">
        <f t="shared" si="4"/>
        <v>392400</v>
      </c>
      <c r="O456" s="301">
        <f t="shared" si="4"/>
        <v>30850</v>
      </c>
      <c r="P456" s="301">
        <f t="shared" si="4"/>
        <v>341950</v>
      </c>
      <c r="Q456" s="301">
        <f t="shared" si="4"/>
        <v>125300</v>
      </c>
      <c r="R456" s="301">
        <f t="shared" si="4"/>
        <v>114450</v>
      </c>
      <c r="S456" s="301">
        <f t="shared" si="4"/>
        <v>93500</v>
      </c>
      <c r="T456" s="301">
        <f t="shared" si="4"/>
        <v>61300</v>
      </c>
      <c r="U456" s="301">
        <f t="shared" si="4"/>
        <v>43850</v>
      </c>
      <c r="V456" s="301">
        <f t="shared" si="4"/>
        <v>136450</v>
      </c>
      <c r="W456" s="301">
        <f t="shared" si="4"/>
        <v>39200</v>
      </c>
      <c r="X456" s="301">
        <f t="shared" si="4"/>
        <v>1004050</v>
      </c>
      <c r="Y456" s="301">
        <f t="shared" si="4"/>
        <v>200400</v>
      </c>
      <c r="Z456" s="301">
        <f t="shared" si="4"/>
        <v>435300</v>
      </c>
      <c r="AA456" s="301">
        <f t="shared" si="4"/>
        <v>298950</v>
      </c>
      <c r="AB456" s="301">
        <f t="shared" si="4"/>
        <v>126100</v>
      </c>
      <c r="AC456" s="301">
        <f t="shared" si="4"/>
        <v>117150</v>
      </c>
      <c r="AD456" s="301">
        <f t="shared" si="4"/>
        <v>412050</v>
      </c>
      <c r="AE456" s="301">
        <f t="shared" si="4"/>
        <v>522000</v>
      </c>
      <c r="AF456" s="301">
        <f t="shared" si="4"/>
        <v>245800</v>
      </c>
      <c r="AG456" s="301">
        <f t="shared" si="4"/>
        <v>104850</v>
      </c>
      <c r="AH456" s="301">
        <f t="shared" si="4"/>
        <v>193700</v>
      </c>
      <c r="AI456" s="301">
        <f t="shared" si="4"/>
        <v>189300</v>
      </c>
      <c r="AJ456" s="301">
        <f t="shared" si="4"/>
        <v>118100</v>
      </c>
      <c r="AK456" s="301">
        <f t="shared" si="4"/>
        <v>400200</v>
      </c>
      <c r="AL456" s="301">
        <f t="shared" si="4"/>
        <v>824850</v>
      </c>
      <c r="AM456" s="301">
        <f t="shared" si="4"/>
        <v>86500</v>
      </c>
      <c r="AN456" s="301">
        <f t="shared" si="4"/>
        <v>83600</v>
      </c>
      <c r="AO456" s="301">
        <f t="shared" si="4"/>
        <v>147850</v>
      </c>
      <c r="AP456" s="301">
        <f t="shared" si="4"/>
        <v>303300</v>
      </c>
      <c r="AQ456" s="301">
        <f t="shared" si="4"/>
        <v>216650</v>
      </c>
      <c r="AR456" s="301">
        <f t="shared" si="4"/>
        <v>84750</v>
      </c>
      <c r="AS456" s="301">
        <f t="shared" si="4"/>
        <v>842250</v>
      </c>
      <c r="AT456" s="301">
        <f t="shared" si="4"/>
        <v>158300</v>
      </c>
      <c r="AU456" s="301">
        <f t="shared" si="4"/>
        <v>200300</v>
      </c>
      <c r="AV456" s="301">
        <f t="shared" si="4"/>
        <v>298250</v>
      </c>
      <c r="AW456" s="301">
        <f t="shared" si="4"/>
        <v>356050</v>
      </c>
      <c r="AX456" s="301">
        <f t="shared" si="4"/>
        <v>50250</v>
      </c>
      <c r="AY456" s="301">
        <f t="shared" si="4"/>
        <v>46800</v>
      </c>
      <c r="AZ456" s="301">
        <f t="shared" si="4"/>
        <v>83300</v>
      </c>
      <c r="BA456" s="301">
        <f t="shared" si="4"/>
        <v>48350</v>
      </c>
      <c r="BB456" s="301">
        <f t="shared" si="4"/>
        <v>601100</v>
      </c>
      <c r="BC456" s="301">
        <f t="shared" si="4"/>
        <v>104300</v>
      </c>
      <c r="BD456" s="301">
        <f t="shared" si="4"/>
        <v>342900</v>
      </c>
      <c r="BE456" s="301">
        <f t="shared" si="4"/>
        <v>112400</v>
      </c>
      <c r="BF456" s="301">
        <f t="shared" si="4"/>
        <v>50450</v>
      </c>
      <c r="BG456" s="301">
        <f t="shared" si="4"/>
        <v>10000</v>
      </c>
      <c r="BH456" s="301">
        <f t="shared" si="4"/>
        <v>74450</v>
      </c>
      <c r="BI456" s="301">
        <f t="shared" si="4"/>
        <v>41400</v>
      </c>
      <c r="BJ456" s="301">
        <f t="shared" si="4"/>
        <v>8150</v>
      </c>
      <c r="BK456" s="301">
        <f t="shared" si="4"/>
        <v>107950</v>
      </c>
      <c r="BL456" s="301">
        <f t="shared" si="4"/>
        <v>46500</v>
      </c>
      <c r="BM456" s="301">
        <f t="shared" si="4"/>
        <v>763600</v>
      </c>
      <c r="BN456" s="301">
        <f t="shared" si="4"/>
        <v>205300</v>
      </c>
      <c r="BO456" s="301">
        <f t="shared" si="4"/>
        <v>134150</v>
      </c>
      <c r="BP456" s="301">
        <f t="shared" si="4"/>
        <v>206850</v>
      </c>
      <c r="BQ456" s="301">
        <f t="shared" si="4"/>
        <v>130750</v>
      </c>
      <c r="BR456" s="301">
        <f t="shared" si="1"/>
        <v>95450</v>
      </c>
      <c r="BS456" s="301">
        <f t="shared" si="1"/>
        <v>1017100</v>
      </c>
      <c r="BT456" s="301">
        <f t="shared" si="1"/>
        <v>75600</v>
      </c>
      <c r="BU456" s="301">
        <f t="shared" si="1"/>
        <v>135800</v>
      </c>
      <c r="BV456" s="301">
        <f t="shared" si="1"/>
        <v>800100</v>
      </c>
      <c r="BW456" s="301">
        <f t="shared" si="1"/>
        <v>0</v>
      </c>
      <c r="BX456" s="301">
        <f t="shared" si="1"/>
        <v>84450</v>
      </c>
      <c r="BY456" s="301">
        <f t="shared" si="1"/>
        <v>395450</v>
      </c>
      <c r="BZ456" s="301">
        <f t="shared" si="1"/>
        <v>98750</v>
      </c>
      <c r="CA456" s="301">
        <f t="shared" si="1"/>
        <v>99650</v>
      </c>
      <c r="CB456" s="301">
        <f t="shared" si="1"/>
        <v>40950</v>
      </c>
      <c r="CC456" s="301">
        <f t="shared" si="1"/>
        <v>64700</v>
      </c>
      <c r="CD456" s="301">
        <f t="shared" si="1"/>
        <v>309750</v>
      </c>
      <c r="CE456" s="301">
        <f t="shared" si="1"/>
        <v>44650</v>
      </c>
      <c r="CF456" s="301">
        <f t="shared" si="1"/>
        <v>185750</v>
      </c>
      <c r="CG456" s="301">
        <f t="shared" si="1"/>
        <v>145400</v>
      </c>
      <c r="CH456" s="301">
        <f t="shared" si="1"/>
        <v>36450</v>
      </c>
      <c r="CI456" s="301">
        <f t="shared" si="1"/>
        <v>85250</v>
      </c>
      <c r="CJ456" s="301">
        <f t="shared" si="1"/>
        <v>32400</v>
      </c>
      <c r="CK456" s="301">
        <f t="shared" si="1"/>
        <v>166450</v>
      </c>
      <c r="CL456" s="301">
        <f t="shared" si="1"/>
        <v>30600</v>
      </c>
      <c r="CM456" s="301">
        <f t="shared" si="1"/>
        <v>38600</v>
      </c>
    </row>
    <row r="457" spans="1:91" s="117" customFormat="1" ht="25.95" customHeight="1">
      <c r="B457" s="117">
        <v>5</v>
      </c>
      <c r="C457" s="188">
        <v>5</v>
      </c>
      <c r="D457" s="301">
        <f t="shared" si="3"/>
        <v>27508388.420000006</v>
      </c>
      <c r="E457" s="301">
        <f t="shared" si="3"/>
        <v>714793.84</v>
      </c>
      <c r="F457" s="301">
        <f t="shared" si="4"/>
        <v>450266.3</v>
      </c>
      <c r="G457" s="301">
        <f t="shared" si="4"/>
        <v>373592.85000000021</v>
      </c>
      <c r="H457" s="301">
        <f t="shared" si="4"/>
        <v>192152.63</v>
      </c>
      <c r="I457" s="301">
        <f t="shared" si="4"/>
        <v>1227115.5699999998</v>
      </c>
      <c r="J457" s="301">
        <f t="shared" si="4"/>
        <v>416151.92000000004</v>
      </c>
      <c r="K457" s="301">
        <f t="shared" si="4"/>
        <v>2716877.6900000004</v>
      </c>
      <c r="L457" s="301">
        <f t="shared" si="4"/>
        <v>288669.01999999996</v>
      </c>
      <c r="M457" s="301">
        <f t="shared" si="4"/>
        <v>458190.45000000013</v>
      </c>
      <c r="N457" s="301">
        <f t="shared" si="4"/>
        <v>2427541.2600000002</v>
      </c>
      <c r="O457" s="301">
        <f t="shared" si="4"/>
        <v>150355.35999999999</v>
      </c>
      <c r="P457" s="301">
        <f t="shared" si="4"/>
        <v>7177576</v>
      </c>
      <c r="Q457" s="301">
        <f t="shared" si="4"/>
        <v>840318.31</v>
      </c>
      <c r="R457" s="301">
        <f t="shared" si="4"/>
        <v>1720512.28</v>
      </c>
      <c r="S457" s="301">
        <f t="shared" si="4"/>
        <v>1927077.33</v>
      </c>
      <c r="T457" s="301">
        <f t="shared" si="4"/>
        <v>838768.47000000009</v>
      </c>
      <c r="U457" s="301">
        <f t="shared" si="4"/>
        <v>460818.55000000022</v>
      </c>
      <c r="V457" s="301">
        <f t="shared" si="4"/>
        <v>958524.74</v>
      </c>
      <c r="W457" s="301">
        <f t="shared" si="4"/>
        <v>158411.50000000003</v>
      </c>
      <c r="X457" s="301">
        <f t="shared" si="4"/>
        <v>47412110.280000009</v>
      </c>
      <c r="Y457" s="301">
        <f t="shared" si="4"/>
        <v>776169.55</v>
      </c>
      <c r="Z457" s="301">
        <f t="shared" si="4"/>
        <v>1196755.04</v>
      </c>
      <c r="AA457" s="301">
        <f t="shared" si="4"/>
        <v>578877.36999999988</v>
      </c>
      <c r="AB457" s="301">
        <f t="shared" si="4"/>
        <v>409168.1</v>
      </c>
      <c r="AC457" s="301">
        <f t="shared" si="4"/>
        <v>795127.05</v>
      </c>
      <c r="AD457" s="301">
        <f t="shared" si="4"/>
        <v>534111</v>
      </c>
      <c r="AE457" s="301">
        <f t="shared" si="4"/>
        <v>3205337.2</v>
      </c>
      <c r="AF457" s="301">
        <f t="shared" si="4"/>
        <v>740738.30999999994</v>
      </c>
      <c r="AG457" s="301">
        <f t="shared" si="4"/>
        <v>1042353.5800000001</v>
      </c>
      <c r="AH457" s="301">
        <f t="shared" si="4"/>
        <v>631163.5</v>
      </c>
      <c r="AI457" s="301">
        <f t="shared" si="4"/>
        <v>2065757.4000000004</v>
      </c>
      <c r="AJ457" s="301">
        <f t="shared" si="4"/>
        <v>561725.01</v>
      </c>
      <c r="AK457" s="301">
        <f t="shared" si="4"/>
        <v>534899.01</v>
      </c>
      <c r="AL457" s="301">
        <f t="shared" si="4"/>
        <v>106747255.32999998</v>
      </c>
      <c r="AM457" s="301">
        <f t="shared" si="4"/>
        <v>618251.40999999992</v>
      </c>
      <c r="AN457" s="301">
        <f t="shared" si="4"/>
        <v>348516.89</v>
      </c>
      <c r="AO457" s="301">
        <f t="shared" si="4"/>
        <v>1518182.75</v>
      </c>
      <c r="AP457" s="301">
        <f t="shared" si="4"/>
        <v>3023744.6</v>
      </c>
      <c r="AQ457" s="301">
        <f t="shared" si="4"/>
        <v>678464.40999999992</v>
      </c>
      <c r="AR457" s="301">
        <f t="shared" si="4"/>
        <v>343989.43000000005</v>
      </c>
      <c r="AS457" s="301">
        <f t="shared" si="4"/>
        <v>12920559.709999999</v>
      </c>
      <c r="AT457" s="301">
        <f t="shared" si="4"/>
        <v>542279.94999999995</v>
      </c>
      <c r="AU457" s="301">
        <f t="shared" si="4"/>
        <v>2046522.5299999993</v>
      </c>
      <c r="AV457" s="301">
        <f t="shared" si="4"/>
        <v>1462222.6400000001</v>
      </c>
      <c r="AW457" s="301">
        <f t="shared" si="4"/>
        <v>340670.49000000011</v>
      </c>
      <c r="AX457" s="301">
        <f t="shared" si="4"/>
        <v>652494.13</v>
      </c>
      <c r="AY457" s="301">
        <f t="shared" si="4"/>
        <v>882112.44999999984</v>
      </c>
      <c r="AZ457" s="301">
        <f t="shared" si="4"/>
        <v>307269.5</v>
      </c>
      <c r="BA457" s="301">
        <f t="shared" si="4"/>
        <v>557807.41</v>
      </c>
      <c r="BB457" s="301">
        <f t="shared" si="4"/>
        <v>10378555.250000002</v>
      </c>
      <c r="BC457" s="301">
        <f t="shared" si="4"/>
        <v>390895.77999999997</v>
      </c>
      <c r="BD457" s="301">
        <f t="shared" si="4"/>
        <v>32435778.97000001</v>
      </c>
      <c r="BE457" s="301">
        <f t="shared" si="4"/>
        <v>1331210.2199999997</v>
      </c>
      <c r="BF457" s="301">
        <f t="shared" si="4"/>
        <v>465490.24</v>
      </c>
      <c r="BG457" s="301">
        <f t="shared" si="4"/>
        <v>916137.71</v>
      </c>
      <c r="BH457" s="301">
        <f t="shared" si="4"/>
        <v>4180639.4599999981</v>
      </c>
      <c r="BI457" s="301">
        <f t="shared" si="4"/>
        <v>538463.02</v>
      </c>
      <c r="BJ457" s="301">
        <f t="shared" si="4"/>
        <v>178917.90999999997</v>
      </c>
      <c r="BK457" s="301">
        <f t="shared" si="4"/>
        <v>278886.87000000005</v>
      </c>
      <c r="BL457" s="301">
        <f t="shared" si="4"/>
        <v>419944.24</v>
      </c>
      <c r="BM457" s="301">
        <f t="shared" si="4"/>
        <v>25087798.630000003</v>
      </c>
      <c r="BN457" s="301">
        <f t="shared" si="4"/>
        <v>1504801</v>
      </c>
      <c r="BO457" s="301">
        <f t="shared" si="4"/>
        <v>1213417.5</v>
      </c>
      <c r="BP457" s="301">
        <f t="shared" si="4"/>
        <v>1392995.1100000003</v>
      </c>
      <c r="BQ457" s="301">
        <f t="shared" si="4"/>
        <v>560467.29999999993</v>
      </c>
      <c r="BR457" s="301">
        <f t="shared" si="1"/>
        <v>544980</v>
      </c>
      <c r="BS457" s="301">
        <f t="shared" si="1"/>
        <v>112080449.88000001</v>
      </c>
      <c r="BT457" s="301">
        <f t="shared" si="1"/>
        <v>1933333.9700000002</v>
      </c>
      <c r="BU457" s="301">
        <f t="shared" si="1"/>
        <v>2185958.0499999998</v>
      </c>
      <c r="BV457" s="301">
        <f t="shared" si="1"/>
        <v>26511434.890000004</v>
      </c>
      <c r="BW457" s="301">
        <f t="shared" si="1"/>
        <v>366208</v>
      </c>
      <c r="BX457" s="301">
        <f t="shared" si="1"/>
        <v>793910</v>
      </c>
      <c r="BY457" s="301">
        <f t="shared" si="1"/>
        <v>3868990.3099999991</v>
      </c>
      <c r="BZ457" s="301">
        <f t="shared" si="1"/>
        <v>642904.35</v>
      </c>
      <c r="CA457" s="301">
        <f t="shared" si="1"/>
        <v>589491</v>
      </c>
      <c r="CB457" s="301">
        <f t="shared" si="1"/>
        <v>669852.50000000012</v>
      </c>
      <c r="CC457" s="301">
        <f t="shared" si="1"/>
        <v>856720.60000000009</v>
      </c>
      <c r="CD457" s="301">
        <f t="shared" si="1"/>
        <v>7776128.3799999999</v>
      </c>
      <c r="CE457" s="301">
        <f t="shared" si="1"/>
        <v>1777069.3899999997</v>
      </c>
      <c r="CF457" s="301">
        <f t="shared" si="1"/>
        <v>4311535.3599999994</v>
      </c>
      <c r="CG457" s="301">
        <f t="shared" si="1"/>
        <v>526705.32000000007</v>
      </c>
      <c r="CH457" s="301">
        <f t="shared" si="1"/>
        <v>461650.25</v>
      </c>
      <c r="CI457" s="301">
        <f t="shared" si="1"/>
        <v>451780.75</v>
      </c>
      <c r="CJ457" s="301">
        <f t="shared" si="1"/>
        <v>779025.5</v>
      </c>
      <c r="CK457" s="301">
        <f t="shared" si="1"/>
        <v>3942986.7899999996</v>
      </c>
      <c r="CL457" s="301">
        <f t="shared" si="1"/>
        <v>761008.37000000011</v>
      </c>
      <c r="CM457" s="301">
        <f t="shared" si="1"/>
        <v>624237.55999999994</v>
      </c>
    </row>
    <row r="458" spans="1:91" s="117" customFormat="1" ht="25.95" customHeight="1">
      <c r="B458" s="117">
        <v>6</v>
      </c>
      <c r="C458" s="188">
        <v>6</v>
      </c>
      <c r="D458" s="301">
        <f t="shared" si="3"/>
        <v>92091505.460000008</v>
      </c>
      <c r="E458" s="301">
        <f t="shared" si="3"/>
        <v>4346051.43</v>
      </c>
      <c r="F458" s="301">
        <f t="shared" si="4"/>
        <v>3847893.5300000003</v>
      </c>
      <c r="G458" s="301">
        <f t="shared" si="4"/>
        <v>3533601.6</v>
      </c>
      <c r="H458" s="301">
        <f t="shared" si="4"/>
        <v>1983453.02</v>
      </c>
      <c r="I458" s="301">
        <f t="shared" si="4"/>
        <v>10292634.75</v>
      </c>
      <c r="J458" s="301">
        <f t="shared" si="4"/>
        <v>4269648.97</v>
      </c>
      <c r="K458" s="301">
        <f t="shared" si="4"/>
        <v>12706578.390000001</v>
      </c>
      <c r="L458" s="301">
        <f t="shared" si="4"/>
        <v>3563155.5100000002</v>
      </c>
      <c r="M458" s="301">
        <f t="shared" si="4"/>
        <v>3742255.1100000003</v>
      </c>
      <c r="N458" s="301">
        <f t="shared" si="4"/>
        <v>25430227.840000004</v>
      </c>
      <c r="O458" s="301">
        <f t="shared" si="4"/>
        <v>1683024.36</v>
      </c>
      <c r="P458" s="301">
        <f t="shared" si="4"/>
        <v>41907365.589999996</v>
      </c>
      <c r="Q458" s="301">
        <f t="shared" si="4"/>
        <v>6005021.29</v>
      </c>
      <c r="R458" s="301">
        <f t="shared" si="4"/>
        <v>12735775.549999999</v>
      </c>
      <c r="S458" s="301">
        <f t="shared" si="4"/>
        <v>17296931.629999999</v>
      </c>
      <c r="T458" s="301">
        <f t="shared" si="4"/>
        <v>4672556.5199999996</v>
      </c>
      <c r="U458" s="301">
        <f t="shared" si="4"/>
        <v>4226723.6199999992</v>
      </c>
      <c r="V458" s="301">
        <f t="shared" si="4"/>
        <v>4557125.8600000003</v>
      </c>
      <c r="W458" s="301">
        <f t="shared" si="4"/>
        <v>2381459.04</v>
      </c>
      <c r="X458" s="301">
        <f t="shared" si="4"/>
        <v>94025606.340000004</v>
      </c>
      <c r="Y458" s="301">
        <f t="shared" si="4"/>
        <v>2491309.84</v>
      </c>
      <c r="Z458" s="301">
        <f t="shared" si="4"/>
        <v>5655872.1500000004</v>
      </c>
      <c r="AA458" s="301">
        <f t="shared" si="4"/>
        <v>3197486.38</v>
      </c>
      <c r="AB458" s="301">
        <f t="shared" si="4"/>
        <v>1946608.29</v>
      </c>
      <c r="AC458" s="301">
        <f t="shared" si="4"/>
        <v>2700090.51</v>
      </c>
      <c r="AD458" s="301">
        <f t="shared" si="4"/>
        <v>3316954.38</v>
      </c>
      <c r="AE458" s="301">
        <f t="shared" si="4"/>
        <v>14854658.460000001</v>
      </c>
      <c r="AF458" s="301">
        <f t="shared" si="4"/>
        <v>2379394.0500000003</v>
      </c>
      <c r="AG458" s="301">
        <f t="shared" si="4"/>
        <v>2777533.62</v>
      </c>
      <c r="AH458" s="301">
        <f t="shared" si="4"/>
        <v>2713118.3</v>
      </c>
      <c r="AI458" s="301">
        <f t="shared" si="4"/>
        <v>9553272.8900000006</v>
      </c>
      <c r="AJ458" s="301">
        <f t="shared" si="4"/>
        <v>2828527.0799999996</v>
      </c>
      <c r="AK458" s="301">
        <f t="shared" si="4"/>
        <v>2573430.7599999998</v>
      </c>
      <c r="AL458" s="301">
        <f t="shared" si="4"/>
        <v>311780123.05000001</v>
      </c>
      <c r="AM458" s="301">
        <f t="shared" si="4"/>
        <v>2658116.8000000003</v>
      </c>
      <c r="AN458" s="301">
        <f t="shared" si="4"/>
        <v>5796995.6900000004</v>
      </c>
      <c r="AO458" s="301">
        <f t="shared" si="4"/>
        <v>17954157.580000002</v>
      </c>
      <c r="AP458" s="301">
        <f t="shared" si="4"/>
        <v>11469509.239999998</v>
      </c>
      <c r="AQ458" s="301">
        <f t="shared" si="4"/>
        <v>8981161.1600000001</v>
      </c>
      <c r="AR458" s="301">
        <f t="shared" si="4"/>
        <v>2073082.51</v>
      </c>
      <c r="AS458" s="301">
        <f t="shared" si="4"/>
        <v>42732647.700000003</v>
      </c>
      <c r="AT458" s="301">
        <f t="shared" si="4"/>
        <v>4243324.3900000006</v>
      </c>
      <c r="AU458" s="301">
        <f t="shared" si="4"/>
        <v>11523755.18</v>
      </c>
      <c r="AV458" s="301">
        <f t="shared" si="4"/>
        <v>10391656.539999999</v>
      </c>
      <c r="AW458" s="301">
        <f t="shared" si="4"/>
        <v>3281787.2899999996</v>
      </c>
      <c r="AX458" s="301">
        <f t="shared" si="4"/>
        <v>2039023.24</v>
      </c>
      <c r="AY458" s="301">
        <f t="shared" si="4"/>
        <v>5092444.4800000004</v>
      </c>
      <c r="AZ458" s="301">
        <f t="shared" si="4"/>
        <v>4963720.8199999994</v>
      </c>
      <c r="BA458" s="301">
        <f t="shared" si="4"/>
        <v>2886188.43</v>
      </c>
      <c r="BB458" s="301">
        <f t="shared" si="4"/>
        <v>44897299.580000006</v>
      </c>
      <c r="BC458" s="301">
        <f t="shared" si="4"/>
        <v>2804186.9299999997</v>
      </c>
      <c r="BD458" s="301">
        <f t="shared" si="4"/>
        <v>133246847.28999999</v>
      </c>
      <c r="BE458" s="301">
        <f t="shared" si="4"/>
        <v>13991700.609999998</v>
      </c>
      <c r="BF458" s="301">
        <f t="shared" si="4"/>
        <v>3468796.84</v>
      </c>
      <c r="BG458" s="301">
        <f t="shared" si="4"/>
        <v>4334461.82</v>
      </c>
      <c r="BH458" s="301">
        <f t="shared" si="4"/>
        <v>53091594.470000006</v>
      </c>
      <c r="BI458" s="301">
        <f t="shared" si="4"/>
        <v>1688305.2300000002</v>
      </c>
      <c r="BJ458" s="301">
        <f t="shared" si="4"/>
        <v>1762445.9399999997</v>
      </c>
      <c r="BK458" s="301">
        <f t="shared" si="4"/>
        <v>1763842.3499999999</v>
      </c>
      <c r="BL458" s="301">
        <f t="shared" si="4"/>
        <v>3060271.2600000002</v>
      </c>
      <c r="BM458" s="301">
        <f t="shared" si="4"/>
        <v>53263005.439999998</v>
      </c>
      <c r="BN458" s="301">
        <f t="shared" si="4"/>
        <v>5561825.3499999996</v>
      </c>
      <c r="BO458" s="301">
        <f t="shared" si="4"/>
        <v>4327302.3499999996</v>
      </c>
      <c r="BP458" s="301">
        <f t="shared" si="4"/>
        <v>6819405.2499999991</v>
      </c>
      <c r="BQ458" s="301">
        <f t="shared" si="4"/>
        <v>3835589.29</v>
      </c>
      <c r="BR458" s="301">
        <f t="shared" si="1"/>
        <v>2716434.81</v>
      </c>
      <c r="BS458" s="301">
        <f t="shared" si="1"/>
        <v>413841295.82000005</v>
      </c>
      <c r="BT458" s="301">
        <f t="shared" si="1"/>
        <v>5582676.5700000003</v>
      </c>
      <c r="BU458" s="301">
        <f t="shared" si="1"/>
        <v>3158363.89</v>
      </c>
      <c r="BV458" s="301">
        <f t="shared" si="1"/>
        <v>37629397.109999999</v>
      </c>
      <c r="BW458" s="301">
        <f t="shared" si="1"/>
        <v>6022429.1599999992</v>
      </c>
      <c r="BX458" s="301">
        <f t="shared" si="1"/>
        <v>3958146.9099999997</v>
      </c>
      <c r="BY458" s="301">
        <f t="shared" si="1"/>
        <v>18640065.57</v>
      </c>
      <c r="BZ458" s="301">
        <f t="shared" si="1"/>
        <v>2428707.46</v>
      </c>
      <c r="CA458" s="301">
        <f t="shared" si="1"/>
        <v>1857854.74</v>
      </c>
      <c r="CB458" s="301">
        <f t="shared" si="1"/>
        <v>6019747.8499999996</v>
      </c>
      <c r="CC458" s="301">
        <f t="shared" si="1"/>
        <v>8479442.8100000005</v>
      </c>
      <c r="CD458" s="301">
        <f t="shared" si="1"/>
        <v>17466410.32</v>
      </c>
      <c r="CE458" s="301">
        <f t="shared" si="1"/>
        <v>4506514.42</v>
      </c>
      <c r="CF458" s="301">
        <f t="shared" si="1"/>
        <v>13218424.520000001</v>
      </c>
      <c r="CG458" s="301">
        <f t="shared" si="1"/>
        <v>5299609.1700000009</v>
      </c>
      <c r="CH458" s="301">
        <f t="shared" si="1"/>
        <v>3256045.27</v>
      </c>
      <c r="CI458" s="301">
        <f t="shared" si="1"/>
        <v>1946200.4200000002</v>
      </c>
      <c r="CJ458" s="301">
        <f t="shared" si="1"/>
        <v>2876302.7700000005</v>
      </c>
      <c r="CK458" s="301">
        <f t="shared" si="1"/>
        <v>16813506.359999999</v>
      </c>
      <c r="CL458" s="301">
        <f t="shared" si="1"/>
        <v>1828993.8399999999</v>
      </c>
      <c r="CM458" s="301">
        <f t="shared" si="1"/>
        <v>2571801.9500000002</v>
      </c>
    </row>
    <row r="459" spans="1:91" s="117" customFormat="1" ht="25.95" customHeight="1">
      <c r="B459" s="117">
        <v>7</v>
      </c>
      <c r="C459" s="188">
        <v>7</v>
      </c>
      <c r="D459" s="301">
        <f t="shared" si="3"/>
        <v>5225499</v>
      </c>
      <c r="E459" s="301">
        <f t="shared" si="3"/>
        <v>104558</v>
      </c>
      <c r="F459" s="301">
        <f t="shared" si="4"/>
        <v>76650</v>
      </c>
      <c r="G459" s="301">
        <f t="shared" si="4"/>
        <v>47810</v>
      </c>
      <c r="H459" s="301">
        <f t="shared" si="4"/>
        <v>117245.5</v>
      </c>
      <c r="I459" s="301">
        <f t="shared" si="4"/>
        <v>271576.25</v>
      </c>
      <c r="J459" s="301">
        <f t="shared" si="4"/>
        <v>473224.75</v>
      </c>
      <c r="K459" s="301">
        <f t="shared" si="4"/>
        <v>375169</v>
      </c>
      <c r="L459" s="301">
        <f t="shared" si="4"/>
        <v>132725.51</v>
      </c>
      <c r="M459" s="301">
        <f t="shared" si="4"/>
        <v>448871</v>
      </c>
      <c r="N459" s="301">
        <f t="shared" si="4"/>
        <v>1126002</v>
      </c>
      <c r="O459" s="301">
        <f t="shared" si="4"/>
        <v>74845</v>
      </c>
      <c r="P459" s="301">
        <f t="shared" si="4"/>
        <v>4550904.57</v>
      </c>
      <c r="Q459" s="301">
        <f t="shared" si="4"/>
        <v>450190.67000000004</v>
      </c>
      <c r="R459" s="301">
        <f t="shared" si="4"/>
        <v>669447</v>
      </c>
      <c r="S459" s="301">
        <f t="shared" si="4"/>
        <v>597910.75</v>
      </c>
      <c r="T459" s="301">
        <f t="shared" si="4"/>
        <v>355622</v>
      </c>
      <c r="U459" s="301">
        <f t="shared" si="4"/>
        <v>269470.76</v>
      </c>
      <c r="V459" s="301">
        <f t="shared" si="4"/>
        <v>301631</v>
      </c>
      <c r="W459" s="301">
        <f t="shared" si="4"/>
        <v>81190</v>
      </c>
      <c r="X459" s="301">
        <f t="shared" si="4"/>
        <v>19167139.399999999</v>
      </c>
      <c r="Y459" s="301">
        <f t="shared" si="4"/>
        <v>193580</v>
      </c>
      <c r="Z459" s="301">
        <f t="shared" si="4"/>
        <v>993737.25</v>
      </c>
      <c r="AA459" s="301">
        <f t="shared" si="4"/>
        <v>154707</v>
      </c>
      <c r="AB459" s="301">
        <f t="shared" si="4"/>
        <v>161573</v>
      </c>
      <c r="AC459" s="301">
        <f t="shared" si="4"/>
        <v>190775</v>
      </c>
      <c r="AD459" s="301">
        <f t="shared" si="4"/>
        <v>123489</v>
      </c>
      <c r="AE459" s="301">
        <f t="shared" si="4"/>
        <v>1306519</v>
      </c>
      <c r="AF459" s="301">
        <f t="shared" si="4"/>
        <v>195777</v>
      </c>
      <c r="AG459" s="301">
        <f t="shared" si="4"/>
        <v>242498.25</v>
      </c>
      <c r="AH459" s="301">
        <f t="shared" si="4"/>
        <v>268759</v>
      </c>
      <c r="AI459" s="301">
        <f t="shared" si="4"/>
        <v>417818</v>
      </c>
      <c r="AJ459" s="301">
        <f t="shared" si="4"/>
        <v>122124</v>
      </c>
      <c r="AK459" s="301">
        <f t="shared" si="4"/>
        <v>278601</v>
      </c>
      <c r="AL459" s="301">
        <f t="shared" si="4"/>
        <v>23267066.419999998</v>
      </c>
      <c r="AM459" s="301">
        <f t="shared" si="4"/>
        <v>256883</v>
      </c>
      <c r="AN459" s="301">
        <f t="shared" si="4"/>
        <v>228779.5</v>
      </c>
      <c r="AO459" s="301">
        <f t="shared" si="4"/>
        <v>654258.99</v>
      </c>
      <c r="AP459" s="301">
        <f t="shared" si="4"/>
        <v>1186026</v>
      </c>
      <c r="AQ459" s="301">
        <f t="shared" si="4"/>
        <v>785695</v>
      </c>
      <c r="AR459" s="301">
        <f t="shared" si="4"/>
        <v>169765</v>
      </c>
      <c r="AS459" s="301">
        <f t="shared" si="4"/>
        <v>5549581.1799999997</v>
      </c>
      <c r="AT459" s="301">
        <f t="shared" si="4"/>
        <v>322338.75</v>
      </c>
      <c r="AU459" s="301">
        <f t="shared" si="4"/>
        <v>831778</v>
      </c>
      <c r="AV459" s="301">
        <f t="shared" si="4"/>
        <v>525067</v>
      </c>
      <c r="AW459" s="301">
        <f t="shared" si="4"/>
        <v>200476</v>
      </c>
      <c r="AX459" s="301">
        <f t="shared" si="4"/>
        <v>215146.5</v>
      </c>
      <c r="AY459" s="301">
        <f t="shared" si="4"/>
        <v>186822</v>
      </c>
      <c r="AZ459" s="301">
        <f t="shared" si="4"/>
        <v>400189</v>
      </c>
      <c r="BA459" s="301">
        <f t="shared" si="4"/>
        <v>237460</v>
      </c>
      <c r="BB459" s="301">
        <f t="shared" si="4"/>
        <v>4224553.5</v>
      </c>
      <c r="BC459" s="301">
        <f t="shared" si="4"/>
        <v>132607</v>
      </c>
      <c r="BD459" s="301">
        <f t="shared" si="4"/>
        <v>10367099.25</v>
      </c>
      <c r="BE459" s="301">
        <f t="shared" si="4"/>
        <v>1061999.1000000001</v>
      </c>
      <c r="BF459" s="301">
        <f t="shared" si="4"/>
        <v>488831</v>
      </c>
      <c r="BG459" s="301">
        <f t="shared" si="4"/>
        <v>376099.5</v>
      </c>
      <c r="BH459" s="301">
        <f t="shared" si="4"/>
        <v>1753994.53</v>
      </c>
      <c r="BI459" s="301">
        <f t="shared" si="4"/>
        <v>314005</v>
      </c>
      <c r="BJ459" s="301">
        <f t="shared" si="4"/>
        <v>231143</v>
      </c>
      <c r="BK459" s="301">
        <f t="shared" si="4"/>
        <v>568942</v>
      </c>
      <c r="BL459" s="301">
        <f t="shared" si="4"/>
        <v>397960</v>
      </c>
      <c r="BM459" s="301">
        <f t="shared" si="4"/>
        <v>5759730.8200000003</v>
      </c>
      <c r="BN459" s="301">
        <f t="shared" si="4"/>
        <v>221819.95</v>
      </c>
      <c r="BO459" s="301">
        <f t="shared" si="4"/>
        <v>100608.5</v>
      </c>
      <c r="BP459" s="301">
        <f t="shared" si="4"/>
        <v>517770.5</v>
      </c>
      <c r="BQ459" s="301">
        <f t="shared" ref="BQ459:CM462" si="5">SUMIF($A$4:$A$448,$B459,BQ$4:BQ$448)</f>
        <v>241667.25</v>
      </c>
      <c r="BR459" s="301">
        <f t="shared" si="5"/>
        <v>140735.5</v>
      </c>
      <c r="BS459" s="301">
        <f t="shared" si="5"/>
        <v>28937716.800000001</v>
      </c>
      <c r="BT459" s="301">
        <f t="shared" si="5"/>
        <v>655377</v>
      </c>
      <c r="BU459" s="301">
        <f t="shared" si="5"/>
        <v>151665</v>
      </c>
      <c r="BV459" s="301">
        <f t="shared" si="5"/>
        <v>4878063.83</v>
      </c>
      <c r="BW459" s="301">
        <f t="shared" si="5"/>
        <v>51192</v>
      </c>
      <c r="BX459" s="301">
        <f t="shared" si="5"/>
        <v>256870.5</v>
      </c>
      <c r="BY459" s="301">
        <f t="shared" si="5"/>
        <v>2488384</v>
      </c>
      <c r="BZ459" s="301">
        <f t="shared" si="5"/>
        <v>123975</v>
      </c>
      <c r="CA459" s="301">
        <f t="shared" si="5"/>
        <v>139667.5</v>
      </c>
      <c r="CB459" s="301">
        <f t="shared" si="5"/>
        <v>232778</v>
      </c>
      <c r="CC459" s="301">
        <f t="shared" si="5"/>
        <v>419651</v>
      </c>
      <c r="CD459" s="301">
        <f t="shared" si="5"/>
        <v>2681284</v>
      </c>
      <c r="CE459" s="301">
        <f t="shared" si="5"/>
        <v>341446</v>
      </c>
      <c r="CF459" s="301">
        <f t="shared" si="5"/>
        <v>887292</v>
      </c>
      <c r="CG459" s="301">
        <f t="shared" si="5"/>
        <v>97729</v>
      </c>
      <c r="CH459" s="301">
        <f t="shared" si="5"/>
        <v>196237</v>
      </c>
      <c r="CI459" s="301">
        <f t="shared" si="5"/>
        <v>317923</v>
      </c>
      <c r="CJ459" s="301">
        <f t="shared" si="5"/>
        <v>160017</v>
      </c>
      <c r="CK459" s="301">
        <f t="shared" si="5"/>
        <v>3164676.5</v>
      </c>
      <c r="CL459" s="301">
        <f t="shared" si="5"/>
        <v>208062.5</v>
      </c>
      <c r="CM459" s="301">
        <f t="shared" si="5"/>
        <v>168958</v>
      </c>
    </row>
    <row r="460" spans="1:91" s="117" customFormat="1" ht="25.95" customHeight="1">
      <c r="B460" s="117">
        <v>8</v>
      </c>
      <c r="C460" s="188">
        <v>8</v>
      </c>
      <c r="D460" s="301">
        <f t="shared" si="3"/>
        <v>863976.75</v>
      </c>
      <c r="E460" s="301">
        <f t="shared" si="3"/>
        <v>0</v>
      </c>
      <c r="F460" s="301">
        <f t="shared" ref="F460:BQ463" si="6">SUMIF($A$4:$A$448,$B460,F$4:F$448)</f>
        <v>0</v>
      </c>
      <c r="G460" s="301">
        <f t="shared" si="6"/>
        <v>56545</v>
      </c>
      <c r="H460" s="301">
        <f t="shared" si="6"/>
        <v>0</v>
      </c>
      <c r="I460" s="301">
        <f t="shared" si="6"/>
        <v>25254</v>
      </c>
      <c r="J460" s="301">
        <f t="shared" si="6"/>
        <v>47424</v>
      </c>
      <c r="K460" s="301">
        <f t="shared" si="6"/>
        <v>47738.5</v>
      </c>
      <c r="L460" s="301">
        <f t="shared" si="6"/>
        <v>4469</v>
      </c>
      <c r="M460" s="301">
        <f t="shared" si="6"/>
        <v>0</v>
      </c>
      <c r="N460" s="301">
        <f t="shared" si="6"/>
        <v>63699</v>
      </c>
      <c r="O460" s="301">
        <f t="shared" si="6"/>
        <v>0</v>
      </c>
      <c r="P460" s="301">
        <f t="shared" si="6"/>
        <v>613694.75</v>
      </c>
      <c r="Q460" s="301">
        <f t="shared" si="6"/>
        <v>0</v>
      </c>
      <c r="R460" s="301">
        <f t="shared" si="6"/>
        <v>31391</v>
      </c>
      <c r="S460" s="301">
        <f t="shared" si="6"/>
        <v>240053</v>
      </c>
      <c r="T460" s="301">
        <f t="shared" si="6"/>
        <v>11686</v>
      </c>
      <c r="U460" s="301">
        <f t="shared" si="6"/>
        <v>91912</v>
      </c>
      <c r="V460" s="301">
        <f t="shared" si="6"/>
        <v>0</v>
      </c>
      <c r="W460" s="301">
        <f t="shared" si="6"/>
        <v>0</v>
      </c>
      <c r="X460" s="301">
        <f t="shared" si="6"/>
        <v>1663390.12</v>
      </c>
      <c r="Y460" s="301">
        <f t="shared" si="6"/>
        <v>7803.5</v>
      </c>
      <c r="Z460" s="301">
        <f t="shared" si="6"/>
        <v>22995</v>
      </c>
      <c r="AA460" s="301">
        <f t="shared" si="6"/>
        <v>96823.66</v>
      </c>
      <c r="AB460" s="301">
        <f t="shared" si="6"/>
        <v>0</v>
      </c>
      <c r="AC460" s="301">
        <f t="shared" si="6"/>
        <v>14423</v>
      </c>
      <c r="AD460" s="301">
        <f t="shared" si="6"/>
        <v>29116</v>
      </c>
      <c r="AE460" s="301">
        <f t="shared" si="6"/>
        <v>183486</v>
      </c>
      <c r="AF460" s="301">
        <f t="shared" si="6"/>
        <v>73151.5</v>
      </c>
      <c r="AG460" s="301">
        <f t="shared" si="6"/>
        <v>19561</v>
      </c>
      <c r="AH460" s="301">
        <f t="shared" si="6"/>
        <v>16964.79</v>
      </c>
      <c r="AI460" s="301">
        <f t="shared" si="6"/>
        <v>47087</v>
      </c>
      <c r="AJ460" s="301">
        <f t="shared" si="6"/>
        <v>15427</v>
      </c>
      <c r="AK460" s="301">
        <f t="shared" si="6"/>
        <v>4218</v>
      </c>
      <c r="AL460" s="301">
        <f t="shared" si="6"/>
        <v>9219887.4399999995</v>
      </c>
      <c r="AM460" s="301">
        <f t="shared" si="6"/>
        <v>0</v>
      </c>
      <c r="AN460" s="301">
        <f t="shared" si="6"/>
        <v>0</v>
      </c>
      <c r="AO460" s="301">
        <f t="shared" si="6"/>
        <v>110028.25</v>
      </c>
      <c r="AP460" s="301">
        <f t="shared" si="6"/>
        <v>220874</v>
      </c>
      <c r="AQ460" s="301">
        <f t="shared" si="6"/>
        <v>0</v>
      </c>
      <c r="AR460" s="301">
        <f t="shared" si="6"/>
        <v>1699</v>
      </c>
      <c r="AS460" s="301">
        <f t="shared" si="6"/>
        <v>325441</v>
      </c>
      <c r="AT460" s="301">
        <f t="shared" si="6"/>
        <v>0</v>
      </c>
      <c r="AU460" s="301">
        <f t="shared" si="6"/>
        <v>27749</v>
      </c>
      <c r="AV460" s="301">
        <f t="shared" si="6"/>
        <v>0</v>
      </c>
      <c r="AW460" s="301">
        <f t="shared" si="6"/>
        <v>0</v>
      </c>
      <c r="AX460" s="301">
        <f t="shared" si="6"/>
        <v>0</v>
      </c>
      <c r="AY460" s="301">
        <f t="shared" si="6"/>
        <v>15975.5</v>
      </c>
      <c r="AZ460" s="301">
        <f t="shared" si="6"/>
        <v>0</v>
      </c>
      <c r="BA460" s="301">
        <f t="shared" si="6"/>
        <v>0</v>
      </c>
      <c r="BB460" s="301">
        <f t="shared" si="6"/>
        <v>341897</v>
      </c>
      <c r="BC460" s="301">
        <f t="shared" si="6"/>
        <v>43662.47</v>
      </c>
      <c r="BD460" s="301">
        <f t="shared" si="6"/>
        <v>6102236.5700000003</v>
      </c>
      <c r="BE460" s="301">
        <f t="shared" si="6"/>
        <v>78087.44</v>
      </c>
      <c r="BF460" s="301">
        <f t="shared" si="6"/>
        <v>0</v>
      </c>
      <c r="BG460" s="301">
        <f t="shared" si="6"/>
        <v>13494.17</v>
      </c>
      <c r="BH460" s="301">
        <f t="shared" si="6"/>
        <v>2100761.8200000003</v>
      </c>
      <c r="BI460" s="301">
        <f t="shared" si="6"/>
        <v>650</v>
      </c>
      <c r="BJ460" s="301">
        <f t="shared" si="6"/>
        <v>0</v>
      </c>
      <c r="BK460" s="301">
        <f t="shared" si="6"/>
        <v>0</v>
      </c>
      <c r="BL460" s="301">
        <f t="shared" si="6"/>
        <v>33059</v>
      </c>
      <c r="BM460" s="301">
        <f t="shared" si="6"/>
        <v>506117.06</v>
      </c>
      <c r="BN460" s="301">
        <f t="shared" si="6"/>
        <v>0</v>
      </c>
      <c r="BO460" s="301">
        <f t="shared" si="6"/>
        <v>0</v>
      </c>
      <c r="BP460" s="301">
        <f t="shared" si="6"/>
        <v>27130.5</v>
      </c>
      <c r="BQ460" s="301">
        <f t="shared" si="6"/>
        <v>0</v>
      </c>
      <c r="BR460" s="301">
        <f t="shared" si="5"/>
        <v>0</v>
      </c>
      <c r="BS460" s="301">
        <f t="shared" si="5"/>
        <v>10735781.92</v>
      </c>
      <c r="BT460" s="301">
        <f t="shared" si="5"/>
        <v>0</v>
      </c>
      <c r="BU460" s="301">
        <f t="shared" si="5"/>
        <v>0</v>
      </c>
      <c r="BV460" s="301">
        <f t="shared" si="5"/>
        <v>338322</v>
      </c>
      <c r="BW460" s="301">
        <f t="shared" si="5"/>
        <v>0</v>
      </c>
      <c r="BX460" s="301">
        <f t="shared" si="5"/>
        <v>0</v>
      </c>
      <c r="BY460" s="301">
        <f t="shared" si="5"/>
        <v>123523.33</v>
      </c>
      <c r="BZ460" s="301">
        <f t="shared" si="5"/>
        <v>9854</v>
      </c>
      <c r="CA460" s="301">
        <f t="shared" si="5"/>
        <v>0</v>
      </c>
      <c r="CB460" s="301">
        <f t="shared" si="5"/>
        <v>23900</v>
      </c>
      <c r="CC460" s="301">
        <f t="shared" si="5"/>
        <v>28194</v>
      </c>
      <c r="CD460" s="301">
        <f t="shared" si="5"/>
        <v>7257</v>
      </c>
      <c r="CE460" s="301">
        <f t="shared" si="5"/>
        <v>13027</v>
      </c>
      <c r="CF460" s="301">
        <f t="shared" si="5"/>
        <v>149080</v>
      </c>
      <c r="CG460" s="301">
        <f t="shared" si="5"/>
        <v>1552</v>
      </c>
      <c r="CH460" s="301">
        <f t="shared" si="5"/>
        <v>0</v>
      </c>
      <c r="CI460" s="301">
        <f t="shared" si="5"/>
        <v>0</v>
      </c>
      <c r="CJ460" s="301">
        <f t="shared" si="5"/>
        <v>0</v>
      </c>
      <c r="CK460" s="301">
        <f t="shared" si="5"/>
        <v>3040.5</v>
      </c>
      <c r="CL460" s="301">
        <f t="shared" si="5"/>
        <v>0</v>
      </c>
      <c r="CM460" s="301">
        <f t="shared" si="5"/>
        <v>0</v>
      </c>
    </row>
    <row r="461" spans="1:91" s="117" customFormat="1" ht="25.95" customHeight="1">
      <c r="B461" s="117">
        <v>9</v>
      </c>
      <c r="C461" s="188">
        <v>9</v>
      </c>
      <c r="D461" s="301">
        <f t="shared" si="3"/>
        <v>12197196.779999999</v>
      </c>
      <c r="E461" s="301">
        <f t="shared" si="3"/>
        <v>880922.52</v>
      </c>
      <c r="F461" s="301">
        <f t="shared" si="6"/>
        <v>588282.82999999996</v>
      </c>
      <c r="G461" s="301">
        <f t="shared" si="6"/>
        <v>631012.97</v>
      </c>
      <c r="H461" s="301">
        <f t="shared" si="6"/>
        <v>330418.81000000006</v>
      </c>
      <c r="I461" s="301">
        <f t="shared" si="6"/>
        <v>798725.32000000007</v>
      </c>
      <c r="J461" s="301">
        <f t="shared" si="6"/>
        <v>764979.49000000011</v>
      </c>
      <c r="K461" s="301">
        <f t="shared" si="6"/>
        <v>3066144.5599999996</v>
      </c>
      <c r="L461" s="301">
        <f t="shared" si="6"/>
        <v>681196.46</v>
      </c>
      <c r="M461" s="301">
        <f t="shared" si="6"/>
        <v>419842.45</v>
      </c>
      <c r="N461" s="301">
        <f t="shared" si="6"/>
        <v>3263683.72</v>
      </c>
      <c r="O461" s="301">
        <f t="shared" si="6"/>
        <v>323963.89</v>
      </c>
      <c r="P461" s="301">
        <f t="shared" si="6"/>
        <v>8822930.4799999986</v>
      </c>
      <c r="Q461" s="301">
        <f t="shared" si="6"/>
        <v>2125284.54</v>
      </c>
      <c r="R461" s="301">
        <f t="shared" si="6"/>
        <v>1978870.2400000002</v>
      </c>
      <c r="S461" s="301">
        <f t="shared" si="6"/>
        <v>3990442.91</v>
      </c>
      <c r="T461" s="301">
        <f t="shared" si="6"/>
        <v>640586.05000000005</v>
      </c>
      <c r="U461" s="301">
        <f t="shared" si="6"/>
        <v>711942.09</v>
      </c>
      <c r="V461" s="301">
        <f t="shared" si="6"/>
        <v>1103486.93</v>
      </c>
      <c r="W461" s="301">
        <f t="shared" si="6"/>
        <v>497355.13</v>
      </c>
      <c r="X461" s="301">
        <f t="shared" si="6"/>
        <v>20058070.150000002</v>
      </c>
      <c r="Y461" s="301">
        <f t="shared" si="6"/>
        <v>567759.06000000006</v>
      </c>
      <c r="Z461" s="301">
        <f t="shared" si="6"/>
        <v>1213821.1499999999</v>
      </c>
      <c r="AA461" s="301">
        <f t="shared" si="6"/>
        <v>676671.8600000001</v>
      </c>
      <c r="AB461" s="301">
        <f t="shared" si="6"/>
        <v>400123.57999999996</v>
      </c>
      <c r="AC461" s="301">
        <f t="shared" si="6"/>
        <v>706825.47</v>
      </c>
      <c r="AD461" s="301">
        <f t="shared" si="6"/>
        <v>827317.20000000007</v>
      </c>
      <c r="AE461" s="301">
        <f t="shared" si="6"/>
        <v>2889408.92</v>
      </c>
      <c r="AF461" s="301">
        <f t="shared" si="6"/>
        <v>474081.71</v>
      </c>
      <c r="AG461" s="301">
        <f t="shared" si="6"/>
        <v>907677.34</v>
      </c>
      <c r="AH461" s="301">
        <f t="shared" si="6"/>
        <v>473894.88000000006</v>
      </c>
      <c r="AI461" s="301">
        <f t="shared" si="6"/>
        <v>1145786.0899999999</v>
      </c>
      <c r="AJ461" s="301">
        <f t="shared" si="6"/>
        <v>538507.24</v>
      </c>
      <c r="AK461" s="301">
        <f t="shared" si="6"/>
        <v>637765.57000000007</v>
      </c>
      <c r="AL461" s="301">
        <f t="shared" si="6"/>
        <v>52399981.5</v>
      </c>
      <c r="AM461" s="301">
        <f t="shared" si="6"/>
        <v>617644.55999999994</v>
      </c>
      <c r="AN461" s="301">
        <f t="shared" si="6"/>
        <v>2554179.92</v>
      </c>
      <c r="AO461" s="301">
        <f t="shared" si="6"/>
        <v>3537804.18</v>
      </c>
      <c r="AP461" s="301">
        <f t="shared" si="6"/>
        <v>2607926.46</v>
      </c>
      <c r="AQ461" s="301">
        <f t="shared" si="6"/>
        <v>2109537.7400000002</v>
      </c>
      <c r="AR461" s="301">
        <f t="shared" si="6"/>
        <v>526927.26</v>
      </c>
      <c r="AS461" s="301">
        <f t="shared" si="6"/>
        <v>7782441.1699999999</v>
      </c>
      <c r="AT461" s="301">
        <f t="shared" si="6"/>
        <v>1336001.3699999999</v>
      </c>
      <c r="AU461" s="301">
        <f t="shared" si="6"/>
        <v>4569341.8600000003</v>
      </c>
      <c r="AV461" s="301">
        <f t="shared" si="6"/>
        <v>2216489.56</v>
      </c>
      <c r="AW461" s="301">
        <f t="shared" si="6"/>
        <v>564782.97000000009</v>
      </c>
      <c r="AX461" s="301">
        <f t="shared" si="6"/>
        <v>314572.03000000003</v>
      </c>
      <c r="AY461" s="301">
        <f t="shared" si="6"/>
        <v>1024188.73</v>
      </c>
      <c r="AZ461" s="301">
        <f t="shared" si="6"/>
        <v>1526625.1000000003</v>
      </c>
      <c r="BA461" s="301">
        <f t="shared" si="6"/>
        <v>733024.89000000013</v>
      </c>
      <c r="BB461" s="301">
        <f t="shared" si="6"/>
        <v>7371693.46</v>
      </c>
      <c r="BC461" s="301">
        <f t="shared" si="6"/>
        <v>611820.3899999999</v>
      </c>
      <c r="BD461" s="301">
        <f t="shared" si="6"/>
        <v>19882841.879999999</v>
      </c>
      <c r="BE461" s="301">
        <f t="shared" si="6"/>
        <v>1861243.4800000002</v>
      </c>
      <c r="BF461" s="301">
        <f t="shared" si="6"/>
        <v>624646.50999999989</v>
      </c>
      <c r="BG461" s="301">
        <f t="shared" si="6"/>
        <v>926683.50999999989</v>
      </c>
      <c r="BH461" s="301">
        <f t="shared" si="6"/>
        <v>11349081.459999999</v>
      </c>
      <c r="BI461" s="301">
        <f t="shared" si="6"/>
        <v>153947.92000000001</v>
      </c>
      <c r="BJ461" s="301">
        <f t="shared" si="6"/>
        <v>241389.18</v>
      </c>
      <c r="BK461" s="301">
        <f t="shared" si="6"/>
        <v>377030.58999999997</v>
      </c>
      <c r="BL461" s="301">
        <f t="shared" si="6"/>
        <v>654414.36</v>
      </c>
      <c r="BM461" s="301">
        <f t="shared" si="6"/>
        <v>13839510.67</v>
      </c>
      <c r="BN461" s="301">
        <f t="shared" si="6"/>
        <v>1056041.3599999999</v>
      </c>
      <c r="BO461" s="301">
        <f t="shared" si="6"/>
        <v>999288.66</v>
      </c>
      <c r="BP461" s="301">
        <f t="shared" si="6"/>
        <v>1377844.65</v>
      </c>
      <c r="BQ461" s="301">
        <f t="shared" si="6"/>
        <v>869251.35999999987</v>
      </c>
      <c r="BR461" s="301">
        <f t="shared" si="5"/>
        <v>805143.85000000009</v>
      </c>
      <c r="BS461" s="301">
        <f t="shared" si="5"/>
        <v>61311331.500000007</v>
      </c>
      <c r="BT461" s="301">
        <f t="shared" si="5"/>
        <v>1274502.94</v>
      </c>
      <c r="BU461" s="301">
        <f t="shared" si="5"/>
        <v>715740.91</v>
      </c>
      <c r="BV461" s="301">
        <f t="shared" si="5"/>
        <v>8006325.4000000004</v>
      </c>
      <c r="BW461" s="301">
        <f t="shared" si="5"/>
        <v>747679.77999999991</v>
      </c>
      <c r="BX461" s="301">
        <f t="shared" si="5"/>
        <v>596141.1399999999</v>
      </c>
      <c r="BY461" s="301">
        <f t="shared" si="5"/>
        <v>2745142.6799999997</v>
      </c>
      <c r="BZ461" s="301">
        <f t="shared" si="5"/>
        <v>546766.05000000005</v>
      </c>
      <c r="CA461" s="301">
        <f t="shared" si="5"/>
        <v>364683.29</v>
      </c>
      <c r="CB461" s="301">
        <f t="shared" si="5"/>
        <v>697849.1399999999</v>
      </c>
      <c r="CC461" s="301">
        <f t="shared" si="5"/>
        <v>2972315.4499999997</v>
      </c>
      <c r="CD461" s="301">
        <f t="shared" si="5"/>
        <v>3284015.6</v>
      </c>
      <c r="CE461" s="301">
        <f t="shared" si="5"/>
        <v>827511.54999999993</v>
      </c>
      <c r="CF461" s="301">
        <f t="shared" si="5"/>
        <v>2324801.7599999998</v>
      </c>
      <c r="CG461" s="301">
        <f t="shared" si="5"/>
        <v>862256.9800000001</v>
      </c>
      <c r="CH461" s="301">
        <f t="shared" si="5"/>
        <v>364322.7</v>
      </c>
      <c r="CI461" s="301">
        <f t="shared" si="5"/>
        <v>296794.42</v>
      </c>
      <c r="CJ461" s="301">
        <f t="shared" si="5"/>
        <v>504547.45</v>
      </c>
      <c r="CK461" s="301">
        <f t="shared" si="5"/>
        <v>3026083.38</v>
      </c>
      <c r="CL461" s="301">
        <f t="shared" si="5"/>
        <v>417161.43</v>
      </c>
      <c r="CM461" s="301">
        <f t="shared" si="5"/>
        <v>486574.58</v>
      </c>
    </row>
    <row r="462" spans="1:91" s="117" customFormat="1" ht="25.95" customHeight="1">
      <c r="B462" s="117">
        <v>10</v>
      </c>
      <c r="C462" s="188">
        <v>10</v>
      </c>
      <c r="D462" s="301">
        <f t="shared" si="3"/>
        <v>438988.42</v>
      </c>
      <c r="E462" s="301">
        <f t="shared" si="3"/>
        <v>70380</v>
      </c>
      <c r="F462" s="301">
        <f t="shared" si="6"/>
        <v>245634.8</v>
      </c>
      <c r="G462" s="301">
        <f t="shared" si="6"/>
        <v>97286.6</v>
      </c>
      <c r="H462" s="301">
        <f t="shared" si="6"/>
        <v>26068.05</v>
      </c>
      <c r="I462" s="301">
        <f t="shared" si="6"/>
        <v>69427</v>
      </c>
      <c r="J462" s="301">
        <f t="shared" si="6"/>
        <v>42085.33</v>
      </c>
      <c r="K462" s="301">
        <f t="shared" si="6"/>
        <v>44615.8</v>
      </c>
      <c r="L462" s="301">
        <f t="shared" si="6"/>
        <v>2013.9999999999982</v>
      </c>
      <c r="M462" s="301">
        <f t="shared" si="6"/>
        <v>5000</v>
      </c>
      <c r="N462" s="301">
        <f t="shared" si="6"/>
        <v>82805.959999999992</v>
      </c>
      <c r="O462" s="301">
        <f t="shared" si="6"/>
        <v>1000</v>
      </c>
      <c r="P462" s="301">
        <f t="shared" si="6"/>
        <v>143382.04999999999</v>
      </c>
      <c r="Q462" s="301">
        <f t="shared" si="6"/>
        <v>47116</v>
      </c>
      <c r="R462" s="301">
        <f t="shared" si="6"/>
        <v>30194</v>
      </c>
      <c r="S462" s="301">
        <f t="shared" si="6"/>
        <v>46840.5</v>
      </c>
      <c r="T462" s="301">
        <f t="shared" si="6"/>
        <v>27129</v>
      </c>
      <c r="U462" s="301">
        <f t="shared" si="6"/>
        <v>37883</v>
      </c>
      <c r="V462" s="301">
        <f t="shared" si="6"/>
        <v>29402.7</v>
      </c>
      <c r="W462" s="301">
        <f t="shared" si="6"/>
        <v>12500</v>
      </c>
      <c r="X462" s="301">
        <f t="shared" si="6"/>
        <v>862004.80999999994</v>
      </c>
      <c r="Y462" s="301">
        <f t="shared" si="6"/>
        <v>13362.5</v>
      </c>
      <c r="Z462" s="301">
        <f t="shared" si="6"/>
        <v>187739</v>
      </c>
      <c r="AA462" s="301">
        <f t="shared" si="6"/>
        <v>235591.8</v>
      </c>
      <c r="AB462" s="301">
        <f t="shared" si="6"/>
        <v>5658</v>
      </c>
      <c r="AC462" s="301">
        <f t="shared" si="6"/>
        <v>24360</v>
      </c>
      <c r="AD462" s="301">
        <f t="shared" si="6"/>
        <v>13635</v>
      </c>
      <c r="AE462" s="301">
        <f t="shared" si="6"/>
        <v>190250</v>
      </c>
      <c r="AF462" s="301">
        <f t="shared" si="6"/>
        <v>1410</v>
      </c>
      <c r="AG462" s="301">
        <f t="shared" si="6"/>
        <v>9418.23</v>
      </c>
      <c r="AH462" s="301">
        <f t="shared" si="6"/>
        <v>21434.83</v>
      </c>
      <c r="AI462" s="301">
        <f t="shared" si="6"/>
        <v>102244</v>
      </c>
      <c r="AJ462" s="301">
        <f t="shared" si="6"/>
        <v>48284.42</v>
      </c>
      <c r="AK462" s="301">
        <f t="shared" si="6"/>
        <v>12555</v>
      </c>
      <c r="AL462" s="301">
        <f t="shared" si="6"/>
        <v>322195.75</v>
      </c>
      <c r="AM462" s="301">
        <f t="shared" si="6"/>
        <v>10767</v>
      </c>
      <c r="AN462" s="301">
        <f t="shared" si="6"/>
        <v>8310</v>
      </c>
      <c r="AO462" s="301">
        <f t="shared" si="6"/>
        <v>12041</v>
      </c>
      <c r="AP462" s="301">
        <f t="shared" si="6"/>
        <v>35609.730000000003</v>
      </c>
      <c r="AQ462" s="301">
        <f t="shared" si="6"/>
        <v>19868</v>
      </c>
      <c r="AR462" s="301">
        <f t="shared" si="6"/>
        <v>2439</v>
      </c>
      <c r="AS462" s="301">
        <f t="shared" si="6"/>
        <v>53359.009999999995</v>
      </c>
      <c r="AT462" s="301">
        <f t="shared" si="6"/>
        <v>13164.5</v>
      </c>
      <c r="AU462" s="301">
        <f t="shared" si="6"/>
        <v>28696.58</v>
      </c>
      <c r="AV462" s="301">
        <f t="shared" si="6"/>
        <v>51823.789999999994</v>
      </c>
      <c r="AW462" s="301">
        <f t="shared" si="6"/>
        <v>17619.38</v>
      </c>
      <c r="AX462" s="301">
        <f t="shared" si="6"/>
        <v>50</v>
      </c>
      <c r="AY462" s="301">
        <f t="shared" si="6"/>
        <v>18354</v>
      </c>
      <c r="AZ462" s="301">
        <f t="shared" si="6"/>
        <v>4590</v>
      </c>
      <c r="BA462" s="301">
        <f t="shared" si="6"/>
        <v>9130</v>
      </c>
      <c r="BB462" s="301">
        <f t="shared" si="6"/>
        <v>136597.5</v>
      </c>
      <c r="BC462" s="301">
        <f t="shared" si="6"/>
        <v>5027</v>
      </c>
      <c r="BD462" s="301">
        <f t="shared" si="6"/>
        <v>225626.18</v>
      </c>
      <c r="BE462" s="301">
        <f t="shared" si="6"/>
        <v>53568.000000000007</v>
      </c>
      <c r="BF462" s="301">
        <f t="shared" si="6"/>
        <v>36509</v>
      </c>
      <c r="BG462" s="301">
        <f t="shared" si="6"/>
        <v>16934.05</v>
      </c>
      <c r="BH462" s="301">
        <f t="shared" si="6"/>
        <v>121846.94</v>
      </c>
      <c r="BI462" s="301">
        <f t="shared" si="6"/>
        <v>0</v>
      </c>
      <c r="BJ462" s="301">
        <f t="shared" si="6"/>
        <v>0</v>
      </c>
      <c r="BK462" s="301">
        <f t="shared" si="6"/>
        <v>0</v>
      </c>
      <c r="BL462" s="301">
        <f t="shared" si="6"/>
        <v>18479.12</v>
      </c>
      <c r="BM462" s="301">
        <f t="shared" si="6"/>
        <v>57938</v>
      </c>
      <c r="BN462" s="301">
        <f t="shared" si="6"/>
        <v>34562</v>
      </c>
      <c r="BO462" s="301">
        <f t="shared" si="6"/>
        <v>18421</v>
      </c>
      <c r="BP462" s="301">
        <f t="shared" si="6"/>
        <v>20962</v>
      </c>
      <c r="BQ462" s="301">
        <f t="shared" si="6"/>
        <v>20956</v>
      </c>
      <c r="BR462" s="301">
        <f t="shared" si="5"/>
        <v>12800</v>
      </c>
      <c r="BS462" s="301">
        <f t="shared" si="5"/>
        <v>893924.95</v>
      </c>
      <c r="BT462" s="301">
        <f t="shared" si="5"/>
        <v>20886</v>
      </c>
      <c r="BU462" s="301">
        <f t="shared" si="5"/>
        <v>0</v>
      </c>
      <c r="BV462" s="301">
        <f t="shared" si="5"/>
        <v>51713</v>
      </c>
      <c r="BW462" s="301">
        <f t="shared" si="5"/>
        <v>1598</v>
      </c>
      <c r="BX462" s="301">
        <f t="shared" si="5"/>
        <v>15744</v>
      </c>
      <c r="BY462" s="301">
        <f t="shared" si="5"/>
        <v>25391</v>
      </c>
      <c r="BZ462" s="301">
        <f t="shared" si="5"/>
        <v>3067</v>
      </c>
      <c r="CA462" s="301">
        <f t="shared" si="5"/>
        <v>2828</v>
      </c>
      <c r="CB462" s="301">
        <f t="shared" si="5"/>
        <v>8484</v>
      </c>
      <c r="CC462" s="301">
        <f t="shared" si="5"/>
        <v>5100</v>
      </c>
      <c r="CD462" s="301">
        <f t="shared" si="5"/>
        <v>41748.119999999995</v>
      </c>
      <c r="CE462" s="301">
        <f t="shared" si="5"/>
        <v>5656</v>
      </c>
      <c r="CF462" s="301">
        <f t="shared" si="5"/>
        <v>32764.5</v>
      </c>
      <c r="CG462" s="301">
        <f t="shared" si="5"/>
        <v>0</v>
      </c>
      <c r="CH462" s="301">
        <f t="shared" si="5"/>
        <v>6232</v>
      </c>
      <c r="CI462" s="301">
        <f t="shared" si="5"/>
        <v>17143</v>
      </c>
      <c r="CJ462" s="301">
        <f t="shared" si="5"/>
        <v>587</v>
      </c>
      <c r="CK462" s="301">
        <f t="shared" si="5"/>
        <v>21592.05</v>
      </c>
      <c r="CL462" s="301">
        <f t="shared" si="5"/>
        <v>1142</v>
      </c>
      <c r="CM462" s="301">
        <f t="shared" si="5"/>
        <v>2282.62</v>
      </c>
    </row>
    <row r="463" spans="1:91" s="117" customFormat="1" ht="25.95" customHeight="1">
      <c r="B463" s="117">
        <v>11</v>
      </c>
      <c r="C463" s="188">
        <v>11</v>
      </c>
      <c r="D463" s="301">
        <f t="shared" si="3"/>
        <v>42860727.75</v>
      </c>
      <c r="E463" s="301">
        <f t="shared" si="3"/>
        <v>762988.55</v>
      </c>
      <c r="F463" s="301">
        <f t="shared" si="6"/>
        <v>1191070</v>
      </c>
      <c r="G463" s="301">
        <f t="shared" si="6"/>
        <v>3525882.75</v>
      </c>
      <c r="H463" s="301">
        <f t="shared" si="6"/>
        <v>499759.5</v>
      </c>
      <c r="I463" s="301">
        <f t="shared" si="6"/>
        <v>1057246.75</v>
      </c>
      <c r="J463" s="301">
        <f t="shared" si="6"/>
        <v>1296030.8999999999</v>
      </c>
      <c r="K463" s="301">
        <f t="shared" si="6"/>
        <v>4320896.0999999996</v>
      </c>
      <c r="L463" s="301">
        <f t="shared" si="6"/>
        <v>1132673</v>
      </c>
      <c r="M463" s="301">
        <f t="shared" si="6"/>
        <v>985610.35</v>
      </c>
      <c r="N463" s="301">
        <f t="shared" si="6"/>
        <v>10741552.199999999</v>
      </c>
      <c r="O463" s="301">
        <f t="shared" si="6"/>
        <v>297773</v>
      </c>
      <c r="P463" s="301">
        <f t="shared" si="6"/>
        <v>19301675.799999997</v>
      </c>
      <c r="Q463" s="301">
        <f t="shared" si="6"/>
        <v>1768845.29</v>
      </c>
      <c r="R463" s="301">
        <f t="shared" si="6"/>
        <v>1709507.37</v>
      </c>
      <c r="S463" s="301">
        <f t="shared" si="6"/>
        <v>4808848.25</v>
      </c>
      <c r="T463" s="301">
        <f t="shared" si="6"/>
        <v>1848137.25</v>
      </c>
      <c r="U463" s="301">
        <f t="shared" si="6"/>
        <v>4099150.5</v>
      </c>
      <c r="V463" s="301">
        <f t="shared" si="6"/>
        <v>1501333.4</v>
      </c>
      <c r="W463" s="301">
        <f t="shared" si="6"/>
        <v>847688</v>
      </c>
      <c r="X463" s="301">
        <f t="shared" si="6"/>
        <v>54289226.420000002</v>
      </c>
      <c r="Y463" s="301">
        <f t="shared" si="6"/>
        <v>1200013.25</v>
      </c>
      <c r="Z463" s="301">
        <f t="shared" si="6"/>
        <v>6359669</v>
      </c>
      <c r="AA463" s="301">
        <f t="shared" si="6"/>
        <v>3265025</v>
      </c>
      <c r="AB463" s="301">
        <f t="shared" si="6"/>
        <v>714514</v>
      </c>
      <c r="AC463" s="301">
        <f t="shared" si="6"/>
        <v>1114118</v>
      </c>
      <c r="AD463" s="301">
        <f t="shared" si="6"/>
        <v>5128128</v>
      </c>
      <c r="AE463" s="301">
        <f t="shared" si="6"/>
        <v>7097868</v>
      </c>
      <c r="AF463" s="301">
        <f t="shared" si="6"/>
        <v>1022280.5</v>
      </c>
      <c r="AG463" s="301">
        <f t="shared" si="6"/>
        <v>1479252.8</v>
      </c>
      <c r="AH463" s="301">
        <f t="shared" si="6"/>
        <v>1119983.73</v>
      </c>
      <c r="AI463" s="301">
        <f t="shared" si="6"/>
        <v>5790215</v>
      </c>
      <c r="AJ463" s="301">
        <f t="shared" si="6"/>
        <v>1333035</v>
      </c>
      <c r="AK463" s="301">
        <f t="shared" si="6"/>
        <v>1257855.5</v>
      </c>
      <c r="AL463" s="301">
        <f t="shared" si="6"/>
        <v>65377186.270000003</v>
      </c>
      <c r="AM463" s="301">
        <f t="shared" si="6"/>
        <v>613645</v>
      </c>
      <c r="AN463" s="301">
        <f t="shared" si="6"/>
        <v>657280.5</v>
      </c>
      <c r="AO463" s="301">
        <f t="shared" si="6"/>
        <v>2485773.12</v>
      </c>
      <c r="AP463" s="301">
        <f t="shared" si="6"/>
        <v>5127274</v>
      </c>
      <c r="AQ463" s="301">
        <f t="shared" si="6"/>
        <v>1520104.75</v>
      </c>
      <c r="AR463" s="301">
        <f t="shared" si="6"/>
        <v>350121</v>
      </c>
      <c r="AS463" s="301">
        <f t="shared" si="6"/>
        <v>18196434.440000001</v>
      </c>
      <c r="AT463" s="301">
        <f t="shared" si="6"/>
        <v>1496542.5</v>
      </c>
      <c r="AU463" s="301">
        <f t="shared" si="6"/>
        <v>2427594.7599999998</v>
      </c>
      <c r="AV463" s="301">
        <f t="shared" si="6"/>
        <v>1902102.32</v>
      </c>
      <c r="AW463" s="301">
        <f t="shared" si="6"/>
        <v>1683061.5</v>
      </c>
      <c r="AX463" s="301">
        <f t="shared" si="6"/>
        <v>929932.5</v>
      </c>
      <c r="AY463" s="301">
        <f t="shared" si="6"/>
        <v>1046848.5</v>
      </c>
      <c r="AZ463" s="301">
        <f t="shared" si="6"/>
        <v>697602</v>
      </c>
      <c r="BA463" s="301">
        <f t="shared" si="6"/>
        <v>705511</v>
      </c>
      <c r="BB463" s="301">
        <f t="shared" si="6"/>
        <v>14478862.34</v>
      </c>
      <c r="BC463" s="301">
        <f t="shared" si="6"/>
        <v>952716</v>
      </c>
      <c r="BD463" s="301">
        <f t="shared" si="6"/>
        <v>72440853.719999999</v>
      </c>
      <c r="BE463" s="301">
        <f t="shared" si="6"/>
        <v>6980831.0399999991</v>
      </c>
      <c r="BF463" s="301">
        <f t="shared" si="6"/>
        <v>1349757</v>
      </c>
      <c r="BG463" s="301">
        <f t="shared" si="6"/>
        <v>1281907.75</v>
      </c>
      <c r="BH463" s="301">
        <f t="shared" si="6"/>
        <v>48190857.649999999</v>
      </c>
      <c r="BI463" s="301">
        <f t="shared" si="6"/>
        <v>754259.5</v>
      </c>
      <c r="BJ463" s="301">
        <f t="shared" si="6"/>
        <v>573497</v>
      </c>
      <c r="BK463" s="301">
        <f t="shared" si="6"/>
        <v>1246506</v>
      </c>
      <c r="BL463" s="301">
        <f t="shared" si="6"/>
        <v>1007065</v>
      </c>
      <c r="BM463" s="301">
        <f t="shared" si="6"/>
        <v>25374573.079999998</v>
      </c>
      <c r="BN463" s="301">
        <f t="shared" si="6"/>
        <v>2936799.5</v>
      </c>
      <c r="BO463" s="301">
        <f t="shared" si="6"/>
        <v>1226659.5</v>
      </c>
      <c r="BP463" s="301">
        <f t="shared" si="6"/>
        <v>3371406</v>
      </c>
      <c r="BQ463" s="301">
        <f t="shared" ref="BQ463:CM466" si="7">SUMIF($A$4:$A$448,$B463,BQ$4:BQ$448)</f>
        <v>1007665.6</v>
      </c>
      <c r="BR463" s="301">
        <f t="shared" si="7"/>
        <v>1652999.15</v>
      </c>
      <c r="BS463" s="301">
        <f t="shared" si="7"/>
        <v>150517751.06999999</v>
      </c>
      <c r="BT463" s="301">
        <f t="shared" si="7"/>
        <v>1425982.18</v>
      </c>
      <c r="BU463" s="301">
        <f t="shared" si="7"/>
        <v>1399354.58</v>
      </c>
      <c r="BV463" s="301">
        <f t="shared" si="7"/>
        <v>14244838.810000001</v>
      </c>
      <c r="BW463" s="301">
        <f t="shared" si="7"/>
        <v>357807</v>
      </c>
      <c r="BX463" s="301">
        <f t="shared" si="7"/>
        <v>1140622.95</v>
      </c>
      <c r="BY463" s="301">
        <f t="shared" si="7"/>
        <v>10572390.140000001</v>
      </c>
      <c r="BZ463" s="301">
        <f t="shared" si="7"/>
        <v>601829</v>
      </c>
      <c r="CA463" s="301">
        <f t="shared" si="7"/>
        <v>1030976.7</v>
      </c>
      <c r="CB463" s="301">
        <f t="shared" si="7"/>
        <v>655458</v>
      </c>
      <c r="CC463" s="301">
        <f t="shared" si="7"/>
        <v>2040752</v>
      </c>
      <c r="CD463" s="301">
        <f t="shared" si="7"/>
        <v>6243843</v>
      </c>
      <c r="CE463" s="301">
        <f t="shared" si="7"/>
        <v>2064945.74</v>
      </c>
      <c r="CF463" s="301">
        <f t="shared" si="7"/>
        <v>5280804.5</v>
      </c>
      <c r="CG463" s="301">
        <f t="shared" si="7"/>
        <v>691948</v>
      </c>
      <c r="CH463" s="301">
        <f t="shared" si="7"/>
        <v>826052</v>
      </c>
      <c r="CI463" s="301">
        <f t="shared" si="7"/>
        <v>697155.77</v>
      </c>
      <c r="CJ463" s="301">
        <f t="shared" si="7"/>
        <v>642125</v>
      </c>
      <c r="CK463" s="301">
        <f t="shared" si="7"/>
        <v>9148108.1899999995</v>
      </c>
      <c r="CL463" s="301">
        <f t="shared" si="7"/>
        <v>552056.5</v>
      </c>
      <c r="CM463" s="301">
        <f t="shared" si="7"/>
        <v>833450.3</v>
      </c>
    </row>
    <row r="464" spans="1:91" s="117" customFormat="1" ht="25.95" customHeight="1">
      <c r="B464" s="117">
        <v>12</v>
      </c>
      <c r="C464" s="188">
        <v>12</v>
      </c>
      <c r="D464" s="301">
        <f t="shared" si="3"/>
        <v>1124542</v>
      </c>
      <c r="E464" s="301">
        <f t="shared" si="3"/>
        <v>11976.06</v>
      </c>
      <c r="F464" s="301">
        <f t="shared" ref="F464:BQ467" si="8">SUMIF($A$4:$A$448,$B464,F$4:F$448)</f>
        <v>236321.71</v>
      </c>
      <c r="G464" s="301">
        <f t="shared" si="8"/>
        <v>99075.93</v>
      </c>
      <c r="H464" s="301">
        <f t="shared" si="8"/>
        <v>5702.89</v>
      </c>
      <c r="I464" s="301">
        <f t="shared" si="8"/>
        <v>3435</v>
      </c>
      <c r="J464" s="301">
        <f t="shared" si="8"/>
        <v>5021.5</v>
      </c>
      <c r="K464" s="301">
        <f t="shared" si="8"/>
        <v>54525.54</v>
      </c>
      <c r="L464" s="301">
        <f t="shared" si="8"/>
        <v>5654.35</v>
      </c>
      <c r="M464" s="301">
        <f t="shared" si="8"/>
        <v>8447.0400000000009</v>
      </c>
      <c r="N464" s="301">
        <f t="shared" si="8"/>
        <v>448773.82</v>
      </c>
      <c r="O464" s="301">
        <f t="shared" si="8"/>
        <v>0</v>
      </c>
      <c r="P464" s="301">
        <f t="shared" si="8"/>
        <v>227763.71</v>
      </c>
      <c r="Q464" s="301">
        <f t="shared" si="8"/>
        <v>0</v>
      </c>
      <c r="R464" s="301">
        <f t="shared" si="8"/>
        <v>4562.3099999999995</v>
      </c>
      <c r="S464" s="301">
        <f t="shared" si="8"/>
        <v>10404.51</v>
      </c>
      <c r="T464" s="301">
        <f t="shared" si="8"/>
        <v>43391</v>
      </c>
      <c r="U464" s="301">
        <f t="shared" si="8"/>
        <v>1460</v>
      </c>
      <c r="V464" s="301">
        <f t="shared" si="8"/>
        <v>0</v>
      </c>
      <c r="W464" s="301">
        <f t="shared" si="8"/>
        <v>12968</v>
      </c>
      <c r="X464" s="301">
        <f t="shared" si="8"/>
        <v>2562413.9500000002</v>
      </c>
      <c r="Y464" s="301">
        <f t="shared" si="8"/>
        <v>60837.569999999992</v>
      </c>
      <c r="Z464" s="301">
        <f t="shared" si="8"/>
        <v>348513.27</v>
      </c>
      <c r="AA464" s="301">
        <f t="shared" si="8"/>
        <v>169268.61</v>
      </c>
      <c r="AB464" s="301">
        <f t="shared" si="8"/>
        <v>116009.91999999998</v>
      </c>
      <c r="AC464" s="301">
        <f t="shared" si="8"/>
        <v>163703.76999999999</v>
      </c>
      <c r="AD464" s="301">
        <f t="shared" si="8"/>
        <v>447020.23999999987</v>
      </c>
      <c r="AE464" s="301">
        <f t="shared" si="8"/>
        <v>88766.3</v>
      </c>
      <c r="AF464" s="301">
        <f t="shared" si="8"/>
        <v>3421.73</v>
      </c>
      <c r="AG464" s="301">
        <f t="shared" si="8"/>
        <v>0</v>
      </c>
      <c r="AH464" s="301">
        <f t="shared" si="8"/>
        <v>88361.540000000008</v>
      </c>
      <c r="AI464" s="301">
        <f t="shared" si="8"/>
        <v>42616</v>
      </c>
      <c r="AJ464" s="301">
        <f t="shared" si="8"/>
        <v>0</v>
      </c>
      <c r="AK464" s="301">
        <f t="shared" si="8"/>
        <v>0</v>
      </c>
      <c r="AL464" s="301">
        <f t="shared" si="8"/>
        <v>660636.99</v>
      </c>
      <c r="AM464" s="301">
        <f t="shared" si="8"/>
        <v>0</v>
      </c>
      <c r="AN464" s="301">
        <f t="shared" si="8"/>
        <v>950.29</v>
      </c>
      <c r="AO464" s="301">
        <f t="shared" si="8"/>
        <v>28502.66</v>
      </c>
      <c r="AP464" s="301">
        <f t="shared" si="8"/>
        <v>42782</v>
      </c>
      <c r="AQ464" s="301">
        <f t="shared" si="8"/>
        <v>10451.18</v>
      </c>
      <c r="AR464" s="301">
        <f t="shared" si="8"/>
        <v>0</v>
      </c>
      <c r="AS464" s="301">
        <f t="shared" si="8"/>
        <v>25342.67</v>
      </c>
      <c r="AT464" s="301">
        <f t="shared" si="8"/>
        <v>5700.73</v>
      </c>
      <c r="AU464" s="301">
        <f t="shared" si="8"/>
        <v>0</v>
      </c>
      <c r="AV464" s="301">
        <f t="shared" si="8"/>
        <v>0</v>
      </c>
      <c r="AW464" s="301">
        <f t="shared" si="8"/>
        <v>0</v>
      </c>
      <c r="AX464" s="301">
        <f t="shared" si="8"/>
        <v>950.29</v>
      </c>
      <c r="AY464" s="301">
        <f t="shared" si="8"/>
        <v>950.29</v>
      </c>
      <c r="AZ464" s="301">
        <f t="shared" si="8"/>
        <v>3527.01</v>
      </c>
      <c r="BA464" s="301">
        <f t="shared" si="8"/>
        <v>4750.4399999999996</v>
      </c>
      <c r="BB464" s="301">
        <f t="shared" si="8"/>
        <v>103358.73</v>
      </c>
      <c r="BC464" s="301">
        <f t="shared" si="8"/>
        <v>6963.25</v>
      </c>
      <c r="BD464" s="301">
        <f t="shared" si="8"/>
        <v>149667.70999999996</v>
      </c>
      <c r="BE464" s="301">
        <f t="shared" si="8"/>
        <v>406183.06999999995</v>
      </c>
      <c r="BF464" s="301">
        <f t="shared" si="8"/>
        <v>577230.73</v>
      </c>
      <c r="BG464" s="301">
        <f t="shared" si="8"/>
        <v>7671.5</v>
      </c>
      <c r="BH464" s="301">
        <f t="shared" si="8"/>
        <v>1389277.0699999998</v>
      </c>
      <c r="BI464" s="301">
        <f t="shared" si="8"/>
        <v>5809.85</v>
      </c>
      <c r="BJ464" s="301">
        <f t="shared" si="8"/>
        <v>4036.2000000000016</v>
      </c>
      <c r="BK464" s="301">
        <f t="shared" si="8"/>
        <v>0</v>
      </c>
      <c r="BL464" s="301">
        <f t="shared" si="8"/>
        <v>1880</v>
      </c>
      <c r="BM464" s="301">
        <f t="shared" si="8"/>
        <v>84618.5</v>
      </c>
      <c r="BN464" s="301">
        <f t="shared" si="8"/>
        <v>647.5</v>
      </c>
      <c r="BO464" s="301">
        <f t="shared" si="8"/>
        <v>4328.13</v>
      </c>
      <c r="BP464" s="301">
        <f t="shared" si="8"/>
        <v>3943</v>
      </c>
      <c r="BQ464" s="301">
        <f t="shared" si="8"/>
        <v>10007.720000000001</v>
      </c>
      <c r="BR464" s="301">
        <f t="shared" si="7"/>
        <v>13800.640000000001</v>
      </c>
      <c r="BS464" s="301">
        <f t="shared" si="7"/>
        <v>1889021.7800000003</v>
      </c>
      <c r="BT464" s="301">
        <f t="shared" si="7"/>
        <v>0</v>
      </c>
      <c r="BU464" s="301">
        <f t="shared" si="7"/>
        <v>12356.25</v>
      </c>
      <c r="BV464" s="301">
        <f t="shared" si="7"/>
        <v>100911</v>
      </c>
      <c r="BW464" s="301">
        <f t="shared" si="7"/>
        <v>18059.14</v>
      </c>
      <c r="BX464" s="301">
        <f t="shared" si="7"/>
        <v>0</v>
      </c>
      <c r="BY464" s="301">
        <f t="shared" si="7"/>
        <v>32566.5</v>
      </c>
      <c r="BZ464" s="301">
        <f t="shared" si="7"/>
        <v>3113.9399999999996</v>
      </c>
      <c r="CA464" s="301">
        <f t="shared" si="7"/>
        <v>6653.37</v>
      </c>
      <c r="CB464" s="301">
        <f t="shared" si="7"/>
        <v>9200</v>
      </c>
      <c r="CC464" s="301">
        <f t="shared" si="7"/>
        <v>0</v>
      </c>
      <c r="CD464" s="301">
        <f t="shared" si="7"/>
        <v>99273.56</v>
      </c>
      <c r="CE464" s="301">
        <f t="shared" si="7"/>
        <v>8698</v>
      </c>
      <c r="CF464" s="301">
        <f t="shared" si="7"/>
        <v>0</v>
      </c>
      <c r="CG464" s="301">
        <f t="shared" si="7"/>
        <v>2750.96</v>
      </c>
      <c r="CH464" s="301">
        <f t="shared" si="7"/>
        <v>0</v>
      </c>
      <c r="CI464" s="301">
        <f t="shared" si="7"/>
        <v>12679.18</v>
      </c>
      <c r="CJ464" s="301">
        <f t="shared" si="7"/>
        <v>0</v>
      </c>
      <c r="CK464" s="301">
        <f t="shared" si="7"/>
        <v>49523.39</v>
      </c>
      <c r="CL464" s="301">
        <f t="shared" si="7"/>
        <v>0</v>
      </c>
      <c r="CM464" s="301">
        <f t="shared" si="7"/>
        <v>380.19</v>
      </c>
    </row>
    <row r="465" spans="2:92" s="117" customFormat="1" ht="25.95" customHeight="1">
      <c r="B465" s="117">
        <v>13</v>
      </c>
      <c r="C465" s="188">
        <v>13</v>
      </c>
      <c r="D465" s="301">
        <f t="shared" si="3"/>
        <v>11471031.41</v>
      </c>
      <c r="E465" s="301">
        <f t="shared" si="3"/>
        <v>2027657.18</v>
      </c>
      <c r="F465" s="301">
        <f t="shared" si="8"/>
        <v>1696000</v>
      </c>
      <c r="G465" s="301">
        <f t="shared" si="8"/>
        <v>2459350.7999999998</v>
      </c>
      <c r="H465" s="301">
        <f t="shared" si="8"/>
        <v>2197321.89</v>
      </c>
      <c r="I465" s="301">
        <f t="shared" si="8"/>
        <v>3915945.79</v>
      </c>
      <c r="J465" s="301">
        <f t="shared" si="8"/>
        <v>0</v>
      </c>
      <c r="K465" s="301">
        <f t="shared" si="8"/>
        <v>2791041.98</v>
      </c>
      <c r="L465" s="301">
        <f t="shared" si="8"/>
        <v>1704500</v>
      </c>
      <c r="M465" s="301">
        <f t="shared" si="8"/>
        <v>3244186.08</v>
      </c>
      <c r="N465" s="301">
        <f t="shared" si="8"/>
        <v>8629489.7599999998</v>
      </c>
      <c r="O465" s="301">
        <f t="shared" si="8"/>
        <v>2961202.54</v>
      </c>
      <c r="P465" s="301">
        <f t="shared" si="8"/>
        <v>9178051.4800000004</v>
      </c>
      <c r="Q465" s="301">
        <f t="shared" si="8"/>
        <v>3061136.16</v>
      </c>
      <c r="R465" s="301">
        <f t="shared" si="8"/>
        <v>3923079.91</v>
      </c>
      <c r="S465" s="301">
        <f t="shared" si="8"/>
        <v>0</v>
      </c>
      <c r="T465" s="301">
        <f t="shared" si="8"/>
        <v>3162961.02</v>
      </c>
      <c r="U465" s="301">
        <f t="shared" si="8"/>
        <v>3015229.26</v>
      </c>
      <c r="V465" s="301">
        <f t="shared" si="8"/>
        <v>2181561.4500000002</v>
      </c>
      <c r="W465" s="301">
        <f t="shared" si="8"/>
        <v>1184197.98</v>
      </c>
      <c r="X465" s="301">
        <f t="shared" si="8"/>
        <v>16695300</v>
      </c>
      <c r="Y465" s="301">
        <f t="shared" si="8"/>
        <v>1572900</v>
      </c>
      <c r="Z465" s="301">
        <f t="shared" si="8"/>
        <v>4035000</v>
      </c>
      <c r="AA465" s="301">
        <f t="shared" si="8"/>
        <v>3765000</v>
      </c>
      <c r="AB465" s="301">
        <f t="shared" si="8"/>
        <v>802000</v>
      </c>
      <c r="AC465" s="301">
        <f t="shared" si="8"/>
        <v>2787200</v>
      </c>
      <c r="AD465" s="301">
        <f t="shared" si="8"/>
        <v>0</v>
      </c>
      <c r="AE465" s="301">
        <f t="shared" si="8"/>
        <v>12162066.890000001</v>
      </c>
      <c r="AF465" s="301">
        <f t="shared" si="8"/>
        <v>1520000</v>
      </c>
      <c r="AG465" s="301">
        <f t="shared" si="8"/>
        <v>1540000</v>
      </c>
      <c r="AH465" s="301">
        <f t="shared" si="8"/>
        <v>3569400</v>
      </c>
      <c r="AI465" s="301">
        <f t="shared" si="8"/>
        <v>1425000</v>
      </c>
      <c r="AJ465" s="301">
        <f t="shared" si="8"/>
        <v>2131000</v>
      </c>
      <c r="AK465" s="301">
        <f t="shared" si="8"/>
        <v>1655400</v>
      </c>
      <c r="AL465" s="301">
        <f t="shared" si="8"/>
        <v>26779390.510000002</v>
      </c>
      <c r="AM465" s="301">
        <f t="shared" si="8"/>
        <v>5410000</v>
      </c>
      <c r="AN465" s="301">
        <f t="shared" si="8"/>
        <v>1530000</v>
      </c>
      <c r="AO465" s="301">
        <f t="shared" si="8"/>
        <v>7923778.4100000001</v>
      </c>
      <c r="AP465" s="301">
        <f t="shared" si="8"/>
        <v>21371469.600000001</v>
      </c>
      <c r="AQ465" s="301">
        <f t="shared" si="8"/>
        <v>3654239.42</v>
      </c>
      <c r="AR465" s="301">
        <f t="shared" si="8"/>
        <v>437703.42</v>
      </c>
      <c r="AS465" s="301">
        <f t="shared" si="8"/>
        <v>9134855.8599999994</v>
      </c>
      <c r="AT465" s="301">
        <f t="shared" si="8"/>
        <v>1858748.45</v>
      </c>
      <c r="AU465" s="301">
        <f t="shared" si="8"/>
        <v>4900162.78</v>
      </c>
      <c r="AV465" s="301">
        <f t="shared" si="8"/>
        <v>4965284.71</v>
      </c>
      <c r="AW465" s="301">
        <f t="shared" si="8"/>
        <v>4152060.51</v>
      </c>
      <c r="AX465" s="301">
        <f t="shared" si="8"/>
        <v>1298441.3899999999</v>
      </c>
      <c r="AY465" s="301">
        <f t="shared" si="8"/>
        <v>2675821.4700000002</v>
      </c>
      <c r="AZ465" s="301">
        <f t="shared" si="8"/>
        <v>2256756.12</v>
      </c>
      <c r="BA465" s="301">
        <f t="shared" si="8"/>
        <v>3024924.88</v>
      </c>
      <c r="BB465" s="301">
        <f t="shared" si="8"/>
        <v>8053377.7599999998</v>
      </c>
      <c r="BC465" s="301">
        <f t="shared" si="8"/>
        <v>2146293.9900000002</v>
      </c>
      <c r="BD465" s="301">
        <f t="shared" si="8"/>
        <v>11600712.15</v>
      </c>
      <c r="BE465" s="301">
        <f t="shared" si="8"/>
        <v>15463611.99</v>
      </c>
      <c r="BF465" s="301">
        <f t="shared" si="8"/>
        <v>3379112.04</v>
      </c>
      <c r="BG465" s="301">
        <f t="shared" si="8"/>
        <v>1563344.81</v>
      </c>
      <c r="BH465" s="301">
        <f t="shared" si="8"/>
        <v>7340000</v>
      </c>
      <c r="BI465" s="301">
        <f t="shared" si="8"/>
        <v>1456406.46</v>
      </c>
      <c r="BJ465" s="301">
        <f t="shared" si="8"/>
        <v>1910703.82</v>
      </c>
      <c r="BK465" s="301">
        <f t="shared" si="8"/>
        <v>500000</v>
      </c>
      <c r="BL465" s="301">
        <f t="shared" si="8"/>
        <v>844168.6</v>
      </c>
      <c r="BM465" s="301">
        <f t="shared" si="8"/>
        <v>8635167.2699999996</v>
      </c>
      <c r="BN465" s="301">
        <f t="shared" si="8"/>
        <v>2831417.11</v>
      </c>
      <c r="BO465" s="301">
        <f t="shared" si="8"/>
        <v>2126565.61</v>
      </c>
      <c r="BP465" s="301">
        <f t="shared" si="8"/>
        <v>10729818.01</v>
      </c>
      <c r="BQ465" s="301">
        <f t="shared" si="8"/>
        <v>3221733.76</v>
      </c>
      <c r="BR465" s="301">
        <f t="shared" si="7"/>
        <v>1343180.63</v>
      </c>
      <c r="BS465" s="301">
        <f t="shared" si="7"/>
        <v>52122786.75</v>
      </c>
      <c r="BT465" s="301">
        <f t="shared" si="7"/>
        <v>3200660.96</v>
      </c>
      <c r="BU465" s="301">
        <f t="shared" si="7"/>
        <v>0</v>
      </c>
      <c r="BV465" s="301">
        <f t="shared" si="7"/>
        <v>13375380.24</v>
      </c>
      <c r="BW465" s="301">
        <f t="shared" si="7"/>
        <v>92400</v>
      </c>
      <c r="BX465" s="301">
        <f t="shared" si="7"/>
        <v>1737231.77</v>
      </c>
      <c r="BY465" s="301">
        <f t="shared" si="7"/>
        <v>10968890.93</v>
      </c>
      <c r="BZ465" s="301">
        <f t="shared" si="7"/>
        <v>1033132</v>
      </c>
      <c r="CA465" s="301">
        <f t="shared" si="7"/>
        <v>2076454.64</v>
      </c>
      <c r="CB465" s="301">
        <f t="shared" si="7"/>
        <v>1461000</v>
      </c>
      <c r="CC465" s="301">
        <f t="shared" si="7"/>
        <v>0</v>
      </c>
      <c r="CD465" s="301">
        <f t="shared" si="7"/>
        <v>8908650</v>
      </c>
      <c r="CE465" s="301">
        <f t="shared" si="7"/>
        <v>2513676.8199999998</v>
      </c>
      <c r="CF465" s="301">
        <f t="shared" si="7"/>
        <v>8499925.1600000001</v>
      </c>
      <c r="CG465" s="301">
        <f t="shared" si="7"/>
        <v>649036.67000000004</v>
      </c>
      <c r="CH465" s="301">
        <f t="shared" si="7"/>
        <v>886660.42</v>
      </c>
      <c r="CI465" s="301">
        <f t="shared" si="7"/>
        <v>623335.38</v>
      </c>
      <c r="CJ465" s="301">
        <f t="shared" si="7"/>
        <v>787885.12</v>
      </c>
      <c r="CK465" s="301">
        <f t="shared" si="7"/>
        <v>11618527.67</v>
      </c>
      <c r="CL465" s="301">
        <f t="shared" si="7"/>
        <v>1426990.35</v>
      </c>
      <c r="CM465" s="301">
        <f t="shared" si="7"/>
        <v>0</v>
      </c>
    </row>
    <row r="466" spans="2:92" s="117" customFormat="1" ht="25.95" customHeight="1">
      <c r="B466" s="117">
        <v>14</v>
      </c>
      <c r="C466" s="188">
        <v>14</v>
      </c>
      <c r="D466" s="301">
        <f t="shared" si="3"/>
        <v>2025864.96</v>
      </c>
      <c r="E466" s="301">
        <f t="shared" si="3"/>
        <v>3189291.79</v>
      </c>
      <c r="F466" s="301">
        <f t="shared" si="8"/>
        <v>3141475.61</v>
      </c>
      <c r="G466" s="301">
        <f t="shared" si="8"/>
        <v>1015663.91</v>
      </c>
      <c r="H466" s="301">
        <f t="shared" si="8"/>
        <v>1530802.33</v>
      </c>
      <c r="I466" s="301">
        <f t="shared" si="8"/>
        <v>4660564.71</v>
      </c>
      <c r="J466" s="301">
        <f t="shared" si="8"/>
        <v>5392216.2999999998</v>
      </c>
      <c r="K466" s="301">
        <f t="shared" si="8"/>
        <v>1720066.5</v>
      </c>
      <c r="L466" s="301">
        <f t="shared" si="8"/>
        <v>1136677.1399999999</v>
      </c>
      <c r="M466" s="301">
        <f t="shared" si="8"/>
        <v>2673591.7400000002</v>
      </c>
      <c r="N466" s="301">
        <f t="shared" si="8"/>
        <v>4106643.5</v>
      </c>
      <c r="O466" s="301">
        <f t="shared" si="8"/>
        <v>1556799.71</v>
      </c>
      <c r="P466" s="301">
        <f t="shared" si="8"/>
        <v>1082394.57</v>
      </c>
      <c r="Q466" s="301">
        <f t="shared" si="8"/>
        <v>2455888</v>
      </c>
      <c r="R466" s="301">
        <f t="shared" si="8"/>
        <v>5397265.9800000004</v>
      </c>
      <c r="S466" s="301">
        <f t="shared" si="8"/>
        <v>5621.68</v>
      </c>
      <c r="T466" s="301">
        <f t="shared" si="8"/>
        <v>1832348</v>
      </c>
      <c r="U466" s="301">
        <f t="shared" si="8"/>
        <v>120834</v>
      </c>
      <c r="V466" s="301">
        <f t="shared" si="8"/>
        <v>6455000</v>
      </c>
      <c r="W466" s="301">
        <f t="shared" si="8"/>
        <v>1523436.6</v>
      </c>
      <c r="X466" s="301">
        <f t="shared" si="8"/>
        <v>13569353</v>
      </c>
      <c r="Y466" s="301">
        <f t="shared" si="8"/>
        <v>2000000</v>
      </c>
      <c r="Z466" s="301">
        <f t="shared" si="8"/>
        <v>2345000</v>
      </c>
      <c r="AA466" s="301">
        <f t="shared" si="8"/>
        <v>2000000</v>
      </c>
      <c r="AB466" s="301">
        <f t="shared" si="8"/>
        <v>2000000</v>
      </c>
      <c r="AC466" s="301">
        <f t="shared" si="8"/>
        <v>2000000</v>
      </c>
      <c r="AD466" s="301">
        <f t="shared" si="8"/>
        <v>2000000</v>
      </c>
      <c r="AE466" s="301">
        <f t="shared" si="8"/>
        <v>4515855.97</v>
      </c>
      <c r="AF466" s="301">
        <f t="shared" si="8"/>
        <v>0</v>
      </c>
      <c r="AG466" s="301">
        <f t="shared" si="8"/>
        <v>0</v>
      </c>
      <c r="AH466" s="301">
        <f t="shared" si="8"/>
        <v>0</v>
      </c>
      <c r="AI466" s="301">
        <f t="shared" si="8"/>
        <v>2916411.01</v>
      </c>
      <c r="AJ466" s="301">
        <f t="shared" si="8"/>
        <v>250000</v>
      </c>
      <c r="AK466" s="301">
        <f t="shared" si="8"/>
        <v>0</v>
      </c>
      <c r="AL466" s="301">
        <f t="shared" si="8"/>
        <v>6714242.2599999998</v>
      </c>
      <c r="AM466" s="301">
        <f t="shared" si="8"/>
        <v>3722618.15</v>
      </c>
      <c r="AN466" s="301">
        <f t="shared" si="8"/>
        <v>1685182.01</v>
      </c>
      <c r="AO466" s="301">
        <f t="shared" si="8"/>
        <v>4434347.5199999996</v>
      </c>
      <c r="AP466" s="301">
        <f t="shared" si="8"/>
        <v>3927709.7</v>
      </c>
      <c r="AQ466" s="301">
        <f t="shared" si="8"/>
        <v>2352424.0299999998</v>
      </c>
      <c r="AR466" s="301">
        <f t="shared" si="8"/>
        <v>2842832.77</v>
      </c>
      <c r="AS466" s="301">
        <f t="shared" si="8"/>
        <v>3734993.83</v>
      </c>
      <c r="AT466" s="301">
        <f t="shared" si="8"/>
        <v>1844608.23</v>
      </c>
      <c r="AU466" s="301">
        <f t="shared" si="8"/>
        <v>5297284.34</v>
      </c>
      <c r="AV466" s="301">
        <f t="shared" si="8"/>
        <v>4102551.18</v>
      </c>
      <c r="AW466" s="301">
        <f t="shared" si="8"/>
        <v>1726343.15</v>
      </c>
      <c r="AX466" s="301">
        <f t="shared" si="8"/>
        <v>1236273.81</v>
      </c>
      <c r="AY466" s="301">
        <f t="shared" si="8"/>
        <v>1522453.1</v>
      </c>
      <c r="AZ466" s="301">
        <f t="shared" si="8"/>
        <v>1927634.59</v>
      </c>
      <c r="BA466" s="301">
        <f t="shared" si="8"/>
        <v>1638883.45</v>
      </c>
      <c r="BB466" s="301">
        <f t="shared" si="8"/>
        <v>5324190.26</v>
      </c>
      <c r="BC466" s="301">
        <f t="shared" si="8"/>
        <v>2430226.81</v>
      </c>
      <c r="BD466" s="301">
        <f t="shared" si="8"/>
        <v>4430000</v>
      </c>
      <c r="BE466" s="301">
        <f t="shared" si="8"/>
        <v>4465223.67</v>
      </c>
      <c r="BF466" s="301">
        <f t="shared" si="8"/>
        <v>2000000</v>
      </c>
      <c r="BG466" s="301">
        <f t="shared" si="8"/>
        <v>2755000</v>
      </c>
      <c r="BH466" s="301">
        <f t="shared" si="8"/>
        <v>3090000</v>
      </c>
      <c r="BI466" s="301">
        <f t="shared" si="8"/>
        <v>2800000</v>
      </c>
      <c r="BJ466" s="301">
        <f t="shared" si="8"/>
        <v>2000000</v>
      </c>
      <c r="BK466" s="301">
        <f t="shared" si="8"/>
        <v>2000000</v>
      </c>
      <c r="BL466" s="301">
        <f t="shared" si="8"/>
        <v>2000000</v>
      </c>
      <c r="BM466" s="301">
        <f t="shared" si="8"/>
        <v>3597830</v>
      </c>
      <c r="BN466" s="301">
        <f t="shared" si="8"/>
        <v>4357468.84</v>
      </c>
      <c r="BO466" s="301">
        <f t="shared" si="8"/>
        <v>2861396.78</v>
      </c>
      <c r="BP466" s="301">
        <f t="shared" si="8"/>
        <v>5136589.4000000004</v>
      </c>
      <c r="BQ466" s="301">
        <f t="shared" si="8"/>
        <v>4212305.07</v>
      </c>
      <c r="BR466" s="301">
        <f t="shared" si="7"/>
        <v>1483167.03</v>
      </c>
      <c r="BS466" s="301">
        <f t="shared" si="7"/>
        <v>3882000</v>
      </c>
      <c r="BT466" s="301">
        <f t="shared" si="7"/>
        <v>3638621.75</v>
      </c>
      <c r="BU466" s="301">
        <f t="shared" si="7"/>
        <v>2800548.92</v>
      </c>
      <c r="BV466" s="301">
        <f t="shared" si="7"/>
        <v>5064311.3600000003</v>
      </c>
      <c r="BW466" s="301">
        <f t="shared" si="7"/>
        <v>1124654.32</v>
      </c>
      <c r="BX466" s="301">
        <f t="shared" si="7"/>
        <v>9558860.3499999996</v>
      </c>
      <c r="BY466" s="301">
        <f t="shared" si="7"/>
        <v>8574378.8000000007</v>
      </c>
      <c r="BZ466" s="301">
        <f t="shared" si="7"/>
        <v>1357080.73</v>
      </c>
      <c r="CA466" s="301">
        <f t="shared" si="7"/>
        <v>1640800.78</v>
      </c>
      <c r="CB466" s="301">
        <f t="shared" si="7"/>
        <v>2872216.96</v>
      </c>
      <c r="CC466" s="301">
        <f t="shared" si="7"/>
        <v>2607928.5499999998</v>
      </c>
      <c r="CD466" s="301">
        <f t="shared" si="7"/>
        <v>8838692.4600000009</v>
      </c>
      <c r="CE466" s="301">
        <f t="shared" si="7"/>
        <v>2813931.71</v>
      </c>
      <c r="CF466" s="301">
        <f t="shared" si="7"/>
        <v>9417746.1799999997</v>
      </c>
      <c r="CG466" s="301">
        <f t="shared" si="7"/>
        <v>0</v>
      </c>
      <c r="CH466" s="301">
        <f t="shared" si="7"/>
        <v>1208642.8700000001</v>
      </c>
      <c r="CI466" s="301">
        <f t="shared" si="7"/>
        <v>2217692.44</v>
      </c>
      <c r="CJ466" s="301">
        <f t="shared" si="7"/>
        <v>1179187.79</v>
      </c>
      <c r="CK466" s="301">
        <f t="shared" si="7"/>
        <v>8737693.2200000007</v>
      </c>
      <c r="CL466" s="301">
        <f t="shared" si="7"/>
        <v>1102660.82</v>
      </c>
      <c r="CM466" s="301">
        <f t="shared" si="7"/>
        <v>0</v>
      </c>
      <c r="CN466" s="191"/>
    </row>
    <row r="467" spans="2:92" s="117" customFormat="1" ht="25.95" customHeight="1">
      <c r="B467" s="117">
        <v>15</v>
      </c>
      <c r="C467" s="188">
        <v>15</v>
      </c>
      <c r="D467" s="301">
        <f t="shared" si="3"/>
        <v>3384966</v>
      </c>
      <c r="E467" s="301">
        <f t="shared" si="3"/>
        <v>14500</v>
      </c>
      <c r="F467" s="301">
        <f t="shared" si="8"/>
        <v>610</v>
      </c>
      <c r="G467" s="301">
        <f t="shared" si="8"/>
        <v>0</v>
      </c>
      <c r="H467" s="301">
        <f t="shared" si="8"/>
        <v>3000</v>
      </c>
      <c r="I467" s="301">
        <f t="shared" si="8"/>
        <v>114469</v>
      </c>
      <c r="J467" s="301">
        <f t="shared" si="8"/>
        <v>0</v>
      </c>
      <c r="K467" s="301">
        <f t="shared" si="8"/>
        <v>314686.09999999998</v>
      </c>
      <c r="L467" s="301">
        <f t="shared" si="8"/>
        <v>0</v>
      </c>
      <c r="M467" s="301">
        <f t="shared" si="8"/>
        <v>51791</v>
      </c>
      <c r="N467" s="301">
        <f t="shared" si="8"/>
        <v>151940</v>
      </c>
      <c r="O467" s="301">
        <f t="shared" si="8"/>
        <v>0</v>
      </c>
      <c r="P467" s="301">
        <f t="shared" si="8"/>
        <v>1208196.45</v>
      </c>
      <c r="Q467" s="301">
        <f t="shared" si="8"/>
        <v>0</v>
      </c>
      <c r="R467" s="301">
        <f t="shared" si="8"/>
        <v>2550</v>
      </c>
      <c r="S467" s="301">
        <f t="shared" si="8"/>
        <v>7510</v>
      </c>
      <c r="T467" s="301">
        <f t="shared" si="8"/>
        <v>50910</v>
      </c>
      <c r="U467" s="301">
        <f t="shared" si="8"/>
        <v>6080</v>
      </c>
      <c r="V467" s="301">
        <f t="shared" si="8"/>
        <v>91300</v>
      </c>
      <c r="W467" s="301">
        <f t="shared" si="8"/>
        <v>0</v>
      </c>
      <c r="X467" s="301">
        <f t="shared" si="8"/>
        <v>6631513.5</v>
      </c>
      <c r="Y467" s="301">
        <f t="shared" si="8"/>
        <v>76210</v>
      </c>
      <c r="Z467" s="301">
        <f t="shared" si="8"/>
        <v>0</v>
      </c>
      <c r="AA467" s="301">
        <f t="shared" si="8"/>
        <v>56607</v>
      </c>
      <c r="AB467" s="301">
        <f t="shared" si="8"/>
        <v>0</v>
      </c>
      <c r="AC467" s="301">
        <f t="shared" si="8"/>
        <v>0</v>
      </c>
      <c r="AD467" s="301">
        <f t="shared" si="8"/>
        <v>0</v>
      </c>
      <c r="AE467" s="301">
        <f t="shared" si="8"/>
        <v>188823</v>
      </c>
      <c r="AF467" s="301">
        <f t="shared" si="8"/>
        <v>0</v>
      </c>
      <c r="AG467" s="301">
        <f t="shared" si="8"/>
        <v>45560</v>
      </c>
      <c r="AH467" s="301">
        <f t="shared" si="8"/>
        <v>6765.4</v>
      </c>
      <c r="AI467" s="301">
        <f t="shared" si="8"/>
        <v>26495</v>
      </c>
      <c r="AJ467" s="301">
        <f t="shared" si="8"/>
        <v>0</v>
      </c>
      <c r="AK467" s="301">
        <f t="shared" si="8"/>
        <v>52880</v>
      </c>
      <c r="AL467" s="301">
        <f t="shared" si="8"/>
        <v>8260737.25</v>
      </c>
      <c r="AM467" s="301">
        <f t="shared" si="8"/>
        <v>0</v>
      </c>
      <c r="AN467" s="301">
        <f t="shared" si="8"/>
        <v>13240</v>
      </c>
      <c r="AO467" s="301">
        <f t="shared" si="8"/>
        <v>9623320</v>
      </c>
      <c r="AP467" s="301">
        <f t="shared" si="8"/>
        <v>50240</v>
      </c>
      <c r="AQ467" s="301">
        <f t="shared" si="8"/>
        <v>57705</v>
      </c>
      <c r="AR467" s="301">
        <f t="shared" si="8"/>
        <v>30800</v>
      </c>
      <c r="AS467" s="301">
        <f t="shared" si="8"/>
        <v>291562</v>
      </c>
      <c r="AT467" s="301">
        <f t="shared" si="8"/>
        <v>0</v>
      </c>
      <c r="AU467" s="301">
        <f t="shared" si="8"/>
        <v>4125</v>
      </c>
      <c r="AV467" s="301">
        <f t="shared" si="8"/>
        <v>16270</v>
      </c>
      <c r="AW467" s="301">
        <f t="shared" si="8"/>
        <v>47557</v>
      </c>
      <c r="AX467" s="301">
        <f t="shared" si="8"/>
        <v>870</v>
      </c>
      <c r="AY467" s="301">
        <f t="shared" si="8"/>
        <v>0</v>
      </c>
      <c r="AZ467" s="301">
        <f t="shared" si="8"/>
        <v>0</v>
      </c>
      <c r="BA467" s="301">
        <f t="shared" si="8"/>
        <v>0</v>
      </c>
      <c r="BB467" s="301">
        <f t="shared" si="8"/>
        <v>728938</v>
      </c>
      <c r="BC467" s="301">
        <f t="shared" si="8"/>
        <v>0</v>
      </c>
      <c r="BD467" s="301">
        <f t="shared" si="8"/>
        <v>3962680.5</v>
      </c>
      <c r="BE467" s="301">
        <f t="shared" si="8"/>
        <v>400884</v>
      </c>
      <c r="BF467" s="301">
        <f t="shared" si="8"/>
        <v>46140</v>
      </c>
      <c r="BG467" s="301">
        <f t="shared" si="8"/>
        <v>95976.5</v>
      </c>
      <c r="BH467" s="301">
        <f t="shared" si="8"/>
        <v>404270</v>
      </c>
      <c r="BI467" s="301">
        <f t="shared" si="8"/>
        <v>0</v>
      </c>
      <c r="BJ467" s="301">
        <f t="shared" si="8"/>
        <v>79293</v>
      </c>
      <c r="BK467" s="301">
        <f t="shared" si="8"/>
        <v>0</v>
      </c>
      <c r="BL467" s="301">
        <f t="shared" si="8"/>
        <v>39620</v>
      </c>
      <c r="BM467" s="301">
        <f t="shared" si="8"/>
        <v>3132422.94</v>
      </c>
      <c r="BN467" s="301">
        <f t="shared" si="8"/>
        <v>101955</v>
      </c>
      <c r="BO467" s="301">
        <f t="shared" si="8"/>
        <v>91183.5</v>
      </c>
      <c r="BP467" s="301">
        <f t="shared" si="8"/>
        <v>94159</v>
      </c>
      <c r="BQ467" s="301">
        <f t="shared" ref="BQ467:CM470" si="9">SUMIF($A$4:$A$448,$B467,BQ$4:BQ$448)</f>
        <v>1260</v>
      </c>
      <c r="BR467" s="301">
        <f t="shared" si="9"/>
        <v>33870</v>
      </c>
      <c r="BS467" s="301">
        <f t="shared" si="9"/>
        <v>3476000.06</v>
      </c>
      <c r="BT467" s="301">
        <f t="shared" si="9"/>
        <v>99760</v>
      </c>
      <c r="BU467" s="301">
        <f t="shared" si="9"/>
        <v>0</v>
      </c>
      <c r="BV467" s="301">
        <f t="shared" si="9"/>
        <v>568695</v>
      </c>
      <c r="BW467" s="301">
        <f t="shared" si="9"/>
        <v>1062110</v>
      </c>
      <c r="BX467" s="301">
        <f t="shared" si="9"/>
        <v>0</v>
      </c>
      <c r="BY467" s="301">
        <f t="shared" si="9"/>
        <v>328910</v>
      </c>
      <c r="BZ467" s="301">
        <f t="shared" si="9"/>
        <v>310</v>
      </c>
      <c r="CA467" s="301">
        <f t="shared" si="9"/>
        <v>0</v>
      </c>
      <c r="CB467" s="301">
        <f t="shared" si="9"/>
        <v>0</v>
      </c>
      <c r="CC467" s="301">
        <f t="shared" si="9"/>
        <v>0</v>
      </c>
      <c r="CD467" s="301">
        <f t="shared" si="9"/>
        <v>20080</v>
      </c>
      <c r="CE467" s="301">
        <f t="shared" si="9"/>
        <v>144730</v>
      </c>
      <c r="CF467" s="301">
        <f t="shared" si="9"/>
        <v>101476.47</v>
      </c>
      <c r="CG467" s="301">
        <f t="shared" si="9"/>
        <v>0</v>
      </c>
      <c r="CH467" s="301">
        <f t="shared" si="9"/>
        <v>43950</v>
      </c>
      <c r="CI467" s="301">
        <f t="shared" si="9"/>
        <v>0</v>
      </c>
      <c r="CJ467" s="301">
        <f t="shared" si="9"/>
        <v>0</v>
      </c>
      <c r="CK467" s="301">
        <f t="shared" si="9"/>
        <v>1770</v>
      </c>
      <c r="CL467" s="301">
        <f t="shared" si="9"/>
        <v>0</v>
      </c>
      <c r="CM467" s="301">
        <f t="shared" si="9"/>
        <v>0</v>
      </c>
    </row>
    <row r="468" spans="2:92" s="117" customFormat="1" ht="25.95" customHeight="1">
      <c r="B468" s="117">
        <v>16</v>
      </c>
      <c r="C468" s="189">
        <v>16</v>
      </c>
      <c r="D468" s="301">
        <f t="shared" si="3"/>
        <v>154930642.09999999</v>
      </c>
      <c r="E468" s="301">
        <f t="shared" si="3"/>
        <v>18953227.949999999</v>
      </c>
      <c r="F468" s="301">
        <f t="shared" ref="F468:BQ471" si="10">SUMIF($A$4:$A$448,$B468,F$4:F$448)</f>
        <v>19577487.219999999</v>
      </c>
      <c r="G468" s="301">
        <f t="shared" si="10"/>
        <v>22889849.289999999</v>
      </c>
      <c r="H468" s="301">
        <f t="shared" si="10"/>
        <v>17692201.530000001</v>
      </c>
      <c r="I468" s="301">
        <f t="shared" si="10"/>
        <v>23907211.73</v>
      </c>
      <c r="J468" s="301">
        <f t="shared" si="10"/>
        <v>32036153.550000001</v>
      </c>
      <c r="K468" s="301">
        <f t="shared" si="10"/>
        <v>32462684.149999999</v>
      </c>
      <c r="L468" s="301">
        <f t="shared" si="10"/>
        <v>21249555.68</v>
      </c>
      <c r="M468" s="301">
        <f t="shared" si="10"/>
        <v>21301786.949999999</v>
      </c>
      <c r="N468" s="301">
        <f t="shared" si="10"/>
        <v>44074355.170000002</v>
      </c>
      <c r="O468" s="301">
        <f t="shared" si="10"/>
        <v>7824969.5199999996</v>
      </c>
      <c r="P468" s="301">
        <f t="shared" si="10"/>
        <v>79198291.209999993</v>
      </c>
      <c r="Q468" s="301">
        <f t="shared" si="10"/>
        <v>19687542.260000002</v>
      </c>
      <c r="R468" s="301">
        <f t="shared" si="10"/>
        <v>20157773.07</v>
      </c>
      <c r="S468" s="301">
        <f t="shared" si="10"/>
        <v>33780521.149999999</v>
      </c>
      <c r="T468" s="301">
        <f t="shared" si="10"/>
        <v>20264151.27</v>
      </c>
      <c r="U468" s="301">
        <f t="shared" si="10"/>
        <v>18840740.68</v>
      </c>
      <c r="V468" s="301">
        <f t="shared" si="10"/>
        <v>19623895.760000002</v>
      </c>
      <c r="W468" s="301">
        <f t="shared" si="10"/>
        <v>12645413.779999999</v>
      </c>
      <c r="X468" s="301">
        <f t="shared" si="10"/>
        <v>180675047.77000001</v>
      </c>
      <c r="Y468" s="301">
        <f t="shared" si="10"/>
        <v>14196107.640000001</v>
      </c>
      <c r="Z468" s="301">
        <f t="shared" si="10"/>
        <v>21246053.66</v>
      </c>
      <c r="AA468" s="301">
        <f t="shared" si="10"/>
        <v>17500903.140000001</v>
      </c>
      <c r="AB468" s="301">
        <f t="shared" si="10"/>
        <v>12816306.77</v>
      </c>
      <c r="AC468" s="301">
        <f t="shared" si="10"/>
        <v>15138348.99</v>
      </c>
      <c r="AD468" s="301">
        <f t="shared" si="10"/>
        <v>17491544.079999998</v>
      </c>
      <c r="AE468" s="301">
        <f t="shared" si="10"/>
        <v>48941299.530000001</v>
      </c>
      <c r="AF468" s="301">
        <f t="shared" si="10"/>
        <v>18165512.670000002</v>
      </c>
      <c r="AG468" s="301">
        <f t="shared" si="10"/>
        <v>12940526.449999999</v>
      </c>
      <c r="AH468" s="301">
        <f t="shared" si="10"/>
        <v>17815177.52</v>
      </c>
      <c r="AI468" s="301">
        <f t="shared" si="10"/>
        <v>31407300.91</v>
      </c>
      <c r="AJ468" s="301">
        <f t="shared" si="10"/>
        <v>16238265.699999999</v>
      </c>
      <c r="AK468" s="301">
        <f t="shared" si="10"/>
        <v>12415918.49</v>
      </c>
      <c r="AL468" s="301">
        <f t="shared" si="10"/>
        <v>282223477.36000001</v>
      </c>
      <c r="AM468" s="301">
        <f t="shared" si="10"/>
        <v>19904225.809999999</v>
      </c>
      <c r="AN468" s="301">
        <f t="shared" si="10"/>
        <v>16752643.140000001</v>
      </c>
      <c r="AO468" s="301">
        <f t="shared" si="10"/>
        <v>33488886.420000002</v>
      </c>
      <c r="AP468" s="301">
        <f t="shared" si="10"/>
        <v>31587680.34</v>
      </c>
      <c r="AQ468" s="301">
        <f t="shared" si="10"/>
        <v>20344951.600000001</v>
      </c>
      <c r="AR468" s="301">
        <f t="shared" si="10"/>
        <v>10605613.560000001</v>
      </c>
      <c r="AS468" s="301">
        <f t="shared" si="10"/>
        <v>59982662.93</v>
      </c>
      <c r="AT468" s="301">
        <f t="shared" si="10"/>
        <v>16406485.880000001</v>
      </c>
      <c r="AU468" s="301">
        <f t="shared" si="10"/>
        <v>27621805.75</v>
      </c>
      <c r="AV468" s="301">
        <f t="shared" si="10"/>
        <v>36609258.350000001</v>
      </c>
      <c r="AW468" s="301">
        <f t="shared" si="10"/>
        <v>19458818.73</v>
      </c>
      <c r="AX468" s="301">
        <f t="shared" si="10"/>
        <v>13539468.109999999</v>
      </c>
      <c r="AY468" s="301">
        <f t="shared" si="10"/>
        <v>24001462.039999999</v>
      </c>
      <c r="AZ468" s="301">
        <f t="shared" si="10"/>
        <v>18341980.73</v>
      </c>
      <c r="BA468" s="301">
        <f t="shared" si="10"/>
        <v>16016972.029999999</v>
      </c>
      <c r="BB468" s="301">
        <f t="shared" si="10"/>
        <v>82438432.879999995</v>
      </c>
      <c r="BC468" s="301">
        <f t="shared" si="10"/>
        <v>15526160.5</v>
      </c>
      <c r="BD468" s="301">
        <f t="shared" si="10"/>
        <v>161324246.63</v>
      </c>
      <c r="BE468" s="301">
        <f t="shared" si="10"/>
        <v>45179874.609999999</v>
      </c>
      <c r="BF468" s="301">
        <f t="shared" si="10"/>
        <v>18297410.640000001</v>
      </c>
      <c r="BG468" s="301">
        <f t="shared" si="10"/>
        <v>17520137.329999998</v>
      </c>
      <c r="BH468" s="301">
        <f t="shared" si="10"/>
        <v>86290744.450000003</v>
      </c>
      <c r="BI468" s="301">
        <f t="shared" si="10"/>
        <v>14214508.050000001</v>
      </c>
      <c r="BJ468" s="301">
        <f t="shared" si="10"/>
        <v>8558846.6899999995</v>
      </c>
      <c r="BK468" s="301">
        <f t="shared" si="10"/>
        <v>10959418.380000001</v>
      </c>
      <c r="BL468" s="301">
        <f t="shared" si="10"/>
        <v>9633624.1899999995</v>
      </c>
      <c r="BM468" s="301">
        <f t="shared" si="10"/>
        <v>123719899.23999999</v>
      </c>
      <c r="BN468" s="301">
        <f t="shared" si="10"/>
        <v>30023195.550000001</v>
      </c>
      <c r="BO468" s="301">
        <f t="shared" si="10"/>
        <v>23410526.109999999</v>
      </c>
      <c r="BP468" s="301">
        <f t="shared" si="10"/>
        <v>33156891.550000001</v>
      </c>
      <c r="BQ468" s="301">
        <f t="shared" si="10"/>
        <v>22446774.18</v>
      </c>
      <c r="BR468" s="301">
        <f t="shared" si="9"/>
        <v>15583412.390000001</v>
      </c>
      <c r="BS468" s="301">
        <f t="shared" si="9"/>
        <v>433227591.57999998</v>
      </c>
      <c r="BT468" s="301">
        <f t="shared" si="9"/>
        <v>24856936.300000001</v>
      </c>
      <c r="BU468" s="301">
        <f t="shared" si="9"/>
        <v>25164397.149999999</v>
      </c>
      <c r="BV468" s="301">
        <f t="shared" si="9"/>
        <v>80317917.090000004</v>
      </c>
      <c r="BW468" s="301">
        <f t="shared" si="9"/>
        <v>7517120.3300000001</v>
      </c>
      <c r="BX468" s="301">
        <f t="shared" si="9"/>
        <v>22027667.800000001</v>
      </c>
      <c r="BY468" s="301">
        <f t="shared" si="9"/>
        <v>46777511.289999999</v>
      </c>
      <c r="BZ468" s="301">
        <f t="shared" si="9"/>
        <v>15058275.16</v>
      </c>
      <c r="CA468" s="301">
        <f t="shared" si="9"/>
        <v>16043665.59</v>
      </c>
      <c r="CB468" s="301">
        <f t="shared" si="9"/>
        <v>21380125.82</v>
      </c>
      <c r="CC468" s="301">
        <f t="shared" si="9"/>
        <v>24004770.530000001</v>
      </c>
      <c r="CD468" s="301">
        <f t="shared" si="9"/>
        <v>45902267.780000001</v>
      </c>
      <c r="CE468" s="301">
        <f t="shared" si="9"/>
        <v>25624381.75</v>
      </c>
      <c r="CF468" s="301">
        <f t="shared" si="9"/>
        <v>36001591.619999997</v>
      </c>
      <c r="CG468" s="301">
        <f t="shared" si="9"/>
        <v>12619920</v>
      </c>
      <c r="CH468" s="301">
        <f t="shared" si="9"/>
        <v>14608558.699999999</v>
      </c>
      <c r="CI468" s="301">
        <f t="shared" si="9"/>
        <v>12437244.82</v>
      </c>
      <c r="CJ468" s="301">
        <f t="shared" si="9"/>
        <v>15206262.9</v>
      </c>
      <c r="CK468" s="301">
        <f t="shared" si="9"/>
        <v>42595251.409999996</v>
      </c>
      <c r="CL468" s="301">
        <f t="shared" si="9"/>
        <v>10034703.65</v>
      </c>
      <c r="CM468" s="301">
        <f t="shared" si="9"/>
        <v>8749884.4000000004</v>
      </c>
    </row>
    <row r="469" spans="2:92" s="117" customFormat="1" ht="25.95" customHeight="1">
      <c r="B469" s="117">
        <v>17</v>
      </c>
      <c r="C469" s="190">
        <v>17</v>
      </c>
      <c r="D469" s="301">
        <f t="shared" si="3"/>
        <v>17916455.640000001</v>
      </c>
      <c r="E469" s="301">
        <f t="shared" si="3"/>
        <v>779263.25</v>
      </c>
      <c r="F469" s="301">
        <f t="shared" si="10"/>
        <v>834136.84</v>
      </c>
      <c r="G469" s="301">
        <f t="shared" si="10"/>
        <v>1074673.3400000001</v>
      </c>
      <c r="H469" s="301">
        <f t="shared" si="10"/>
        <v>773139.53</v>
      </c>
      <c r="I469" s="301">
        <f t="shared" si="10"/>
        <v>1039651.6699999999</v>
      </c>
      <c r="J469" s="301">
        <f t="shared" si="10"/>
        <v>1380219.67</v>
      </c>
      <c r="K469" s="301">
        <f t="shared" si="10"/>
        <v>1395831.61</v>
      </c>
      <c r="L469" s="301">
        <f t="shared" si="10"/>
        <v>886587.16</v>
      </c>
      <c r="M469" s="301">
        <f t="shared" si="10"/>
        <v>935138.55</v>
      </c>
      <c r="N469" s="301">
        <f t="shared" si="10"/>
        <v>3733503.48</v>
      </c>
      <c r="O469" s="301">
        <f t="shared" si="10"/>
        <v>339260.21</v>
      </c>
      <c r="P469" s="301">
        <f t="shared" si="10"/>
        <v>54718505.890000001</v>
      </c>
      <c r="Q469" s="301">
        <f t="shared" si="10"/>
        <v>818960.51</v>
      </c>
      <c r="R469" s="301">
        <f t="shared" si="10"/>
        <v>805360.46000000008</v>
      </c>
      <c r="S469" s="301">
        <f t="shared" si="10"/>
        <v>1475202.9300000002</v>
      </c>
      <c r="T469" s="301">
        <f t="shared" si="10"/>
        <v>862974.22</v>
      </c>
      <c r="U469" s="301">
        <f t="shared" si="10"/>
        <v>788888.87</v>
      </c>
      <c r="V469" s="301">
        <f t="shared" si="10"/>
        <v>713520.49</v>
      </c>
      <c r="W469" s="301">
        <f t="shared" si="10"/>
        <v>474482.67</v>
      </c>
      <c r="X469" s="301">
        <f t="shared" si="10"/>
        <v>55467262.75</v>
      </c>
      <c r="Y469" s="301">
        <f t="shared" si="10"/>
        <v>666074.37</v>
      </c>
      <c r="Z469" s="301">
        <f t="shared" si="10"/>
        <v>883269.42</v>
      </c>
      <c r="AA469" s="301">
        <f t="shared" si="10"/>
        <v>763382.66</v>
      </c>
      <c r="AB469" s="301">
        <f t="shared" si="10"/>
        <v>494596.10000000003</v>
      </c>
      <c r="AC469" s="301">
        <f t="shared" si="10"/>
        <v>498419.81000000006</v>
      </c>
      <c r="AD469" s="301">
        <f t="shared" si="10"/>
        <v>633367.20000000007</v>
      </c>
      <c r="AE469" s="301">
        <f t="shared" si="10"/>
        <v>1853621.76</v>
      </c>
      <c r="AF469" s="301">
        <f t="shared" si="10"/>
        <v>680642.11</v>
      </c>
      <c r="AG469" s="301">
        <f t="shared" si="10"/>
        <v>524773</v>
      </c>
      <c r="AH469" s="301">
        <f t="shared" si="10"/>
        <v>786707.72</v>
      </c>
      <c r="AI469" s="301">
        <f t="shared" si="10"/>
        <v>1317708.6000000001</v>
      </c>
      <c r="AJ469" s="301">
        <f t="shared" si="10"/>
        <v>621826.85</v>
      </c>
      <c r="AK469" s="301">
        <f t="shared" si="10"/>
        <v>452475.52</v>
      </c>
      <c r="AL469" s="301">
        <f t="shared" si="10"/>
        <v>135880967.91</v>
      </c>
      <c r="AM469" s="301">
        <f t="shared" si="10"/>
        <v>913187.92</v>
      </c>
      <c r="AN469" s="301">
        <f t="shared" si="10"/>
        <v>740429.57000000007</v>
      </c>
      <c r="AO469" s="301">
        <f t="shared" si="10"/>
        <v>1312307.6399999999</v>
      </c>
      <c r="AP469" s="301">
        <f t="shared" si="10"/>
        <v>1328018.1599999999</v>
      </c>
      <c r="AQ469" s="301">
        <f t="shared" si="10"/>
        <v>864614.99</v>
      </c>
      <c r="AR469" s="301">
        <f t="shared" si="10"/>
        <v>453593.71</v>
      </c>
      <c r="AS469" s="301">
        <f t="shared" si="10"/>
        <v>16841778.379999999</v>
      </c>
      <c r="AT469" s="301">
        <f t="shared" si="10"/>
        <v>825300</v>
      </c>
      <c r="AU469" s="301">
        <f t="shared" si="10"/>
        <v>1167876.7000000002</v>
      </c>
      <c r="AV469" s="301">
        <f t="shared" si="10"/>
        <v>1608961.52</v>
      </c>
      <c r="AW469" s="301">
        <f t="shared" si="10"/>
        <v>747843.36</v>
      </c>
      <c r="AX469" s="301">
        <f t="shared" si="10"/>
        <v>531287.47</v>
      </c>
      <c r="AY469" s="301">
        <f t="shared" si="10"/>
        <v>1229777.33</v>
      </c>
      <c r="AZ469" s="301">
        <f t="shared" si="10"/>
        <v>797841.76</v>
      </c>
      <c r="BA469" s="301">
        <f t="shared" si="10"/>
        <v>721374.96</v>
      </c>
      <c r="BB469" s="301">
        <f t="shared" si="10"/>
        <v>15606436.879999999</v>
      </c>
      <c r="BC469" s="301">
        <f t="shared" si="10"/>
        <v>743823.18</v>
      </c>
      <c r="BD469" s="301">
        <f t="shared" si="10"/>
        <v>45642351.939999998</v>
      </c>
      <c r="BE469" s="301">
        <f t="shared" si="10"/>
        <v>2066696.72</v>
      </c>
      <c r="BF469" s="301">
        <f t="shared" si="10"/>
        <v>730541.38</v>
      </c>
      <c r="BG469" s="301">
        <f t="shared" si="10"/>
        <v>744567.55999999994</v>
      </c>
      <c r="BH469" s="301">
        <f t="shared" si="10"/>
        <v>3866025.32</v>
      </c>
      <c r="BI469" s="301">
        <f t="shared" si="10"/>
        <v>605054.1</v>
      </c>
      <c r="BJ469" s="301">
        <f t="shared" si="10"/>
        <v>370293.66</v>
      </c>
      <c r="BK469" s="301">
        <f t="shared" si="10"/>
        <v>497473.21</v>
      </c>
      <c r="BL469" s="301">
        <f t="shared" si="10"/>
        <v>416832</v>
      </c>
      <c r="BM469" s="301">
        <f t="shared" si="10"/>
        <v>21522535.32</v>
      </c>
      <c r="BN469" s="301">
        <f t="shared" si="10"/>
        <v>1325568.45</v>
      </c>
      <c r="BO469" s="301">
        <f t="shared" si="10"/>
        <v>995395.72</v>
      </c>
      <c r="BP469" s="301">
        <f t="shared" si="10"/>
        <v>1502918</v>
      </c>
      <c r="BQ469" s="301">
        <f t="shared" si="10"/>
        <v>929756.23</v>
      </c>
      <c r="BR469" s="301">
        <f t="shared" si="9"/>
        <v>695488.27999999991</v>
      </c>
      <c r="BS469" s="301">
        <f t="shared" si="9"/>
        <v>72423972.659999996</v>
      </c>
      <c r="BT469" s="301">
        <f t="shared" si="9"/>
        <v>6051392.3600000003</v>
      </c>
      <c r="BU469" s="301">
        <f t="shared" si="9"/>
        <v>1166319.4200000002</v>
      </c>
      <c r="BV469" s="301">
        <f t="shared" si="9"/>
        <v>14836532.620000001</v>
      </c>
      <c r="BW469" s="301">
        <f t="shared" si="9"/>
        <v>338845.69</v>
      </c>
      <c r="BX469" s="301">
        <f t="shared" si="9"/>
        <v>960254.07</v>
      </c>
      <c r="BY469" s="301">
        <f t="shared" si="9"/>
        <v>2047082.29</v>
      </c>
      <c r="BZ469" s="301">
        <f t="shared" si="9"/>
        <v>698137.95</v>
      </c>
      <c r="CA469" s="301">
        <f t="shared" si="9"/>
        <v>708840.98</v>
      </c>
      <c r="CB469" s="301">
        <f t="shared" si="9"/>
        <v>1311661.48</v>
      </c>
      <c r="CC469" s="301">
        <f t="shared" si="9"/>
        <v>1137434.46</v>
      </c>
      <c r="CD469" s="301">
        <f t="shared" si="9"/>
        <v>1974147.06</v>
      </c>
      <c r="CE469" s="301">
        <f t="shared" si="9"/>
        <v>1097152.1900000002</v>
      </c>
      <c r="CF469" s="301">
        <f t="shared" si="9"/>
        <v>1529448.81</v>
      </c>
      <c r="CG469" s="301">
        <f t="shared" si="9"/>
        <v>514907.76</v>
      </c>
      <c r="CH469" s="301">
        <f t="shared" si="9"/>
        <v>556807.5199999999</v>
      </c>
      <c r="CI469" s="301">
        <f t="shared" si="9"/>
        <v>534120.78</v>
      </c>
      <c r="CJ469" s="301">
        <f t="shared" si="9"/>
        <v>629148.28</v>
      </c>
      <c r="CK469" s="301">
        <f t="shared" si="9"/>
        <v>1984898.02</v>
      </c>
      <c r="CL469" s="301">
        <f t="shared" si="9"/>
        <v>422362.93</v>
      </c>
      <c r="CM469" s="301">
        <f t="shared" si="9"/>
        <v>381812.64999999997</v>
      </c>
    </row>
    <row r="470" spans="2:92" s="117" customFormat="1" ht="25.95" customHeight="1">
      <c r="B470" s="117">
        <v>18</v>
      </c>
      <c r="C470" s="188">
        <v>18</v>
      </c>
      <c r="D470" s="301">
        <f t="shared" si="3"/>
        <v>265672534.99000001</v>
      </c>
      <c r="E470" s="301">
        <f t="shared" si="3"/>
        <v>0</v>
      </c>
      <c r="F470" s="301">
        <f t="shared" si="10"/>
        <v>0</v>
      </c>
      <c r="G470" s="301">
        <f t="shared" si="10"/>
        <v>0</v>
      </c>
      <c r="H470" s="301">
        <f t="shared" si="10"/>
        <v>0</v>
      </c>
      <c r="I470" s="301">
        <f t="shared" si="10"/>
        <v>0</v>
      </c>
      <c r="J470" s="301">
        <f t="shared" si="10"/>
        <v>0</v>
      </c>
      <c r="K470" s="301">
        <f t="shared" si="10"/>
        <v>0</v>
      </c>
      <c r="L470" s="301">
        <f t="shared" si="10"/>
        <v>0</v>
      </c>
      <c r="M470" s="301">
        <f t="shared" si="10"/>
        <v>0</v>
      </c>
      <c r="N470" s="301">
        <f t="shared" si="10"/>
        <v>0</v>
      </c>
      <c r="O470" s="301">
        <f t="shared" si="10"/>
        <v>0</v>
      </c>
      <c r="P470" s="301">
        <f t="shared" si="10"/>
        <v>0</v>
      </c>
      <c r="Q470" s="301">
        <f t="shared" si="10"/>
        <v>0</v>
      </c>
      <c r="R470" s="301">
        <f t="shared" si="10"/>
        <v>0</v>
      </c>
      <c r="S470" s="301">
        <f t="shared" si="10"/>
        <v>0</v>
      </c>
      <c r="T470" s="301">
        <f t="shared" si="10"/>
        <v>0</v>
      </c>
      <c r="U470" s="301">
        <f t="shared" si="10"/>
        <v>0</v>
      </c>
      <c r="V470" s="301">
        <f t="shared" si="10"/>
        <v>0</v>
      </c>
      <c r="W470" s="301">
        <f t="shared" si="10"/>
        <v>0</v>
      </c>
      <c r="X470" s="301">
        <f t="shared" si="10"/>
        <v>0</v>
      </c>
      <c r="Y470" s="301">
        <f t="shared" si="10"/>
        <v>0</v>
      </c>
      <c r="Z470" s="301">
        <f t="shared" si="10"/>
        <v>0</v>
      </c>
      <c r="AA470" s="301">
        <f t="shared" si="10"/>
        <v>0</v>
      </c>
      <c r="AB470" s="301">
        <f t="shared" si="10"/>
        <v>0</v>
      </c>
      <c r="AC470" s="301">
        <f t="shared" si="10"/>
        <v>0</v>
      </c>
      <c r="AD470" s="301">
        <f t="shared" si="10"/>
        <v>0</v>
      </c>
      <c r="AE470" s="301">
        <f t="shared" si="10"/>
        <v>0</v>
      </c>
      <c r="AF470" s="301">
        <f t="shared" si="10"/>
        <v>0</v>
      </c>
      <c r="AG470" s="301">
        <f t="shared" si="10"/>
        <v>0</v>
      </c>
      <c r="AH470" s="301">
        <f t="shared" si="10"/>
        <v>0</v>
      </c>
      <c r="AI470" s="301">
        <f t="shared" si="10"/>
        <v>0</v>
      </c>
      <c r="AJ470" s="301">
        <f t="shared" si="10"/>
        <v>0</v>
      </c>
      <c r="AK470" s="301">
        <f t="shared" si="10"/>
        <v>0</v>
      </c>
      <c r="AL470" s="301">
        <f t="shared" si="10"/>
        <v>16496160.800000001</v>
      </c>
      <c r="AM470" s="301">
        <f t="shared" si="10"/>
        <v>0</v>
      </c>
      <c r="AN470" s="301">
        <f t="shared" si="10"/>
        <v>0</v>
      </c>
      <c r="AO470" s="301">
        <f t="shared" si="10"/>
        <v>0</v>
      </c>
      <c r="AP470" s="301">
        <f t="shared" si="10"/>
        <v>0</v>
      </c>
      <c r="AQ470" s="301">
        <f t="shared" si="10"/>
        <v>0</v>
      </c>
      <c r="AR470" s="301">
        <f t="shared" si="10"/>
        <v>0</v>
      </c>
      <c r="AS470" s="301">
        <f t="shared" si="10"/>
        <v>2181817.5</v>
      </c>
      <c r="AT470" s="301">
        <f t="shared" si="10"/>
        <v>0</v>
      </c>
      <c r="AU470" s="301">
        <f t="shared" si="10"/>
        <v>0</v>
      </c>
      <c r="AV470" s="301">
        <f t="shared" si="10"/>
        <v>0</v>
      </c>
      <c r="AW470" s="301">
        <f t="shared" si="10"/>
        <v>0</v>
      </c>
      <c r="AX470" s="301">
        <f t="shared" si="10"/>
        <v>0</v>
      </c>
      <c r="AY470" s="301">
        <f t="shared" si="10"/>
        <v>0</v>
      </c>
      <c r="AZ470" s="301">
        <f t="shared" si="10"/>
        <v>0</v>
      </c>
      <c r="BA470" s="301">
        <f t="shared" si="10"/>
        <v>0</v>
      </c>
      <c r="BB470" s="301">
        <f t="shared" si="10"/>
        <v>0</v>
      </c>
      <c r="BC470" s="301">
        <f t="shared" si="10"/>
        <v>0</v>
      </c>
      <c r="BD470" s="301">
        <f t="shared" si="10"/>
        <v>0</v>
      </c>
      <c r="BE470" s="301">
        <f t="shared" si="10"/>
        <v>0</v>
      </c>
      <c r="BF470" s="301">
        <f t="shared" si="10"/>
        <v>0</v>
      </c>
      <c r="BG470" s="301">
        <f t="shared" si="10"/>
        <v>0</v>
      </c>
      <c r="BH470" s="301">
        <f t="shared" si="10"/>
        <v>0</v>
      </c>
      <c r="BI470" s="301">
        <f t="shared" si="10"/>
        <v>0</v>
      </c>
      <c r="BJ470" s="301">
        <f t="shared" si="10"/>
        <v>0</v>
      </c>
      <c r="BK470" s="301">
        <f t="shared" si="10"/>
        <v>0</v>
      </c>
      <c r="BL470" s="301">
        <f t="shared" si="10"/>
        <v>0</v>
      </c>
      <c r="BM470" s="301">
        <f t="shared" si="10"/>
        <v>166551563.00999999</v>
      </c>
      <c r="BN470" s="301">
        <f t="shared" si="10"/>
        <v>0</v>
      </c>
      <c r="BO470" s="301">
        <f t="shared" si="10"/>
        <v>0</v>
      </c>
      <c r="BP470" s="301">
        <f t="shared" si="10"/>
        <v>0</v>
      </c>
      <c r="BQ470" s="301">
        <f t="shared" si="10"/>
        <v>0</v>
      </c>
      <c r="BR470" s="301">
        <f t="shared" si="9"/>
        <v>0</v>
      </c>
      <c r="BS470" s="301">
        <f t="shared" si="9"/>
        <v>8688625</v>
      </c>
      <c r="BT470" s="301">
        <f t="shared" si="9"/>
        <v>0</v>
      </c>
      <c r="BU470" s="301">
        <f t="shared" si="9"/>
        <v>0</v>
      </c>
      <c r="BV470" s="301">
        <f t="shared" si="9"/>
        <v>0</v>
      </c>
      <c r="BW470" s="301">
        <f t="shared" si="9"/>
        <v>0</v>
      </c>
      <c r="BX470" s="301">
        <f t="shared" si="9"/>
        <v>0</v>
      </c>
      <c r="BY470" s="301">
        <f t="shared" si="9"/>
        <v>0</v>
      </c>
      <c r="BZ470" s="301">
        <f t="shared" si="9"/>
        <v>0</v>
      </c>
      <c r="CA470" s="301">
        <f t="shared" si="9"/>
        <v>0</v>
      </c>
      <c r="CB470" s="301">
        <f t="shared" si="9"/>
        <v>0</v>
      </c>
      <c r="CC470" s="301">
        <f t="shared" si="9"/>
        <v>0</v>
      </c>
      <c r="CD470" s="301">
        <f t="shared" si="9"/>
        <v>0</v>
      </c>
      <c r="CE470" s="301">
        <f t="shared" si="9"/>
        <v>0</v>
      </c>
      <c r="CF470" s="301">
        <f t="shared" si="9"/>
        <v>0</v>
      </c>
      <c r="CG470" s="301">
        <f t="shared" si="9"/>
        <v>0</v>
      </c>
      <c r="CH470" s="301">
        <f t="shared" si="9"/>
        <v>0</v>
      </c>
      <c r="CI470" s="301">
        <f t="shared" si="9"/>
        <v>0</v>
      </c>
      <c r="CJ470" s="301">
        <f t="shared" si="9"/>
        <v>0</v>
      </c>
      <c r="CK470" s="301">
        <f t="shared" si="9"/>
        <v>0</v>
      </c>
      <c r="CL470" s="301">
        <f t="shared" si="9"/>
        <v>0</v>
      </c>
      <c r="CM470" s="301">
        <f t="shared" si="9"/>
        <v>0</v>
      </c>
    </row>
    <row r="471" spans="2:92" s="117" customFormat="1" ht="25.95" customHeight="1">
      <c r="B471" s="117">
        <v>19</v>
      </c>
      <c r="C471" s="188">
        <v>19</v>
      </c>
      <c r="D471" s="301">
        <f t="shared" si="3"/>
        <v>29505218.82</v>
      </c>
      <c r="E471" s="301">
        <f t="shared" si="3"/>
        <v>5078281.5999999996</v>
      </c>
      <c r="F471" s="301">
        <f t="shared" si="10"/>
        <v>2821075.9699999997</v>
      </c>
      <c r="G471" s="301">
        <f t="shared" si="10"/>
        <v>3714118.1399999997</v>
      </c>
      <c r="H471" s="301">
        <f t="shared" si="10"/>
        <v>1199400.03</v>
      </c>
      <c r="I471" s="301">
        <f t="shared" si="10"/>
        <v>4823480.8999999994</v>
      </c>
      <c r="J471" s="301">
        <f t="shared" si="10"/>
        <v>5031099.3099999996</v>
      </c>
      <c r="K471" s="301">
        <f t="shared" si="10"/>
        <v>10398396.01</v>
      </c>
      <c r="L471" s="301">
        <f t="shared" si="10"/>
        <v>4798994.6900000004</v>
      </c>
      <c r="M471" s="301">
        <f t="shared" si="10"/>
        <v>4184473.21</v>
      </c>
      <c r="N471" s="301">
        <f t="shared" si="10"/>
        <v>78699352.159999996</v>
      </c>
      <c r="O471" s="301">
        <f t="shared" si="10"/>
        <v>5032531.75</v>
      </c>
      <c r="P471" s="301">
        <f t="shared" si="10"/>
        <v>35676626.369999997</v>
      </c>
      <c r="Q471" s="301">
        <f t="shared" si="10"/>
        <v>4922412.13</v>
      </c>
      <c r="R471" s="301">
        <f t="shared" si="10"/>
        <v>10197331.640000001</v>
      </c>
      <c r="S471" s="301">
        <f t="shared" si="10"/>
        <v>10314831.059999999</v>
      </c>
      <c r="T471" s="301">
        <f t="shared" si="10"/>
        <v>987039.88</v>
      </c>
      <c r="U471" s="301">
        <f t="shared" si="10"/>
        <v>5690245.8599999994</v>
      </c>
      <c r="V471" s="301">
        <f t="shared" si="10"/>
        <v>3551840.41</v>
      </c>
      <c r="W471" s="301">
        <f t="shared" si="10"/>
        <v>2094678.51</v>
      </c>
      <c r="X471" s="301">
        <f t="shared" si="10"/>
        <v>53846231.850000001</v>
      </c>
      <c r="Y471" s="301">
        <f t="shared" si="10"/>
        <v>4266535.25</v>
      </c>
      <c r="Z471" s="301">
        <f t="shared" si="10"/>
        <v>9524158.9699999988</v>
      </c>
      <c r="AA471" s="301">
        <f t="shared" si="10"/>
        <v>3029936.4699999997</v>
      </c>
      <c r="AB471" s="301">
        <f t="shared" si="10"/>
        <v>4649347.6999999993</v>
      </c>
      <c r="AC471" s="301">
        <f t="shared" si="10"/>
        <v>4658220.4800000004</v>
      </c>
      <c r="AD471" s="301">
        <f t="shared" si="10"/>
        <v>4258562.0999999996</v>
      </c>
      <c r="AE471" s="301">
        <f t="shared" si="10"/>
        <v>7414055.0500000007</v>
      </c>
      <c r="AF471" s="301">
        <f t="shared" si="10"/>
        <v>5118881.33</v>
      </c>
      <c r="AG471" s="301">
        <f t="shared" si="10"/>
        <v>3214337.19</v>
      </c>
      <c r="AH471" s="301">
        <f t="shared" si="10"/>
        <v>4864738.63</v>
      </c>
      <c r="AI471" s="301">
        <f t="shared" si="10"/>
        <v>18444239.809999999</v>
      </c>
      <c r="AJ471" s="301">
        <f t="shared" si="10"/>
        <v>4999942.82</v>
      </c>
      <c r="AK471" s="301">
        <f t="shared" si="10"/>
        <v>3016852.2</v>
      </c>
      <c r="AL471" s="301">
        <f t="shared" si="10"/>
        <v>28968148.459999997</v>
      </c>
      <c r="AM471" s="301">
        <f t="shared" si="10"/>
        <v>3896303.74</v>
      </c>
      <c r="AN471" s="301">
        <f t="shared" si="10"/>
        <v>1350968.74</v>
      </c>
      <c r="AO471" s="301">
        <f t="shared" si="10"/>
        <v>12591306.099999998</v>
      </c>
      <c r="AP471" s="301">
        <f t="shared" si="10"/>
        <v>4342202.29</v>
      </c>
      <c r="AQ471" s="301">
        <f t="shared" si="10"/>
        <v>4210931.76</v>
      </c>
      <c r="AR471" s="301">
        <f t="shared" si="10"/>
        <v>1796555.79</v>
      </c>
      <c r="AS471" s="301">
        <f t="shared" si="10"/>
        <v>9579846.5800000001</v>
      </c>
      <c r="AT471" s="301">
        <f t="shared" si="10"/>
        <v>1497044.73</v>
      </c>
      <c r="AU471" s="301">
        <f t="shared" si="10"/>
        <v>2971249.1100000003</v>
      </c>
      <c r="AV471" s="301">
        <f t="shared" si="10"/>
        <v>4503988.91</v>
      </c>
      <c r="AW471" s="301">
        <f t="shared" si="10"/>
        <v>8322905.9700000007</v>
      </c>
      <c r="AX471" s="301">
        <f t="shared" si="10"/>
        <v>4212494.2300000004</v>
      </c>
      <c r="AY471" s="301">
        <f t="shared" si="10"/>
        <v>3960951.86</v>
      </c>
      <c r="AZ471" s="301">
        <f t="shared" si="10"/>
        <v>3491495.9299999997</v>
      </c>
      <c r="BA471" s="301">
        <f t="shared" si="10"/>
        <v>3283565.8000000003</v>
      </c>
      <c r="BB471" s="301">
        <f t="shared" si="10"/>
        <v>16100183.189999999</v>
      </c>
      <c r="BC471" s="301">
        <f t="shared" si="10"/>
        <v>4854505.04</v>
      </c>
      <c r="BD471" s="301">
        <f t="shared" si="10"/>
        <v>27185589.41</v>
      </c>
      <c r="BE471" s="301">
        <f t="shared" si="10"/>
        <v>92722175.969999999</v>
      </c>
      <c r="BF471" s="301">
        <f t="shared" si="10"/>
        <v>3711195.85</v>
      </c>
      <c r="BG471" s="301">
        <f t="shared" si="10"/>
        <v>9605540.8300000001</v>
      </c>
      <c r="BH471" s="301">
        <f t="shared" si="10"/>
        <v>23027557.969999999</v>
      </c>
      <c r="BI471" s="301">
        <f t="shared" si="10"/>
        <v>6815154.7999999998</v>
      </c>
      <c r="BJ471" s="301">
        <f t="shared" si="10"/>
        <v>5179552.43</v>
      </c>
      <c r="BK471" s="301">
        <f t="shared" si="10"/>
        <v>5624358.5700000003</v>
      </c>
      <c r="BL471" s="301">
        <f t="shared" si="10"/>
        <v>2732245.01</v>
      </c>
      <c r="BM471" s="301">
        <f t="shared" si="10"/>
        <v>13892168.560000001</v>
      </c>
      <c r="BN471" s="301">
        <f t="shared" si="10"/>
        <v>6955765.4800000004</v>
      </c>
      <c r="BO471" s="301">
        <f t="shared" si="10"/>
        <v>3806303.0999999996</v>
      </c>
      <c r="BP471" s="301">
        <f t="shared" si="10"/>
        <v>4318180.07</v>
      </c>
      <c r="BQ471" s="301">
        <f t="shared" ref="BQ471:CM471" si="11">SUMIF($A$4:$A$448,$B471,BQ$4:BQ$448)</f>
        <v>4877944.5999999996</v>
      </c>
      <c r="BR471" s="301">
        <f t="shared" si="11"/>
        <v>2358281.7599999998</v>
      </c>
      <c r="BS471" s="301">
        <f t="shared" si="11"/>
        <v>109617960.06999999</v>
      </c>
      <c r="BT471" s="301">
        <f t="shared" si="11"/>
        <v>4744929.1400000006</v>
      </c>
      <c r="BU471" s="301">
        <f t="shared" si="11"/>
        <v>3160705.55</v>
      </c>
      <c r="BV471" s="301">
        <f t="shared" si="11"/>
        <v>12604534.559999999</v>
      </c>
      <c r="BW471" s="301">
        <f t="shared" si="11"/>
        <v>3446866.35</v>
      </c>
      <c r="BX471" s="301">
        <f t="shared" si="11"/>
        <v>4891368.33</v>
      </c>
      <c r="BY471" s="301">
        <f t="shared" si="11"/>
        <v>14298443.030000001</v>
      </c>
      <c r="BZ471" s="301">
        <f t="shared" si="11"/>
        <v>2147596.8199999998</v>
      </c>
      <c r="CA471" s="301">
        <f t="shared" si="11"/>
        <v>2634006.71</v>
      </c>
      <c r="CB471" s="301">
        <f t="shared" si="11"/>
        <v>11056345.060000001</v>
      </c>
      <c r="CC471" s="301">
        <f t="shared" si="11"/>
        <v>14545377.35</v>
      </c>
      <c r="CD471" s="301">
        <f t="shared" si="11"/>
        <v>7211320.6799999997</v>
      </c>
      <c r="CE471" s="301">
        <f t="shared" si="11"/>
        <v>5870069.6799999997</v>
      </c>
      <c r="CF471" s="301">
        <f t="shared" si="11"/>
        <v>10996736.91</v>
      </c>
      <c r="CG471" s="301">
        <f t="shared" si="11"/>
        <v>5291915.22</v>
      </c>
      <c r="CH471" s="301">
        <f t="shared" si="11"/>
        <v>1630947.61</v>
      </c>
      <c r="CI471" s="301">
        <f t="shared" si="11"/>
        <v>2227372.6100000003</v>
      </c>
      <c r="CJ471" s="301">
        <f t="shared" si="11"/>
        <v>2627367.16</v>
      </c>
      <c r="CK471" s="301">
        <f t="shared" si="11"/>
        <v>9916268.2199999988</v>
      </c>
      <c r="CL471" s="301">
        <f t="shared" si="11"/>
        <v>5221055.49</v>
      </c>
      <c r="CM471" s="301">
        <f t="shared" si="11"/>
        <v>1444476.19</v>
      </c>
    </row>
    <row r="472" spans="2:92" s="117" customFormat="1" ht="25.95" customHeight="1">
      <c r="D472" s="301"/>
    </row>
    <row r="473" spans="2:92" s="117" customFormat="1" ht="25.95" customHeight="1">
      <c r="B473" s="117">
        <v>20</v>
      </c>
      <c r="C473" s="193" t="s">
        <v>696</v>
      </c>
      <c r="D473" s="301">
        <f t="shared" ref="D473:S494" si="12">SUMIF($A$4:$A$448,$B473,D$4:D$448)</f>
        <v>154952306.10999995</v>
      </c>
      <c r="E473" s="301">
        <f t="shared" si="12"/>
        <v>18953227.949999999</v>
      </c>
      <c r="F473" s="301">
        <f t="shared" si="12"/>
        <v>19613410.169999998</v>
      </c>
      <c r="G473" s="301">
        <f t="shared" si="12"/>
        <v>22996329.370000001</v>
      </c>
      <c r="H473" s="301">
        <f t="shared" si="12"/>
        <v>17693842.68</v>
      </c>
      <c r="I473" s="301">
        <f t="shared" si="12"/>
        <v>24003482.449999999</v>
      </c>
      <c r="J473" s="301">
        <f t="shared" si="12"/>
        <v>32039946.75</v>
      </c>
      <c r="K473" s="301">
        <f t="shared" si="12"/>
        <v>32462684.149999999</v>
      </c>
      <c r="L473" s="301">
        <f t="shared" si="12"/>
        <v>21293774.540000003</v>
      </c>
      <c r="M473" s="301">
        <f t="shared" si="12"/>
        <v>21301786.949999999</v>
      </c>
      <c r="N473" s="301">
        <f t="shared" si="12"/>
        <v>44363779.550000004</v>
      </c>
      <c r="O473" s="301">
        <f t="shared" si="12"/>
        <v>7824969.5199999996</v>
      </c>
      <c r="P473" s="301">
        <f t="shared" si="12"/>
        <v>79411451.970000014</v>
      </c>
      <c r="Q473" s="301">
        <f t="shared" si="12"/>
        <v>19702104.440000001</v>
      </c>
      <c r="R473" s="301">
        <f t="shared" si="12"/>
        <v>20164512.75</v>
      </c>
      <c r="S473" s="301">
        <f t="shared" si="12"/>
        <v>33793212.75</v>
      </c>
      <c r="T473" s="301">
        <f t="shared" ref="T473:CE476" si="13">SUMIF($A$4:$A$448,$B473,T$4:T$448)</f>
        <v>20269900.510000002</v>
      </c>
      <c r="U473" s="301">
        <f t="shared" si="13"/>
        <v>18865054.880000003</v>
      </c>
      <c r="V473" s="301">
        <f t="shared" si="13"/>
        <v>19630056.559999995</v>
      </c>
      <c r="W473" s="301">
        <f t="shared" si="13"/>
        <v>12645413.779999999</v>
      </c>
      <c r="X473" s="301">
        <f t="shared" si="13"/>
        <v>183222298.47</v>
      </c>
      <c r="Y473" s="301">
        <f t="shared" si="13"/>
        <v>14264383.68</v>
      </c>
      <c r="Z473" s="301">
        <f t="shared" si="13"/>
        <v>21293789.830000002</v>
      </c>
      <c r="AA473" s="301">
        <f t="shared" si="13"/>
        <v>17658982.040000003</v>
      </c>
      <c r="AB473" s="301">
        <f t="shared" si="13"/>
        <v>12828472.529999999</v>
      </c>
      <c r="AC473" s="301">
        <f t="shared" si="13"/>
        <v>15253193.27</v>
      </c>
      <c r="AD473" s="301">
        <f t="shared" si="13"/>
        <v>17552188.75</v>
      </c>
      <c r="AE473" s="301">
        <f t="shared" si="13"/>
        <v>49736903.640000001</v>
      </c>
      <c r="AF473" s="301">
        <f t="shared" si="13"/>
        <v>18308271.870000005</v>
      </c>
      <c r="AG473" s="301">
        <f t="shared" si="13"/>
        <v>13212858.450000001</v>
      </c>
      <c r="AH473" s="301">
        <f t="shared" si="13"/>
        <v>17833617.919999998</v>
      </c>
      <c r="AI473" s="301">
        <f t="shared" si="13"/>
        <v>31597122.960000001</v>
      </c>
      <c r="AJ473" s="301">
        <f t="shared" si="13"/>
        <v>16450734.699999999</v>
      </c>
      <c r="AK473" s="301">
        <f t="shared" si="13"/>
        <v>12773474.83</v>
      </c>
      <c r="AL473" s="301">
        <f t="shared" si="13"/>
        <v>287630390.58000004</v>
      </c>
      <c r="AM473" s="301">
        <f t="shared" si="13"/>
        <v>19942499.809999999</v>
      </c>
      <c r="AN473" s="301">
        <f t="shared" si="13"/>
        <v>16774260.040000001</v>
      </c>
      <c r="AO473" s="301">
        <f t="shared" si="13"/>
        <v>33522602.340000004</v>
      </c>
      <c r="AP473" s="301">
        <f t="shared" si="13"/>
        <v>31677429.230000004</v>
      </c>
      <c r="AQ473" s="301">
        <f t="shared" si="13"/>
        <v>20684438.020000003</v>
      </c>
      <c r="AR473" s="301">
        <f t="shared" si="13"/>
        <v>10605613.560000001</v>
      </c>
      <c r="AS473" s="301">
        <f t="shared" si="13"/>
        <v>60024156.25</v>
      </c>
      <c r="AT473" s="301">
        <f t="shared" si="13"/>
        <v>16431976.780000001</v>
      </c>
      <c r="AU473" s="301">
        <f t="shared" si="13"/>
        <v>27596719.350000001</v>
      </c>
      <c r="AV473" s="301">
        <f t="shared" si="13"/>
        <v>37028853.460000001</v>
      </c>
      <c r="AW473" s="301">
        <f t="shared" si="13"/>
        <v>19469474.010000002</v>
      </c>
      <c r="AX473" s="301">
        <f t="shared" si="13"/>
        <v>13539468.110000001</v>
      </c>
      <c r="AY473" s="301">
        <f t="shared" si="13"/>
        <v>24180675.050000001</v>
      </c>
      <c r="AZ473" s="301">
        <f t="shared" si="13"/>
        <v>18358756.93</v>
      </c>
      <c r="BA473" s="301">
        <f t="shared" si="13"/>
        <v>16016972.030000001</v>
      </c>
      <c r="BB473" s="301">
        <f t="shared" si="13"/>
        <v>83443821.260000005</v>
      </c>
      <c r="BC473" s="301">
        <f t="shared" si="13"/>
        <v>15731395.52</v>
      </c>
      <c r="BD473" s="301">
        <f t="shared" si="13"/>
        <v>162168543.70999998</v>
      </c>
      <c r="BE473" s="301">
        <f t="shared" si="13"/>
        <v>45284493.95000001</v>
      </c>
      <c r="BF473" s="301">
        <f t="shared" si="13"/>
        <v>18342381</v>
      </c>
      <c r="BG473" s="301">
        <f t="shared" si="13"/>
        <v>17538495.529999997</v>
      </c>
      <c r="BH473" s="301">
        <f t="shared" si="13"/>
        <v>86397907.149999991</v>
      </c>
      <c r="BI473" s="301">
        <f t="shared" si="13"/>
        <v>14244731.15</v>
      </c>
      <c r="BJ473" s="301">
        <f t="shared" si="13"/>
        <v>8571277.8499999996</v>
      </c>
      <c r="BK473" s="301">
        <f t="shared" si="13"/>
        <v>10959418.379999999</v>
      </c>
      <c r="BL473" s="301">
        <f t="shared" si="13"/>
        <v>9644565.1899999995</v>
      </c>
      <c r="BM473" s="301">
        <f t="shared" si="13"/>
        <v>123922507.94999999</v>
      </c>
      <c r="BN473" s="301">
        <f t="shared" si="13"/>
        <v>30046542.09</v>
      </c>
      <c r="BO473" s="301">
        <f t="shared" si="13"/>
        <v>23422317.609999999</v>
      </c>
      <c r="BP473" s="301">
        <f t="shared" si="13"/>
        <v>33189311.169999998</v>
      </c>
      <c r="BQ473" s="301">
        <f t="shared" si="13"/>
        <v>22458770.16</v>
      </c>
      <c r="BR473" s="301">
        <f t="shared" si="13"/>
        <v>15589473.710000001</v>
      </c>
      <c r="BS473" s="301">
        <f t="shared" si="13"/>
        <v>434672004.40000004</v>
      </c>
      <c r="BT473" s="301">
        <f t="shared" si="13"/>
        <v>25007231.239999995</v>
      </c>
      <c r="BU473" s="301">
        <f t="shared" si="13"/>
        <v>25222979.449999999</v>
      </c>
      <c r="BV473" s="301">
        <f t="shared" si="13"/>
        <v>80576288.920000002</v>
      </c>
      <c r="BW473" s="301">
        <f t="shared" si="13"/>
        <v>7537906.4899999993</v>
      </c>
      <c r="BX473" s="301">
        <f t="shared" si="13"/>
        <v>22031722.639999997</v>
      </c>
      <c r="BY473" s="301">
        <f t="shared" si="13"/>
        <v>46857705.549999997</v>
      </c>
      <c r="BZ473" s="301">
        <f t="shared" si="13"/>
        <v>15093756.790000001</v>
      </c>
      <c r="CA473" s="301">
        <f t="shared" si="13"/>
        <v>16048799.590000002</v>
      </c>
      <c r="CB473" s="301">
        <f t="shared" si="13"/>
        <v>21535953.800000001</v>
      </c>
      <c r="CC473" s="301">
        <f t="shared" si="13"/>
        <v>24061067.960000001</v>
      </c>
      <c r="CD473" s="301">
        <f t="shared" si="13"/>
        <v>45951575.310000002</v>
      </c>
      <c r="CE473" s="301">
        <f t="shared" si="13"/>
        <v>25618908.470000003</v>
      </c>
      <c r="CF473" s="301">
        <f t="shared" ref="CF473:CM476" si="14">SUMIF($A$4:$A$448,$B473,CF$4:CF$448)</f>
        <v>36421802.189999998</v>
      </c>
      <c r="CG473" s="301">
        <f t="shared" si="14"/>
        <v>12635237.460000001</v>
      </c>
      <c r="CH473" s="301">
        <f t="shared" si="14"/>
        <v>14612651.899999999</v>
      </c>
      <c r="CI473" s="301">
        <f t="shared" si="14"/>
        <v>12431055.819999998</v>
      </c>
      <c r="CJ473" s="301">
        <f t="shared" si="14"/>
        <v>15229225.200000001</v>
      </c>
      <c r="CK473" s="301">
        <f t="shared" si="14"/>
        <v>42665834.149999999</v>
      </c>
      <c r="CL473" s="301">
        <f t="shared" si="14"/>
        <v>10109334.810000001</v>
      </c>
      <c r="CM473" s="301">
        <f t="shared" si="14"/>
        <v>8779737.1999999993</v>
      </c>
    </row>
    <row r="474" spans="2:92" s="117" customFormat="1" ht="25.95" customHeight="1">
      <c r="B474" s="117">
        <v>21</v>
      </c>
      <c r="C474" s="194" t="s">
        <v>697</v>
      </c>
      <c r="D474" s="301">
        <f t="shared" si="12"/>
        <v>36190825</v>
      </c>
      <c r="E474" s="301">
        <f t="shared" ref="E474:BP476" si="15">SUMIF($A$4:$A$448,$B474,E$4:E$448)</f>
        <v>8344728</v>
      </c>
      <c r="F474" s="301">
        <f t="shared" si="15"/>
        <v>6097669.7699999996</v>
      </c>
      <c r="G474" s="301">
        <f t="shared" si="15"/>
        <v>4917693</v>
      </c>
      <c r="H474" s="301">
        <f t="shared" si="15"/>
        <v>5338661.43</v>
      </c>
      <c r="I474" s="301">
        <f t="shared" si="15"/>
        <v>6235958.3300000001</v>
      </c>
      <c r="J474" s="301">
        <f t="shared" si="15"/>
        <v>5476190.8399999999</v>
      </c>
      <c r="K474" s="301">
        <f t="shared" si="15"/>
        <v>10647249.370000001</v>
      </c>
      <c r="L474" s="301">
        <f t="shared" si="15"/>
        <v>7240662.8399999999</v>
      </c>
      <c r="M474" s="301">
        <f t="shared" si="15"/>
        <v>8998322.1400000006</v>
      </c>
      <c r="N474" s="301">
        <f t="shared" si="15"/>
        <v>20559000.5</v>
      </c>
      <c r="O474" s="301">
        <f t="shared" si="15"/>
        <v>2260810</v>
      </c>
      <c r="P474" s="301">
        <f t="shared" si="15"/>
        <v>30928683.550000001</v>
      </c>
      <c r="Q474" s="301">
        <f t="shared" si="15"/>
        <v>6642946.7199999988</v>
      </c>
      <c r="R474" s="301">
        <f t="shared" si="15"/>
        <v>8004970.71</v>
      </c>
      <c r="S474" s="301">
        <f t="shared" si="15"/>
        <v>10490904.699999999</v>
      </c>
      <c r="T474" s="301">
        <f t="shared" si="15"/>
        <v>6540254.0199999996</v>
      </c>
      <c r="U474" s="301">
        <f t="shared" si="15"/>
        <v>5331447</v>
      </c>
      <c r="V474" s="301">
        <f t="shared" si="15"/>
        <v>6143279</v>
      </c>
      <c r="W474" s="301">
        <f t="shared" si="15"/>
        <v>3889925.5</v>
      </c>
      <c r="X474" s="301">
        <f t="shared" si="15"/>
        <v>42120390.989999995</v>
      </c>
      <c r="Y474" s="301">
        <f t="shared" si="15"/>
        <v>5126555.09</v>
      </c>
      <c r="Z474" s="301">
        <f t="shared" si="15"/>
        <v>10368809.859999999</v>
      </c>
      <c r="AA474" s="301">
        <f t="shared" si="15"/>
        <v>7381799.7999999998</v>
      </c>
      <c r="AB474" s="301">
        <f t="shared" si="15"/>
        <v>3876738</v>
      </c>
      <c r="AC474" s="301">
        <f t="shared" si="15"/>
        <v>4385099.03</v>
      </c>
      <c r="AD474" s="301">
        <f t="shared" si="15"/>
        <v>4888541.45</v>
      </c>
      <c r="AE474" s="301">
        <f t="shared" si="15"/>
        <v>15340957.990000002</v>
      </c>
      <c r="AF474" s="301">
        <f t="shared" si="15"/>
        <v>3279454.85</v>
      </c>
      <c r="AG474" s="301">
        <f t="shared" si="15"/>
        <v>5789645</v>
      </c>
      <c r="AH474" s="301">
        <f t="shared" si="15"/>
        <v>5520099.5199999996</v>
      </c>
      <c r="AI474" s="301">
        <f t="shared" si="15"/>
        <v>10552576</v>
      </c>
      <c r="AJ474" s="301">
        <f t="shared" si="15"/>
        <v>5712488</v>
      </c>
      <c r="AK474" s="301">
        <f t="shared" si="15"/>
        <v>4832958.7</v>
      </c>
      <c r="AL474" s="301">
        <f t="shared" si="15"/>
        <v>100129678.97</v>
      </c>
      <c r="AM474" s="301">
        <f t="shared" si="15"/>
        <v>6529946.0700000003</v>
      </c>
      <c r="AN474" s="301">
        <f t="shared" si="15"/>
        <v>5491017</v>
      </c>
      <c r="AO474" s="301">
        <f t="shared" si="15"/>
        <v>12073826.42</v>
      </c>
      <c r="AP474" s="301">
        <f t="shared" si="15"/>
        <v>13256798.239999998</v>
      </c>
      <c r="AQ474" s="301">
        <f t="shared" si="15"/>
        <v>6998302.5499999998</v>
      </c>
      <c r="AR474" s="301">
        <f t="shared" si="15"/>
        <v>3854208</v>
      </c>
      <c r="AS474" s="301">
        <f t="shared" si="15"/>
        <v>32798908.999999996</v>
      </c>
      <c r="AT474" s="301">
        <f t="shared" si="15"/>
        <v>7451019</v>
      </c>
      <c r="AU474" s="301">
        <f t="shared" si="15"/>
        <v>13636938.649999999</v>
      </c>
      <c r="AV474" s="301">
        <f t="shared" si="15"/>
        <v>11516254</v>
      </c>
      <c r="AW474" s="301">
        <f t="shared" si="15"/>
        <v>7400655.1699999999</v>
      </c>
      <c r="AX474" s="301">
        <f t="shared" si="15"/>
        <v>5445259.9299999997</v>
      </c>
      <c r="AY474" s="301">
        <f t="shared" si="15"/>
        <v>6525625.7300000004</v>
      </c>
      <c r="AZ474" s="301">
        <f t="shared" si="15"/>
        <v>7155781.6999999993</v>
      </c>
      <c r="BA474" s="301">
        <f t="shared" si="15"/>
        <v>7979407</v>
      </c>
      <c r="BB474" s="301">
        <f t="shared" si="15"/>
        <v>23618065.43</v>
      </c>
      <c r="BC474" s="301">
        <f t="shared" si="15"/>
        <v>7386796.3499999996</v>
      </c>
      <c r="BD474" s="301">
        <f t="shared" si="15"/>
        <v>45394057.659999996</v>
      </c>
      <c r="BE474" s="301">
        <f t="shared" si="15"/>
        <v>14258085.6</v>
      </c>
      <c r="BF474" s="301">
        <f t="shared" si="15"/>
        <v>5078657.67</v>
      </c>
      <c r="BG474" s="301">
        <f t="shared" si="15"/>
        <v>6963558.6200000001</v>
      </c>
      <c r="BH474" s="301">
        <f t="shared" si="15"/>
        <v>31406232</v>
      </c>
      <c r="BI474" s="301">
        <f t="shared" si="15"/>
        <v>5634933.8200000003</v>
      </c>
      <c r="BJ474" s="301">
        <f t="shared" si="15"/>
        <v>3601767.69</v>
      </c>
      <c r="BK474" s="301">
        <f t="shared" si="15"/>
        <v>6285711.9400000004</v>
      </c>
      <c r="BL474" s="301">
        <f t="shared" si="15"/>
        <v>5931507.3499999996</v>
      </c>
      <c r="BM474" s="301">
        <f t="shared" si="15"/>
        <v>32887684</v>
      </c>
      <c r="BN474" s="301">
        <f t="shared" si="15"/>
        <v>8297274.5</v>
      </c>
      <c r="BO474" s="301">
        <f t="shared" si="15"/>
        <v>6728744</v>
      </c>
      <c r="BP474" s="301">
        <f t="shared" si="15"/>
        <v>9688114.7999999989</v>
      </c>
      <c r="BQ474" s="301">
        <f t="shared" si="13"/>
        <v>8097443.0899999999</v>
      </c>
      <c r="BR474" s="301">
        <f t="shared" si="13"/>
        <v>7336949.2999999998</v>
      </c>
      <c r="BS474" s="301">
        <f t="shared" si="13"/>
        <v>135665905</v>
      </c>
      <c r="BT474" s="301">
        <f t="shared" si="13"/>
        <v>9594869.6999999993</v>
      </c>
      <c r="BU474" s="301">
        <f t="shared" si="13"/>
        <v>9363189.1899999995</v>
      </c>
      <c r="BV474" s="301">
        <f t="shared" si="13"/>
        <v>29180106.619999997</v>
      </c>
      <c r="BW474" s="301">
        <f t="shared" si="13"/>
        <v>2910988</v>
      </c>
      <c r="BX474" s="301">
        <f t="shared" si="13"/>
        <v>6271260.3499999996</v>
      </c>
      <c r="BY474" s="301">
        <f t="shared" si="13"/>
        <v>17018057.619999997</v>
      </c>
      <c r="BZ474" s="301">
        <f t="shared" si="13"/>
        <v>4973908</v>
      </c>
      <c r="CA474" s="301">
        <f t="shared" si="13"/>
        <v>6504501</v>
      </c>
      <c r="CB474" s="301">
        <f t="shared" si="13"/>
        <v>6217663.5800000001</v>
      </c>
      <c r="CC474" s="301">
        <f t="shared" si="13"/>
        <v>8280012.9000000004</v>
      </c>
      <c r="CD474" s="301">
        <f t="shared" si="13"/>
        <v>16455639.939999999</v>
      </c>
      <c r="CE474" s="301">
        <f t="shared" si="13"/>
        <v>8068407</v>
      </c>
      <c r="CF474" s="301">
        <f t="shared" si="14"/>
        <v>16027328.869999999</v>
      </c>
      <c r="CG474" s="301">
        <f t="shared" si="14"/>
        <v>6182679.0300000003</v>
      </c>
      <c r="CH474" s="301">
        <f t="shared" si="14"/>
        <v>4582018</v>
      </c>
      <c r="CI474" s="301">
        <f t="shared" si="14"/>
        <v>5657094.54</v>
      </c>
      <c r="CJ474" s="301">
        <f t="shared" si="14"/>
        <v>4728313.5500000007</v>
      </c>
      <c r="CK474" s="301">
        <f t="shared" si="14"/>
        <v>18676434.93</v>
      </c>
      <c r="CL474" s="301">
        <f t="shared" si="14"/>
        <v>4209522.3899999997</v>
      </c>
      <c r="CM474" s="301">
        <f t="shared" si="14"/>
        <v>4130229.11</v>
      </c>
    </row>
    <row r="475" spans="2:92" s="117" customFormat="1" ht="25.95" customHeight="1">
      <c r="B475" s="117">
        <v>22</v>
      </c>
      <c r="C475" s="194" t="s">
        <v>698</v>
      </c>
      <c r="D475" s="301">
        <f t="shared" si="12"/>
        <v>73687665.079999983</v>
      </c>
      <c r="E475" s="301">
        <f t="shared" si="15"/>
        <v>8177061</v>
      </c>
      <c r="F475" s="301">
        <f t="shared" si="15"/>
        <v>9456295.5500000007</v>
      </c>
      <c r="G475" s="301">
        <f t="shared" si="15"/>
        <v>9390781.75</v>
      </c>
      <c r="H475" s="301">
        <f t="shared" si="15"/>
        <v>6039993</v>
      </c>
      <c r="I475" s="301">
        <f t="shared" si="15"/>
        <v>10604854.809999999</v>
      </c>
      <c r="J475" s="301">
        <f t="shared" si="15"/>
        <v>15908546.76</v>
      </c>
      <c r="K475" s="301">
        <f t="shared" si="15"/>
        <v>22440719.140000001</v>
      </c>
      <c r="L475" s="301">
        <f t="shared" si="15"/>
        <v>10261185.530000001</v>
      </c>
      <c r="M475" s="301">
        <f t="shared" si="15"/>
        <v>14244637.359999999</v>
      </c>
      <c r="N475" s="301">
        <f t="shared" si="15"/>
        <v>23253106.59</v>
      </c>
      <c r="O475" s="301">
        <f t="shared" si="15"/>
        <v>5561228.75</v>
      </c>
      <c r="P475" s="301">
        <f t="shared" si="15"/>
        <v>60709342.460000001</v>
      </c>
      <c r="Q475" s="301">
        <f t="shared" si="15"/>
        <v>11543566.26</v>
      </c>
      <c r="R475" s="301">
        <f t="shared" si="15"/>
        <v>19608875.07</v>
      </c>
      <c r="S475" s="301">
        <f t="shared" si="15"/>
        <v>23801345.880000003</v>
      </c>
      <c r="T475" s="301">
        <f t="shared" si="15"/>
        <v>9579972.7699999996</v>
      </c>
      <c r="U475" s="301">
        <f t="shared" si="15"/>
        <v>12279661</v>
      </c>
      <c r="V475" s="301">
        <f t="shared" si="15"/>
        <v>10203195.24</v>
      </c>
      <c r="W475" s="301">
        <f t="shared" si="15"/>
        <v>7044573.9199999999</v>
      </c>
      <c r="X475" s="301">
        <f t="shared" si="15"/>
        <v>102148243.31999999</v>
      </c>
      <c r="Y475" s="301">
        <f t="shared" si="15"/>
        <v>8920404.9199999999</v>
      </c>
      <c r="Z475" s="301">
        <f t="shared" si="15"/>
        <v>16289813.810000001</v>
      </c>
      <c r="AA475" s="301">
        <f t="shared" si="15"/>
        <v>13652388.559999999</v>
      </c>
      <c r="AB475" s="301">
        <f t="shared" si="15"/>
        <v>6499526.29</v>
      </c>
      <c r="AC475" s="301">
        <f t="shared" si="15"/>
        <v>7895064.75</v>
      </c>
      <c r="AD475" s="301">
        <f t="shared" si="15"/>
        <v>9958991</v>
      </c>
      <c r="AE475" s="301">
        <f t="shared" si="15"/>
        <v>28615946.289999999</v>
      </c>
      <c r="AF475" s="301">
        <f t="shared" si="15"/>
        <v>10527984.039999999</v>
      </c>
      <c r="AG475" s="301">
        <f t="shared" si="15"/>
        <v>11001816.23</v>
      </c>
      <c r="AH475" s="301">
        <f t="shared" si="15"/>
        <v>15290876.08</v>
      </c>
      <c r="AI475" s="301">
        <f t="shared" si="15"/>
        <v>16791466.27</v>
      </c>
      <c r="AJ475" s="301">
        <f t="shared" si="15"/>
        <v>9575885.0399999991</v>
      </c>
      <c r="AK475" s="301">
        <f t="shared" si="15"/>
        <v>8464340.7699999996</v>
      </c>
      <c r="AL475" s="301">
        <f t="shared" si="15"/>
        <v>171805775.98000002</v>
      </c>
      <c r="AM475" s="301">
        <f t="shared" si="15"/>
        <v>11772110.560000001</v>
      </c>
      <c r="AN475" s="301">
        <f t="shared" si="15"/>
        <v>7873660.1500000004</v>
      </c>
      <c r="AO475" s="301">
        <f t="shared" si="15"/>
        <v>18182231.41</v>
      </c>
      <c r="AP475" s="301">
        <f t="shared" si="15"/>
        <v>22861388.620000001</v>
      </c>
      <c r="AQ475" s="301">
        <f t="shared" si="15"/>
        <v>10724525.469999999</v>
      </c>
      <c r="AR475" s="301">
        <f t="shared" si="15"/>
        <v>5963972.5</v>
      </c>
      <c r="AS475" s="301">
        <f t="shared" si="15"/>
        <v>48449605.190000005</v>
      </c>
      <c r="AT475" s="301">
        <f t="shared" si="15"/>
        <v>9711243.7400000002</v>
      </c>
      <c r="AU475" s="301">
        <f t="shared" si="15"/>
        <v>16915138.310000002</v>
      </c>
      <c r="AV475" s="301">
        <f t="shared" si="15"/>
        <v>15711473.41</v>
      </c>
      <c r="AW475" s="301">
        <f t="shared" si="15"/>
        <v>9221336.0600000005</v>
      </c>
      <c r="AX475" s="301">
        <f t="shared" si="15"/>
        <v>7104791.3399999999</v>
      </c>
      <c r="AY475" s="301">
        <f t="shared" si="15"/>
        <v>9493003.1400000006</v>
      </c>
      <c r="AZ475" s="301">
        <f t="shared" si="15"/>
        <v>9371806.3000000007</v>
      </c>
      <c r="BA475" s="301">
        <f t="shared" si="15"/>
        <v>8412774.370000001</v>
      </c>
      <c r="BB475" s="301">
        <f t="shared" si="15"/>
        <v>46069956.5</v>
      </c>
      <c r="BC475" s="301">
        <f t="shared" si="15"/>
        <v>9767416.6099999994</v>
      </c>
      <c r="BD475" s="301">
        <f t="shared" si="15"/>
        <v>105207098.23999999</v>
      </c>
      <c r="BE475" s="301">
        <f t="shared" si="15"/>
        <v>33101116.200000003</v>
      </c>
      <c r="BF475" s="301">
        <f t="shared" si="15"/>
        <v>8594284</v>
      </c>
      <c r="BG475" s="301">
        <f t="shared" si="15"/>
        <v>12236395.73</v>
      </c>
      <c r="BH475" s="301">
        <f t="shared" si="15"/>
        <v>64938645.579999998</v>
      </c>
      <c r="BI475" s="301">
        <f t="shared" si="15"/>
        <v>7262678</v>
      </c>
      <c r="BJ475" s="301">
        <f t="shared" si="15"/>
        <v>7524600</v>
      </c>
      <c r="BK475" s="301">
        <f t="shared" si="15"/>
        <v>7594265</v>
      </c>
      <c r="BL475" s="301">
        <f t="shared" si="15"/>
        <v>7556034.5</v>
      </c>
      <c r="BM475" s="301">
        <f t="shared" si="15"/>
        <v>74689971.980000004</v>
      </c>
      <c r="BN475" s="301">
        <f t="shared" si="15"/>
        <v>17722018.32</v>
      </c>
      <c r="BO475" s="301">
        <f t="shared" si="15"/>
        <v>12821459</v>
      </c>
      <c r="BP475" s="301">
        <f t="shared" si="15"/>
        <v>21360573.98</v>
      </c>
      <c r="BQ475" s="301">
        <f t="shared" si="13"/>
        <v>14451621.219999999</v>
      </c>
      <c r="BR475" s="301">
        <f t="shared" si="13"/>
        <v>10927041.73</v>
      </c>
      <c r="BS475" s="301">
        <f t="shared" si="13"/>
        <v>341056689.41999996</v>
      </c>
      <c r="BT475" s="301">
        <f t="shared" si="13"/>
        <v>12494808.09</v>
      </c>
      <c r="BU475" s="301">
        <f t="shared" si="13"/>
        <v>9869892.1099999994</v>
      </c>
      <c r="BV475" s="301">
        <f t="shared" si="13"/>
        <v>57644244.5</v>
      </c>
      <c r="BW475" s="301">
        <f t="shared" si="13"/>
        <v>3407940</v>
      </c>
      <c r="BX475" s="301">
        <f t="shared" si="13"/>
        <v>10652909.52</v>
      </c>
      <c r="BY475" s="301">
        <f t="shared" si="13"/>
        <v>34333798.879999995</v>
      </c>
      <c r="BZ475" s="301">
        <f t="shared" si="13"/>
        <v>7614749.5</v>
      </c>
      <c r="CA475" s="301">
        <f t="shared" si="13"/>
        <v>7830826</v>
      </c>
      <c r="CB475" s="301">
        <f t="shared" si="13"/>
        <v>8789864.0899999999</v>
      </c>
      <c r="CC475" s="301">
        <f t="shared" si="13"/>
        <v>12622008</v>
      </c>
      <c r="CD475" s="301">
        <f t="shared" si="13"/>
        <v>27668964.490000002</v>
      </c>
      <c r="CE475" s="301">
        <f t="shared" si="13"/>
        <v>13813577.359999999</v>
      </c>
      <c r="CF475" s="301">
        <f t="shared" si="14"/>
        <v>23082858.899999999</v>
      </c>
      <c r="CG475" s="301">
        <f t="shared" si="14"/>
        <v>8965694</v>
      </c>
      <c r="CH475" s="301">
        <f t="shared" si="14"/>
        <v>8292048</v>
      </c>
      <c r="CI475" s="301">
        <f t="shared" si="14"/>
        <v>10626034.1</v>
      </c>
      <c r="CJ475" s="301">
        <f t="shared" si="14"/>
        <v>7233434.8100000005</v>
      </c>
      <c r="CK475" s="301">
        <f t="shared" si="14"/>
        <v>35272597</v>
      </c>
      <c r="CL475" s="301">
        <f t="shared" si="14"/>
        <v>7607015</v>
      </c>
      <c r="CM475" s="301">
        <f t="shared" si="14"/>
        <v>5762183.75</v>
      </c>
    </row>
    <row r="476" spans="2:92" s="117" customFormat="1" ht="25.95" customHeight="1">
      <c r="B476" s="117">
        <v>23</v>
      </c>
      <c r="C476" s="194" t="s">
        <v>699</v>
      </c>
      <c r="D476" s="301">
        <f t="shared" si="12"/>
        <v>9457189.3599999994</v>
      </c>
      <c r="E476" s="301">
        <f t="shared" si="15"/>
        <v>1036578.25</v>
      </c>
      <c r="F476" s="301">
        <f t="shared" si="15"/>
        <v>1029547.65</v>
      </c>
      <c r="G476" s="301">
        <f t="shared" si="15"/>
        <v>1366427.46</v>
      </c>
      <c r="H476" s="301">
        <f t="shared" si="15"/>
        <v>950956.38</v>
      </c>
      <c r="I476" s="301">
        <f t="shared" si="15"/>
        <v>1227973.95</v>
      </c>
      <c r="J476" s="301">
        <f t="shared" si="15"/>
        <v>1713504.6499999997</v>
      </c>
      <c r="K476" s="301">
        <f t="shared" si="15"/>
        <v>1946306.2100000002</v>
      </c>
      <c r="L476" s="301">
        <f t="shared" si="15"/>
        <v>1204765.97</v>
      </c>
      <c r="M476" s="301">
        <f t="shared" si="15"/>
        <v>1346696.0999999999</v>
      </c>
      <c r="N476" s="301">
        <f t="shared" si="15"/>
        <v>4121978.1</v>
      </c>
      <c r="O476" s="301">
        <f t="shared" si="15"/>
        <v>470987.20999999996</v>
      </c>
      <c r="P476" s="301">
        <f t="shared" si="15"/>
        <v>4742804.9300000006</v>
      </c>
      <c r="Q476" s="301">
        <f t="shared" si="15"/>
        <v>1150450.33</v>
      </c>
      <c r="R476" s="301">
        <f t="shared" si="15"/>
        <v>1219865.78</v>
      </c>
      <c r="S476" s="301">
        <f t="shared" si="15"/>
        <v>1945575.8800000001</v>
      </c>
      <c r="T476" s="301">
        <f t="shared" si="15"/>
        <v>1182210.98</v>
      </c>
      <c r="U476" s="301">
        <f t="shared" si="15"/>
        <v>1017573.67</v>
      </c>
      <c r="V476" s="301">
        <f t="shared" si="15"/>
        <v>1029740.19</v>
      </c>
      <c r="W476" s="301">
        <f t="shared" si="15"/>
        <v>698755.66999999993</v>
      </c>
      <c r="X476" s="301">
        <f t="shared" si="15"/>
        <v>10423676.84</v>
      </c>
      <c r="Y476" s="301">
        <f t="shared" si="15"/>
        <v>737620.38</v>
      </c>
      <c r="Z476" s="301">
        <f t="shared" si="15"/>
        <v>1337468.75</v>
      </c>
      <c r="AA476" s="301">
        <f t="shared" si="15"/>
        <v>1070332.3600000001</v>
      </c>
      <c r="AB476" s="301">
        <f t="shared" si="15"/>
        <v>675912.94</v>
      </c>
      <c r="AC476" s="301">
        <f t="shared" si="15"/>
        <v>717990.33000000007</v>
      </c>
      <c r="AD476" s="301">
        <f t="shared" si="15"/>
        <v>831434.52999999991</v>
      </c>
      <c r="AE476" s="301">
        <f t="shared" si="15"/>
        <v>2390452.1000000006</v>
      </c>
      <c r="AF476" s="301">
        <f t="shared" si="15"/>
        <v>909981.91</v>
      </c>
      <c r="AG476" s="301">
        <f t="shared" si="15"/>
        <v>803809</v>
      </c>
      <c r="AH476" s="301">
        <f t="shared" si="15"/>
        <v>1049145.3199999998</v>
      </c>
      <c r="AI476" s="301">
        <f t="shared" si="15"/>
        <v>1789281.5799999998</v>
      </c>
      <c r="AJ476" s="301">
        <f t="shared" si="15"/>
        <v>897588.85</v>
      </c>
      <c r="AK476" s="301">
        <f t="shared" si="15"/>
        <v>655752.78</v>
      </c>
      <c r="AL476" s="301">
        <f t="shared" si="15"/>
        <v>18718375.809999999</v>
      </c>
      <c r="AM476" s="301">
        <f t="shared" si="15"/>
        <v>1180724.92</v>
      </c>
      <c r="AN476" s="301">
        <f t="shared" si="15"/>
        <v>1054421.67</v>
      </c>
      <c r="AO476" s="301">
        <f t="shared" si="15"/>
        <v>2093315.72</v>
      </c>
      <c r="AP476" s="301">
        <f t="shared" si="15"/>
        <v>2048352.27</v>
      </c>
      <c r="AQ476" s="301">
        <f t="shared" si="15"/>
        <v>1322620.57</v>
      </c>
      <c r="AR476" s="301">
        <f t="shared" si="15"/>
        <v>700953.71</v>
      </c>
      <c r="AS476" s="301">
        <f t="shared" si="15"/>
        <v>4522620.18</v>
      </c>
      <c r="AT476" s="301">
        <f t="shared" si="15"/>
        <v>1153147.7</v>
      </c>
      <c r="AU476" s="301">
        <f t="shared" si="15"/>
        <v>2028342.1</v>
      </c>
      <c r="AV476" s="301">
        <f t="shared" si="15"/>
        <v>2241320.41</v>
      </c>
      <c r="AW476" s="301">
        <f t="shared" si="15"/>
        <v>1170267.08</v>
      </c>
      <c r="AX476" s="301">
        <f t="shared" si="15"/>
        <v>797102.47000000009</v>
      </c>
      <c r="AY476" s="301">
        <f t="shared" si="15"/>
        <v>1499888.97</v>
      </c>
      <c r="AZ476" s="301">
        <f t="shared" si="15"/>
        <v>1263947.3600000001</v>
      </c>
      <c r="BA476" s="301">
        <f t="shared" si="15"/>
        <v>1189693.1599999999</v>
      </c>
      <c r="BB476" s="301">
        <f t="shared" si="15"/>
        <v>4945108</v>
      </c>
      <c r="BC476" s="301">
        <f t="shared" si="15"/>
        <v>1076341.1599999999</v>
      </c>
      <c r="BD476" s="301">
        <f t="shared" si="15"/>
        <v>9782042.5500000007</v>
      </c>
      <c r="BE476" s="301">
        <f t="shared" si="15"/>
        <v>2701133.58</v>
      </c>
      <c r="BF476" s="301">
        <f t="shared" si="15"/>
        <v>891933.02</v>
      </c>
      <c r="BG476" s="301">
        <f t="shared" si="15"/>
        <v>1157384.3600000001</v>
      </c>
      <c r="BH476" s="301">
        <f t="shared" si="15"/>
        <v>5041905.26</v>
      </c>
      <c r="BI476" s="301">
        <f t="shared" si="15"/>
        <v>723957</v>
      </c>
      <c r="BJ476" s="301">
        <f t="shared" si="15"/>
        <v>463507.5</v>
      </c>
      <c r="BK476" s="301">
        <f t="shared" si="15"/>
        <v>762233.01</v>
      </c>
      <c r="BL476" s="301">
        <f t="shared" si="15"/>
        <v>648443</v>
      </c>
      <c r="BM476" s="301">
        <f t="shared" si="15"/>
        <v>7352542.5</v>
      </c>
      <c r="BN476" s="301">
        <f t="shared" si="15"/>
        <v>1880348.7100000002</v>
      </c>
      <c r="BO476" s="301">
        <f t="shared" si="15"/>
        <v>1295428.22</v>
      </c>
      <c r="BP476" s="301">
        <f t="shared" si="15"/>
        <v>2157434.96</v>
      </c>
      <c r="BQ476" s="301">
        <f t="shared" si="13"/>
        <v>1277574.25</v>
      </c>
      <c r="BR476" s="301">
        <f t="shared" si="13"/>
        <v>1047291.64</v>
      </c>
      <c r="BS476" s="301">
        <f t="shared" si="13"/>
        <v>25981257.830000002</v>
      </c>
      <c r="BT476" s="301">
        <f t="shared" si="13"/>
        <v>1614832.42</v>
      </c>
      <c r="BU476" s="301">
        <f t="shared" si="13"/>
        <v>1500613.62</v>
      </c>
      <c r="BV476" s="301">
        <f t="shared" si="13"/>
        <v>5927022.8400000008</v>
      </c>
      <c r="BW476" s="301">
        <f t="shared" si="13"/>
        <v>454573.53</v>
      </c>
      <c r="BX476" s="301">
        <f t="shared" si="13"/>
        <v>1362171.07</v>
      </c>
      <c r="BY476" s="301">
        <f t="shared" si="13"/>
        <v>2820933.53</v>
      </c>
      <c r="BZ476" s="301">
        <f t="shared" si="13"/>
        <v>830309.32000000007</v>
      </c>
      <c r="CA476" s="301">
        <f t="shared" si="13"/>
        <v>984336.23</v>
      </c>
      <c r="CB476" s="301">
        <f t="shared" si="13"/>
        <v>1211129.18</v>
      </c>
      <c r="CC476" s="301">
        <f t="shared" si="13"/>
        <v>1346608.28</v>
      </c>
      <c r="CD476" s="301">
        <f t="shared" si="13"/>
        <v>2428867.7800000003</v>
      </c>
      <c r="CE476" s="301">
        <f t="shared" si="13"/>
        <v>1851415.86</v>
      </c>
      <c r="CF476" s="301">
        <f t="shared" si="14"/>
        <v>2235228.7400000002</v>
      </c>
      <c r="CG476" s="301">
        <f t="shared" si="14"/>
        <v>700132.3</v>
      </c>
      <c r="CH476" s="301">
        <f t="shared" si="14"/>
        <v>718628.32</v>
      </c>
      <c r="CI476" s="301">
        <f t="shared" si="14"/>
        <v>768101.53</v>
      </c>
      <c r="CJ476" s="301">
        <f t="shared" si="14"/>
        <v>1162490.98</v>
      </c>
      <c r="CK476" s="301">
        <f t="shared" si="14"/>
        <v>2933491.46</v>
      </c>
      <c r="CL476" s="301">
        <f t="shared" si="14"/>
        <v>597872.77</v>
      </c>
      <c r="CM476" s="301">
        <f t="shared" si="14"/>
        <v>553543.1</v>
      </c>
    </row>
    <row r="477" spans="2:92" s="197" customFormat="1" ht="25.95" customHeight="1">
      <c r="C477" s="198" t="s">
        <v>1323</v>
      </c>
      <c r="D477" s="196">
        <f>+D474+D475+D476</f>
        <v>119335679.43999998</v>
      </c>
      <c r="E477" s="196">
        <f t="shared" ref="E477:BP477" si="16">+E474+E475+E476</f>
        <v>17558367.25</v>
      </c>
      <c r="F477" s="196">
        <f t="shared" si="16"/>
        <v>16583512.970000001</v>
      </c>
      <c r="G477" s="196">
        <f t="shared" si="16"/>
        <v>15674902.210000001</v>
      </c>
      <c r="H477" s="196">
        <f t="shared" si="16"/>
        <v>12329610.810000001</v>
      </c>
      <c r="I477" s="196">
        <f t="shared" si="16"/>
        <v>18068787.09</v>
      </c>
      <c r="J477" s="196">
        <f t="shared" si="16"/>
        <v>23098242.25</v>
      </c>
      <c r="K477" s="196">
        <f t="shared" si="16"/>
        <v>35034274.719999999</v>
      </c>
      <c r="L477" s="196">
        <f t="shared" si="16"/>
        <v>18706614.34</v>
      </c>
      <c r="M477" s="196">
        <f t="shared" si="16"/>
        <v>24589655.600000001</v>
      </c>
      <c r="N477" s="196">
        <f t="shared" si="16"/>
        <v>47934085.190000005</v>
      </c>
      <c r="O477" s="196">
        <f t="shared" si="16"/>
        <v>8293025.96</v>
      </c>
      <c r="P477" s="196">
        <f t="shared" si="16"/>
        <v>96380830.940000013</v>
      </c>
      <c r="Q477" s="196">
        <f t="shared" si="16"/>
        <v>19336963.309999995</v>
      </c>
      <c r="R477" s="196">
        <f t="shared" si="16"/>
        <v>28833711.560000002</v>
      </c>
      <c r="S477" s="196">
        <f t="shared" si="16"/>
        <v>36237826.460000001</v>
      </c>
      <c r="T477" s="196">
        <f t="shared" si="16"/>
        <v>17302437.77</v>
      </c>
      <c r="U477" s="196">
        <f t="shared" si="16"/>
        <v>18628681.670000002</v>
      </c>
      <c r="V477" s="196">
        <f t="shared" si="16"/>
        <v>17376214.43</v>
      </c>
      <c r="W477" s="196">
        <f t="shared" si="16"/>
        <v>11633255.09</v>
      </c>
      <c r="X477" s="196">
        <f t="shared" si="16"/>
        <v>154692311.15000001</v>
      </c>
      <c r="Y477" s="196">
        <f t="shared" si="16"/>
        <v>14784580.390000001</v>
      </c>
      <c r="Z477" s="196">
        <f t="shared" si="16"/>
        <v>27996092.420000002</v>
      </c>
      <c r="AA477" s="196">
        <f t="shared" si="16"/>
        <v>22104520.719999999</v>
      </c>
      <c r="AB477" s="196">
        <f t="shared" si="16"/>
        <v>11052177.229999999</v>
      </c>
      <c r="AC477" s="196">
        <f t="shared" si="16"/>
        <v>12998154.110000001</v>
      </c>
      <c r="AD477" s="196">
        <f t="shared" si="16"/>
        <v>15678966.979999999</v>
      </c>
      <c r="AE477" s="196">
        <f t="shared" si="16"/>
        <v>46347356.380000003</v>
      </c>
      <c r="AF477" s="196">
        <f t="shared" si="16"/>
        <v>14717420.799999999</v>
      </c>
      <c r="AG477" s="196">
        <f t="shared" si="16"/>
        <v>17595270.23</v>
      </c>
      <c r="AH477" s="196">
        <f t="shared" si="16"/>
        <v>21860120.920000002</v>
      </c>
      <c r="AI477" s="196">
        <f t="shared" si="16"/>
        <v>29133323.849999998</v>
      </c>
      <c r="AJ477" s="196">
        <f t="shared" si="16"/>
        <v>16185961.889999999</v>
      </c>
      <c r="AK477" s="196">
        <f t="shared" si="16"/>
        <v>13953052.249999998</v>
      </c>
      <c r="AL477" s="196">
        <f t="shared" si="16"/>
        <v>290653830.76000005</v>
      </c>
      <c r="AM477" s="196">
        <f t="shared" si="16"/>
        <v>19482781.550000004</v>
      </c>
      <c r="AN477" s="196">
        <f t="shared" si="16"/>
        <v>14419098.82</v>
      </c>
      <c r="AO477" s="196">
        <f t="shared" si="16"/>
        <v>32349373.549999997</v>
      </c>
      <c r="AP477" s="196">
        <f t="shared" si="16"/>
        <v>38166539.130000003</v>
      </c>
      <c r="AQ477" s="196">
        <f t="shared" si="16"/>
        <v>19045448.59</v>
      </c>
      <c r="AR477" s="196">
        <f t="shared" si="16"/>
        <v>10519134.210000001</v>
      </c>
      <c r="AS477" s="196">
        <f t="shared" si="16"/>
        <v>85771134.370000005</v>
      </c>
      <c r="AT477" s="196">
        <f t="shared" si="16"/>
        <v>18315410.440000001</v>
      </c>
      <c r="AU477" s="196">
        <f t="shared" si="16"/>
        <v>32580419.060000002</v>
      </c>
      <c r="AV477" s="196">
        <f t="shared" si="16"/>
        <v>29469047.82</v>
      </c>
      <c r="AW477" s="196">
        <f t="shared" si="16"/>
        <v>17792258.310000002</v>
      </c>
      <c r="AX477" s="196">
        <f t="shared" si="16"/>
        <v>13347153.74</v>
      </c>
      <c r="AY477" s="196">
        <f t="shared" si="16"/>
        <v>17518517.84</v>
      </c>
      <c r="AZ477" s="196">
        <f t="shared" si="16"/>
        <v>17791535.359999999</v>
      </c>
      <c r="BA477" s="196">
        <f t="shared" si="16"/>
        <v>17581874.530000001</v>
      </c>
      <c r="BB477" s="196">
        <f t="shared" si="16"/>
        <v>74633129.930000007</v>
      </c>
      <c r="BC477" s="196">
        <f t="shared" si="16"/>
        <v>18230554.120000001</v>
      </c>
      <c r="BD477" s="196">
        <f t="shared" si="16"/>
        <v>160383198.44999999</v>
      </c>
      <c r="BE477" s="196">
        <f t="shared" si="16"/>
        <v>50060335.380000003</v>
      </c>
      <c r="BF477" s="196">
        <f t="shared" si="16"/>
        <v>14564874.689999999</v>
      </c>
      <c r="BG477" s="196">
        <f t="shared" si="16"/>
        <v>20357338.710000001</v>
      </c>
      <c r="BH477" s="196">
        <f t="shared" si="16"/>
        <v>101386782.84</v>
      </c>
      <c r="BI477" s="196">
        <f t="shared" si="16"/>
        <v>13621568.82</v>
      </c>
      <c r="BJ477" s="196">
        <f t="shared" si="16"/>
        <v>11589875.189999999</v>
      </c>
      <c r="BK477" s="196">
        <f t="shared" si="16"/>
        <v>14642209.950000001</v>
      </c>
      <c r="BL477" s="196">
        <f t="shared" si="16"/>
        <v>14135984.85</v>
      </c>
      <c r="BM477" s="196">
        <f t="shared" si="16"/>
        <v>114930198.48</v>
      </c>
      <c r="BN477" s="196">
        <f t="shared" si="16"/>
        <v>27899641.530000001</v>
      </c>
      <c r="BO477" s="196">
        <f t="shared" si="16"/>
        <v>20845631.219999999</v>
      </c>
      <c r="BP477" s="196">
        <f t="shared" si="16"/>
        <v>33206123.740000002</v>
      </c>
      <c r="BQ477" s="196">
        <f t="shared" ref="BQ477:CM477" si="17">+BQ474+BQ475+BQ476</f>
        <v>23826638.559999999</v>
      </c>
      <c r="BR477" s="196">
        <f t="shared" si="17"/>
        <v>19311282.670000002</v>
      </c>
      <c r="BS477" s="196">
        <f t="shared" si="17"/>
        <v>502703852.24999994</v>
      </c>
      <c r="BT477" s="196">
        <f t="shared" si="17"/>
        <v>23704510.210000001</v>
      </c>
      <c r="BU477" s="196">
        <f t="shared" si="17"/>
        <v>20733694.919999998</v>
      </c>
      <c r="BV477" s="196">
        <f t="shared" si="17"/>
        <v>92751373.960000008</v>
      </c>
      <c r="BW477" s="196">
        <f t="shared" si="17"/>
        <v>6773501.5300000003</v>
      </c>
      <c r="BX477" s="196">
        <f t="shared" si="17"/>
        <v>18286340.939999998</v>
      </c>
      <c r="BY477" s="196">
        <f t="shared" si="17"/>
        <v>54172790.029999994</v>
      </c>
      <c r="BZ477" s="196">
        <f t="shared" si="17"/>
        <v>13418966.82</v>
      </c>
      <c r="CA477" s="196">
        <f t="shared" si="17"/>
        <v>15319663.23</v>
      </c>
      <c r="CB477" s="196">
        <f t="shared" si="17"/>
        <v>16218656.85</v>
      </c>
      <c r="CC477" s="196">
        <f t="shared" si="17"/>
        <v>22248629.18</v>
      </c>
      <c r="CD477" s="196">
        <f t="shared" si="17"/>
        <v>46553472.210000001</v>
      </c>
      <c r="CE477" s="196">
        <f t="shared" si="17"/>
        <v>23733400.219999999</v>
      </c>
      <c r="CF477" s="196">
        <f t="shared" si="17"/>
        <v>41345416.509999998</v>
      </c>
      <c r="CG477" s="196">
        <f t="shared" si="17"/>
        <v>15848505.330000002</v>
      </c>
      <c r="CH477" s="196">
        <f t="shared" si="17"/>
        <v>13592694.32</v>
      </c>
      <c r="CI477" s="196">
        <f t="shared" si="17"/>
        <v>17051230.170000002</v>
      </c>
      <c r="CJ477" s="196">
        <f t="shared" si="17"/>
        <v>13124239.340000002</v>
      </c>
      <c r="CK477" s="196">
        <f t="shared" si="17"/>
        <v>56882523.390000001</v>
      </c>
      <c r="CL477" s="196">
        <f t="shared" si="17"/>
        <v>12414410.16</v>
      </c>
      <c r="CM477" s="196">
        <f t="shared" si="17"/>
        <v>10445955.959999999</v>
      </c>
    </row>
    <row r="478" spans="2:92" s="117" customFormat="1" ht="25.95" customHeight="1">
      <c r="B478" s="117">
        <v>24</v>
      </c>
      <c r="C478" s="194" t="s">
        <v>700</v>
      </c>
      <c r="D478" s="301">
        <f t="shared" si="12"/>
        <v>1377887</v>
      </c>
      <c r="E478" s="301">
        <f t="shared" ref="E478:BP479" si="18">SUMIF($A$4:$A$448,$B478,E$4:E$448)</f>
        <v>438424.38</v>
      </c>
      <c r="F478" s="301">
        <f t="shared" si="18"/>
        <v>164347</v>
      </c>
      <c r="G478" s="301">
        <f t="shared" si="18"/>
        <v>289997</v>
      </c>
      <c r="H478" s="301">
        <f t="shared" si="18"/>
        <v>74605.100000000006</v>
      </c>
      <c r="I478" s="301">
        <f t="shared" si="18"/>
        <v>215933.66999999998</v>
      </c>
      <c r="J478" s="301">
        <f t="shared" si="18"/>
        <v>292169.05</v>
      </c>
      <c r="K478" s="301">
        <f t="shared" si="18"/>
        <v>722976.2</v>
      </c>
      <c r="L478" s="301">
        <f t="shared" si="18"/>
        <v>204174</v>
      </c>
      <c r="M478" s="301">
        <f t="shared" si="18"/>
        <v>523377.49</v>
      </c>
      <c r="N478" s="301">
        <f t="shared" si="18"/>
        <v>1134341.31</v>
      </c>
      <c r="O478" s="301">
        <f t="shared" si="18"/>
        <v>121870.48</v>
      </c>
      <c r="P478" s="301">
        <f t="shared" si="18"/>
        <v>1603825</v>
      </c>
      <c r="Q478" s="301">
        <f t="shared" si="18"/>
        <v>213946.71</v>
      </c>
      <c r="R478" s="301">
        <f t="shared" si="18"/>
        <v>747415.17</v>
      </c>
      <c r="S478" s="301">
        <f t="shared" si="18"/>
        <v>241506.51</v>
      </c>
      <c r="T478" s="301">
        <f t="shared" si="18"/>
        <v>42034.66</v>
      </c>
      <c r="U478" s="301">
        <f t="shared" si="18"/>
        <v>157264.42000000001</v>
      </c>
      <c r="V478" s="301">
        <f t="shared" si="18"/>
        <v>267000.40000000002</v>
      </c>
      <c r="W478" s="301">
        <f t="shared" si="18"/>
        <v>189510</v>
      </c>
      <c r="X478" s="301">
        <f t="shared" si="18"/>
        <v>2969100.2</v>
      </c>
      <c r="Y478" s="301">
        <f t="shared" si="18"/>
        <v>299575.87</v>
      </c>
      <c r="Z478" s="301">
        <f t="shared" si="18"/>
        <v>507350.91000000003</v>
      </c>
      <c r="AA478" s="301">
        <f t="shared" si="18"/>
        <v>514617.22000000003</v>
      </c>
      <c r="AB478" s="301">
        <f t="shared" si="18"/>
        <v>203312</v>
      </c>
      <c r="AC478" s="301">
        <f t="shared" si="18"/>
        <v>113753</v>
      </c>
      <c r="AD478" s="301">
        <f t="shared" si="18"/>
        <v>288990.53999999998</v>
      </c>
      <c r="AE478" s="301">
        <f t="shared" si="18"/>
        <v>246010</v>
      </c>
      <c r="AF478" s="301">
        <f t="shared" si="18"/>
        <v>53600.58</v>
      </c>
      <c r="AG478" s="301">
        <f t="shared" si="18"/>
        <v>195476.86</v>
      </c>
      <c r="AH478" s="301">
        <f t="shared" si="18"/>
        <v>305730.42</v>
      </c>
      <c r="AI478" s="301">
        <f t="shared" si="18"/>
        <v>382949.33999999997</v>
      </c>
      <c r="AJ478" s="301">
        <f t="shared" si="18"/>
        <v>225969.16999999998</v>
      </c>
      <c r="AK478" s="301">
        <f t="shared" si="18"/>
        <v>264789.74</v>
      </c>
      <c r="AL478" s="301">
        <f t="shared" si="18"/>
        <v>4232424.9000000004</v>
      </c>
      <c r="AM478" s="301">
        <f t="shared" si="18"/>
        <v>95184</v>
      </c>
      <c r="AN478" s="301">
        <f t="shared" si="18"/>
        <v>99397</v>
      </c>
      <c r="AO478" s="301">
        <f t="shared" si="18"/>
        <v>778053.43</v>
      </c>
      <c r="AP478" s="301">
        <f t="shared" si="18"/>
        <v>232902.12</v>
      </c>
      <c r="AQ478" s="301">
        <f t="shared" si="18"/>
        <v>168746</v>
      </c>
      <c r="AR478" s="301">
        <f t="shared" si="18"/>
        <v>117921.61</v>
      </c>
      <c r="AS478" s="301">
        <f t="shared" si="18"/>
        <v>1922700.6600000001</v>
      </c>
      <c r="AT478" s="301">
        <f t="shared" si="18"/>
        <v>319509</v>
      </c>
      <c r="AU478" s="301">
        <f t="shared" si="18"/>
        <v>478182.24</v>
      </c>
      <c r="AV478" s="301">
        <f t="shared" si="18"/>
        <v>90591</v>
      </c>
      <c r="AW478" s="301">
        <f t="shared" si="18"/>
        <v>234864</v>
      </c>
      <c r="AX478" s="301">
        <f t="shared" si="18"/>
        <v>94819.839999999997</v>
      </c>
      <c r="AY478" s="301">
        <f t="shared" si="18"/>
        <v>137392</v>
      </c>
      <c r="AZ478" s="301">
        <f t="shared" si="18"/>
        <v>286876</v>
      </c>
      <c r="BA478" s="301">
        <f t="shared" si="18"/>
        <v>118604</v>
      </c>
      <c r="BB478" s="301">
        <f t="shared" si="18"/>
        <v>1325105.23</v>
      </c>
      <c r="BC478" s="301">
        <f t="shared" si="18"/>
        <v>225041.8</v>
      </c>
      <c r="BD478" s="301">
        <f t="shared" si="18"/>
        <v>2258785.8299999996</v>
      </c>
      <c r="BE478" s="301">
        <f t="shared" si="18"/>
        <v>635741.88</v>
      </c>
      <c r="BF478" s="301">
        <f t="shared" si="18"/>
        <v>45788</v>
      </c>
      <c r="BG478" s="301">
        <f t="shared" si="18"/>
        <v>234870</v>
      </c>
      <c r="BH478" s="301">
        <f t="shared" si="18"/>
        <v>966770.8600000001</v>
      </c>
      <c r="BI478" s="301">
        <f t="shared" si="18"/>
        <v>105938.91</v>
      </c>
      <c r="BJ478" s="301">
        <f t="shared" si="18"/>
        <v>23975.55</v>
      </c>
      <c r="BK478" s="301">
        <f t="shared" si="18"/>
        <v>238031.05</v>
      </c>
      <c r="BL478" s="301">
        <f t="shared" si="18"/>
        <v>321736.51</v>
      </c>
      <c r="BM478" s="301">
        <f t="shared" si="18"/>
        <v>1386962.3</v>
      </c>
      <c r="BN478" s="301">
        <f t="shared" si="18"/>
        <v>173972.93</v>
      </c>
      <c r="BO478" s="301">
        <f t="shared" si="18"/>
        <v>406124.73</v>
      </c>
      <c r="BP478" s="301">
        <f t="shared" si="18"/>
        <v>245080</v>
      </c>
      <c r="BQ478" s="301">
        <f t="shared" ref="BQ478:CM479" si="19">SUMIF($A$4:$A$448,$B478,BQ$4:BQ$448)</f>
        <v>55762</v>
      </c>
      <c r="BR478" s="301">
        <f t="shared" si="19"/>
        <v>649216.55999999994</v>
      </c>
      <c r="BS478" s="301">
        <f t="shared" si="19"/>
        <v>7336434.6000000006</v>
      </c>
      <c r="BT478" s="301">
        <f t="shared" si="19"/>
        <v>143804</v>
      </c>
      <c r="BU478" s="301">
        <f t="shared" si="19"/>
        <v>81978.600000000006</v>
      </c>
      <c r="BV478" s="301">
        <f t="shared" si="19"/>
        <v>1696311.07</v>
      </c>
      <c r="BW478" s="301">
        <f t="shared" si="19"/>
        <v>112260</v>
      </c>
      <c r="BX478" s="301">
        <f t="shared" si="19"/>
        <v>150645.79999999999</v>
      </c>
      <c r="BY478" s="301">
        <f t="shared" si="19"/>
        <v>779884.05</v>
      </c>
      <c r="BZ478" s="301">
        <f t="shared" si="19"/>
        <v>82093</v>
      </c>
      <c r="CA478" s="301">
        <f t="shared" si="19"/>
        <v>182978.81</v>
      </c>
      <c r="CB478" s="301">
        <f t="shared" si="19"/>
        <v>226755.51</v>
      </c>
      <c r="CC478" s="301">
        <f t="shared" si="19"/>
        <v>157088</v>
      </c>
      <c r="CD478" s="301">
        <f t="shared" si="19"/>
        <v>93521.73</v>
      </c>
      <c r="CE478" s="301">
        <f t="shared" si="19"/>
        <v>163253.1</v>
      </c>
      <c r="CF478" s="301">
        <f t="shared" si="19"/>
        <v>412648.18</v>
      </c>
      <c r="CG478" s="301">
        <f t="shared" si="19"/>
        <v>42780</v>
      </c>
      <c r="CH478" s="301">
        <f t="shared" si="19"/>
        <v>124509</v>
      </c>
      <c r="CI478" s="301">
        <f t="shared" si="19"/>
        <v>337553.28</v>
      </c>
      <c r="CJ478" s="301">
        <f t="shared" si="19"/>
        <v>15981.01</v>
      </c>
      <c r="CK478" s="301">
        <f t="shared" si="19"/>
        <v>479224.52</v>
      </c>
      <c r="CL478" s="301">
        <f t="shared" si="19"/>
        <v>278145.3</v>
      </c>
      <c r="CM478" s="301">
        <f t="shared" si="19"/>
        <v>66783</v>
      </c>
    </row>
    <row r="479" spans="2:92" s="117" customFormat="1" ht="25.95" customHeight="1">
      <c r="B479" s="117">
        <v>25</v>
      </c>
      <c r="C479" s="195" t="s">
        <v>701</v>
      </c>
      <c r="D479" s="301">
        <f t="shared" si="12"/>
        <v>93051453.590000004</v>
      </c>
      <c r="E479" s="301">
        <f t="shared" si="18"/>
        <v>5911801.5300000003</v>
      </c>
      <c r="F479" s="301">
        <f t="shared" si="18"/>
        <v>4794385.17</v>
      </c>
      <c r="G479" s="301">
        <f t="shared" si="18"/>
        <v>5573883.2199999997</v>
      </c>
      <c r="H479" s="301">
        <f t="shared" si="18"/>
        <v>3333164.63</v>
      </c>
      <c r="I479" s="301">
        <f t="shared" si="18"/>
        <v>9170368.4600000009</v>
      </c>
      <c r="J479" s="301">
        <f t="shared" si="18"/>
        <v>7734198.2999999998</v>
      </c>
      <c r="K479" s="301">
        <f t="shared" si="18"/>
        <v>15330702.140000001</v>
      </c>
      <c r="L479" s="301">
        <f t="shared" si="18"/>
        <v>6505645.9400000004</v>
      </c>
      <c r="M479" s="301">
        <f t="shared" si="18"/>
        <v>6315978.4100000001</v>
      </c>
      <c r="N479" s="301">
        <f t="shared" si="18"/>
        <v>20067229.52</v>
      </c>
      <c r="O479" s="301">
        <f t="shared" si="18"/>
        <v>2217063.4300000002</v>
      </c>
      <c r="P479" s="301">
        <f t="shared" si="18"/>
        <v>51142615.32</v>
      </c>
      <c r="Q479" s="301">
        <f t="shared" si="18"/>
        <v>7212030.7800000003</v>
      </c>
      <c r="R479" s="301">
        <f t="shared" si="18"/>
        <v>8552476.2699999996</v>
      </c>
      <c r="S479" s="301">
        <f t="shared" si="18"/>
        <v>18129642.75</v>
      </c>
      <c r="T479" s="301">
        <f t="shared" si="18"/>
        <v>5472075.5999999996</v>
      </c>
      <c r="U479" s="301">
        <f t="shared" si="18"/>
        <v>6999868.6600000001</v>
      </c>
      <c r="V479" s="301">
        <f t="shared" si="18"/>
        <v>5141595.43</v>
      </c>
      <c r="W479" s="301">
        <f t="shared" si="18"/>
        <v>2124745.5699999998</v>
      </c>
      <c r="X479" s="301">
        <f t="shared" si="18"/>
        <v>92128819.269999996</v>
      </c>
      <c r="Y479" s="301">
        <f t="shared" si="18"/>
        <v>4228899.66</v>
      </c>
      <c r="Z479" s="301">
        <f t="shared" si="18"/>
        <v>8376431.2800000003</v>
      </c>
      <c r="AA479" s="301">
        <f t="shared" si="18"/>
        <v>5475246.7400000002</v>
      </c>
      <c r="AB479" s="301">
        <f t="shared" si="18"/>
        <v>2433424.34</v>
      </c>
      <c r="AC479" s="301">
        <f t="shared" si="18"/>
        <v>3433788.65</v>
      </c>
      <c r="AD479" s="301">
        <f t="shared" si="18"/>
        <v>4969192.82</v>
      </c>
      <c r="AE479" s="301">
        <f t="shared" si="18"/>
        <v>20045057.859999999</v>
      </c>
      <c r="AF479" s="301">
        <f t="shared" si="18"/>
        <v>3158178.98</v>
      </c>
      <c r="AG479" s="301">
        <f t="shared" si="18"/>
        <v>3975310.28</v>
      </c>
      <c r="AH479" s="301">
        <f t="shared" si="18"/>
        <v>5405424.4800000004</v>
      </c>
      <c r="AI479" s="301">
        <f t="shared" si="18"/>
        <v>13274442.41</v>
      </c>
      <c r="AJ479" s="301">
        <f t="shared" si="18"/>
        <v>5302155.8899999997</v>
      </c>
      <c r="AK479" s="301">
        <f t="shared" si="18"/>
        <v>3505202.53</v>
      </c>
      <c r="AL479" s="301">
        <f t="shared" si="18"/>
        <v>336458730.06999999</v>
      </c>
      <c r="AM479" s="301">
        <f t="shared" si="18"/>
        <v>5561908.5499999998</v>
      </c>
      <c r="AN479" s="301">
        <f t="shared" si="18"/>
        <v>2972832.5</v>
      </c>
      <c r="AO479" s="301">
        <f t="shared" si="18"/>
        <v>16178948.52</v>
      </c>
      <c r="AP479" s="301">
        <f t="shared" si="18"/>
        <v>12422542.109999999</v>
      </c>
      <c r="AQ479" s="301">
        <f t="shared" si="18"/>
        <v>6638590.3200000003</v>
      </c>
      <c r="AR479" s="301">
        <f t="shared" si="18"/>
        <v>1753026.22</v>
      </c>
      <c r="AS479" s="301">
        <f t="shared" si="18"/>
        <v>52594390.189999998</v>
      </c>
      <c r="AT479" s="301">
        <f t="shared" si="18"/>
        <v>5498748.7999999998</v>
      </c>
      <c r="AU479" s="301">
        <f t="shared" si="18"/>
        <v>11589140.49</v>
      </c>
      <c r="AV479" s="301">
        <f t="shared" si="18"/>
        <v>12012626.98</v>
      </c>
      <c r="AW479" s="301">
        <f t="shared" si="18"/>
        <v>4762604.0999999996</v>
      </c>
      <c r="AX479" s="301">
        <f t="shared" si="18"/>
        <v>2743314.16</v>
      </c>
      <c r="AY479" s="301">
        <f t="shared" si="18"/>
        <v>6080512.6399999997</v>
      </c>
      <c r="AZ479" s="301">
        <f t="shared" si="18"/>
        <v>6173576.6100000003</v>
      </c>
      <c r="BA479" s="301">
        <f t="shared" si="18"/>
        <v>4933914.54</v>
      </c>
      <c r="BB479" s="301">
        <f t="shared" si="18"/>
        <v>65458135.759999998</v>
      </c>
      <c r="BC479" s="301">
        <f t="shared" si="18"/>
        <v>5297764.79</v>
      </c>
      <c r="BD479" s="301">
        <f t="shared" si="18"/>
        <v>148222024.63999999</v>
      </c>
      <c r="BE479" s="301">
        <f t="shared" si="18"/>
        <v>17703478.960000001</v>
      </c>
      <c r="BF479" s="301">
        <f t="shared" si="18"/>
        <v>3714259.14</v>
      </c>
      <c r="BG479" s="301">
        <f t="shared" si="18"/>
        <v>4475533.25</v>
      </c>
      <c r="BH479" s="301">
        <f t="shared" si="18"/>
        <v>49930720.359999999</v>
      </c>
      <c r="BI479" s="301">
        <f t="shared" si="18"/>
        <v>2978954.02</v>
      </c>
      <c r="BJ479" s="301">
        <f t="shared" si="18"/>
        <v>1642444.31</v>
      </c>
      <c r="BK479" s="301">
        <f t="shared" si="18"/>
        <v>5440699.1600000001</v>
      </c>
      <c r="BL479" s="301">
        <f t="shared" si="18"/>
        <v>4889032.9400000004</v>
      </c>
      <c r="BM479" s="301">
        <f t="shared" si="18"/>
        <v>60231042.090000004</v>
      </c>
      <c r="BN479" s="301">
        <f t="shared" si="18"/>
        <v>12766108.939999999</v>
      </c>
      <c r="BO479" s="301">
        <f t="shared" si="18"/>
        <v>8129783.25</v>
      </c>
      <c r="BP479" s="301">
        <f t="shared" si="18"/>
        <v>13933435.779999999</v>
      </c>
      <c r="BQ479" s="301">
        <f t="shared" si="19"/>
        <v>8455479.6099999994</v>
      </c>
      <c r="BR479" s="301">
        <f t="shared" si="19"/>
        <v>5610688.6600000001</v>
      </c>
      <c r="BS479" s="301">
        <f t="shared" si="19"/>
        <v>531092567.38</v>
      </c>
      <c r="BT479" s="301">
        <f t="shared" si="19"/>
        <v>7553072.1299999999</v>
      </c>
      <c r="BU479" s="301">
        <f t="shared" si="19"/>
        <v>6273322.46</v>
      </c>
      <c r="BV479" s="301">
        <f t="shared" si="19"/>
        <v>46356283.649999999</v>
      </c>
      <c r="BW479" s="301">
        <f t="shared" si="19"/>
        <v>2801363.77</v>
      </c>
      <c r="BX479" s="301">
        <f t="shared" si="19"/>
        <v>5340711.62</v>
      </c>
      <c r="BY479" s="301">
        <f t="shared" si="19"/>
        <v>25919848.620000001</v>
      </c>
      <c r="BZ479" s="301">
        <f t="shared" si="19"/>
        <v>4160820.81</v>
      </c>
      <c r="CA479" s="301">
        <f t="shared" si="19"/>
        <v>3179162.81</v>
      </c>
      <c r="CB479" s="301">
        <f t="shared" si="19"/>
        <v>5825064.6200000001</v>
      </c>
      <c r="CC479" s="301">
        <f t="shared" si="19"/>
        <v>8241085.6399999997</v>
      </c>
      <c r="CD479" s="301">
        <f t="shared" si="19"/>
        <v>20133227.760000002</v>
      </c>
      <c r="CE479" s="301">
        <f t="shared" si="19"/>
        <v>7135725.9500000002</v>
      </c>
      <c r="CF479" s="301">
        <f t="shared" si="19"/>
        <v>19243437.149999999</v>
      </c>
      <c r="CG479" s="301">
        <f t="shared" si="19"/>
        <v>3293208.63</v>
      </c>
      <c r="CH479" s="301">
        <f t="shared" si="19"/>
        <v>2904362.36</v>
      </c>
      <c r="CI479" s="301">
        <f t="shared" si="19"/>
        <v>3815114.98</v>
      </c>
      <c r="CJ479" s="301">
        <f t="shared" si="19"/>
        <v>3297798.79</v>
      </c>
      <c r="CK479" s="301">
        <f t="shared" si="19"/>
        <v>26182475.789999999</v>
      </c>
      <c r="CL479" s="301">
        <f t="shared" si="19"/>
        <v>2353976.42</v>
      </c>
      <c r="CM479" s="301">
        <f t="shared" si="19"/>
        <v>2420873.46</v>
      </c>
    </row>
    <row r="480" spans="2:92" s="197" customFormat="1" ht="25.95" customHeight="1">
      <c r="C480" s="198" t="s">
        <v>702</v>
      </c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6"/>
      <c r="AR480" s="196"/>
      <c r="AS480" s="196"/>
      <c r="AT480" s="196"/>
      <c r="AU480" s="196"/>
      <c r="AV480" s="196"/>
      <c r="AW480" s="196"/>
      <c r="AX480" s="196"/>
      <c r="AY480" s="196"/>
      <c r="AZ480" s="196"/>
      <c r="BA480" s="196"/>
      <c r="BB480" s="196"/>
      <c r="BC480" s="196"/>
      <c r="BD480" s="196"/>
      <c r="BE480" s="196"/>
      <c r="BF480" s="196"/>
      <c r="BG480" s="196"/>
      <c r="BH480" s="196"/>
      <c r="BI480" s="196"/>
      <c r="BJ480" s="196"/>
      <c r="BK480" s="196"/>
      <c r="BL480" s="196"/>
      <c r="BM480" s="196"/>
      <c r="BN480" s="196"/>
      <c r="BO480" s="196"/>
      <c r="BP480" s="196"/>
      <c r="BQ480" s="196"/>
      <c r="BR480" s="196"/>
      <c r="BS480" s="196"/>
      <c r="BT480" s="196"/>
      <c r="BU480" s="196"/>
      <c r="BV480" s="196"/>
      <c r="BW480" s="196"/>
      <c r="BX480" s="196"/>
      <c r="BY480" s="196"/>
      <c r="BZ480" s="196"/>
      <c r="CA480" s="196"/>
      <c r="CB480" s="196"/>
      <c r="CC480" s="196"/>
      <c r="CD480" s="196"/>
      <c r="CE480" s="196"/>
      <c r="CF480" s="196"/>
      <c r="CG480" s="196"/>
      <c r="CH480" s="196"/>
      <c r="CI480" s="196"/>
      <c r="CJ480" s="196"/>
      <c r="CK480" s="196"/>
      <c r="CL480" s="196"/>
      <c r="CM480" s="196"/>
    </row>
    <row r="481" spans="2:91" s="117" customFormat="1" ht="25.95" customHeight="1">
      <c r="B481" s="117">
        <v>26</v>
      </c>
      <c r="C481" s="195" t="s">
        <v>703</v>
      </c>
      <c r="D481" s="301">
        <f t="shared" si="12"/>
        <v>28782115.490000002</v>
      </c>
      <c r="E481" s="301">
        <f t="shared" ref="E481:BP482" si="20">SUMIF($A$4:$A$448,$B481,E$4:E$448)</f>
        <v>3139183.37</v>
      </c>
      <c r="F481" s="301">
        <f t="shared" si="20"/>
        <v>1824281.52</v>
      </c>
      <c r="G481" s="301">
        <f t="shared" si="20"/>
        <v>1731812.03</v>
      </c>
      <c r="H481" s="301">
        <f t="shared" si="20"/>
        <v>1438894.5399999998</v>
      </c>
      <c r="I481" s="301">
        <f t="shared" si="20"/>
        <v>6068660.4799999995</v>
      </c>
      <c r="J481" s="301">
        <f t="shared" si="20"/>
        <v>2692757.6999999997</v>
      </c>
      <c r="K481" s="301">
        <f t="shared" si="20"/>
        <v>4535044.45</v>
      </c>
      <c r="L481" s="301">
        <f t="shared" si="20"/>
        <v>1901356.8599999999</v>
      </c>
      <c r="M481" s="301">
        <f t="shared" si="20"/>
        <v>1527940.76</v>
      </c>
      <c r="N481" s="301">
        <f t="shared" si="20"/>
        <v>11355269.149999999</v>
      </c>
      <c r="O481" s="301">
        <f t="shared" si="20"/>
        <v>1458646.71</v>
      </c>
      <c r="P481" s="301">
        <f t="shared" si="20"/>
        <v>37758053.640000001</v>
      </c>
      <c r="Q481" s="301">
        <f t="shared" si="20"/>
        <v>3328829.71</v>
      </c>
      <c r="R481" s="301">
        <f t="shared" si="20"/>
        <v>3637632.45</v>
      </c>
      <c r="S481" s="301">
        <f t="shared" si="20"/>
        <v>5031612.6000000006</v>
      </c>
      <c r="T481" s="301">
        <f t="shared" si="20"/>
        <v>1914195.3399999999</v>
      </c>
      <c r="U481" s="301">
        <f t="shared" si="20"/>
        <v>3017114.82</v>
      </c>
      <c r="V481" s="301">
        <f t="shared" si="20"/>
        <v>1829594.98</v>
      </c>
      <c r="W481" s="301">
        <f t="shared" si="20"/>
        <v>828091.65</v>
      </c>
      <c r="X481" s="301">
        <f t="shared" si="20"/>
        <v>86755708.620000005</v>
      </c>
      <c r="Y481" s="301">
        <f t="shared" si="20"/>
        <v>1531583.52</v>
      </c>
      <c r="Z481" s="301">
        <f t="shared" si="20"/>
        <v>4002065.47</v>
      </c>
      <c r="AA481" s="301">
        <f t="shared" si="20"/>
        <v>3016592.39</v>
      </c>
      <c r="AB481" s="301">
        <f t="shared" si="20"/>
        <v>752433.89</v>
      </c>
      <c r="AC481" s="301">
        <f t="shared" si="20"/>
        <v>1366631.08</v>
      </c>
      <c r="AD481" s="301">
        <f t="shared" si="20"/>
        <v>2081803.87</v>
      </c>
      <c r="AE481" s="301">
        <f t="shared" si="20"/>
        <v>7934955.8399999999</v>
      </c>
      <c r="AF481" s="301">
        <f t="shared" si="20"/>
        <v>1852770.2</v>
      </c>
      <c r="AG481" s="301">
        <f t="shared" si="20"/>
        <v>1762264.87</v>
      </c>
      <c r="AH481" s="301">
        <f t="shared" si="20"/>
        <v>2535924.48</v>
      </c>
      <c r="AI481" s="301">
        <f t="shared" si="20"/>
        <v>4668746.1399999997</v>
      </c>
      <c r="AJ481" s="301">
        <f t="shared" si="20"/>
        <v>2516804.7399999998</v>
      </c>
      <c r="AK481" s="301">
        <f t="shared" si="20"/>
        <v>1805688.1400000001</v>
      </c>
      <c r="AL481" s="301">
        <f t="shared" si="20"/>
        <v>213699312.04000002</v>
      </c>
      <c r="AM481" s="301">
        <f t="shared" si="20"/>
        <v>4144460.6900000004</v>
      </c>
      <c r="AN481" s="301">
        <f t="shared" si="20"/>
        <v>1814172.68</v>
      </c>
      <c r="AO481" s="301">
        <f t="shared" si="20"/>
        <v>8177341.46</v>
      </c>
      <c r="AP481" s="301">
        <f t="shared" si="20"/>
        <v>5934368.5499999998</v>
      </c>
      <c r="AQ481" s="301">
        <f t="shared" si="20"/>
        <v>2175729.6399999997</v>
      </c>
      <c r="AR481" s="301">
        <f t="shared" si="20"/>
        <v>845010.52</v>
      </c>
      <c r="AS481" s="301">
        <f t="shared" si="20"/>
        <v>27988065.309999999</v>
      </c>
      <c r="AT481" s="301">
        <f t="shared" si="20"/>
        <v>2462346.15</v>
      </c>
      <c r="AU481" s="301">
        <f t="shared" si="20"/>
        <v>6483707.2599999998</v>
      </c>
      <c r="AV481" s="301">
        <f t="shared" si="20"/>
        <v>6787498.6299999999</v>
      </c>
      <c r="AW481" s="301">
        <f t="shared" si="20"/>
        <v>2045801.87</v>
      </c>
      <c r="AX481" s="301">
        <f t="shared" si="20"/>
        <v>1374592.01</v>
      </c>
      <c r="AY481" s="301">
        <f t="shared" si="20"/>
        <v>1619977.54</v>
      </c>
      <c r="AZ481" s="301">
        <f t="shared" si="20"/>
        <v>3004995.8400000003</v>
      </c>
      <c r="BA481" s="301">
        <f t="shared" si="20"/>
        <v>2313345.09</v>
      </c>
      <c r="BB481" s="301">
        <f t="shared" si="20"/>
        <v>16517723.27</v>
      </c>
      <c r="BC481" s="301">
        <f t="shared" si="20"/>
        <v>2358745.04</v>
      </c>
      <c r="BD481" s="301">
        <f t="shared" si="20"/>
        <v>87869781.460000008</v>
      </c>
      <c r="BE481" s="301">
        <f t="shared" si="20"/>
        <v>5242481.17</v>
      </c>
      <c r="BF481" s="301">
        <f t="shared" si="20"/>
        <v>1309395.27</v>
      </c>
      <c r="BG481" s="301">
        <f t="shared" si="20"/>
        <v>2240514.5</v>
      </c>
      <c r="BH481" s="301">
        <f t="shared" si="20"/>
        <v>40101927.480000004</v>
      </c>
      <c r="BI481" s="301">
        <f t="shared" si="20"/>
        <v>1307203.75</v>
      </c>
      <c r="BJ481" s="301">
        <f t="shared" si="20"/>
        <v>995096.76</v>
      </c>
      <c r="BK481" s="301">
        <f t="shared" si="20"/>
        <v>1191676.77</v>
      </c>
      <c r="BL481" s="301">
        <f t="shared" si="20"/>
        <v>2028223.3</v>
      </c>
      <c r="BM481" s="301">
        <f t="shared" si="20"/>
        <v>43078414.760000005</v>
      </c>
      <c r="BN481" s="301">
        <f t="shared" si="20"/>
        <v>4117445.58</v>
      </c>
      <c r="BO481" s="301">
        <f t="shared" si="20"/>
        <v>3628972.12</v>
      </c>
      <c r="BP481" s="301">
        <f t="shared" si="20"/>
        <v>5654708.9499999993</v>
      </c>
      <c r="BQ481" s="301">
        <f t="shared" ref="BQ481:CM482" si="21">SUMIF($A$4:$A$448,$B481,BQ$4:BQ$448)</f>
        <v>3186736.37</v>
      </c>
      <c r="BR481" s="301">
        <f t="shared" si="21"/>
        <v>2202048.56</v>
      </c>
      <c r="BS481" s="301">
        <f t="shared" si="21"/>
        <v>338896013.41999996</v>
      </c>
      <c r="BT481" s="301">
        <f t="shared" si="21"/>
        <v>2442009.7800000003</v>
      </c>
      <c r="BU481" s="301">
        <f t="shared" si="21"/>
        <v>2512373.2800000003</v>
      </c>
      <c r="BV481" s="301">
        <f t="shared" si="21"/>
        <v>27201778.609999999</v>
      </c>
      <c r="BW481" s="301">
        <f t="shared" si="21"/>
        <v>316600.74</v>
      </c>
      <c r="BX481" s="301">
        <f t="shared" si="21"/>
        <v>2087579.17</v>
      </c>
      <c r="BY481" s="301">
        <f t="shared" si="21"/>
        <v>14356463.529999999</v>
      </c>
      <c r="BZ481" s="301">
        <f t="shared" si="21"/>
        <v>1467382.52</v>
      </c>
      <c r="CA481" s="301">
        <f t="shared" si="21"/>
        <v>1694363.18</v>
      </c>
      <c r="CB481" s="301">
        <f t="shared" si="21"/>
        <v>2867237.88</v>
      </c>
      <c r="CC481" s="301">
        <f t="shared" si="21"/>
        <v>2459912.5300000003</v>
      </c>
      <c r="CD481" s="301">
        <f t="shared" si="21"/>
        <v>8210152.2000000002</v>
      </c>
      <c r="CE481" s="301">
        <f t="shared" si="21"/>
        <v>2506909.48</v>
      </c>
      <c r="CF481" s="301">
        <f t="shared" si="21"/>
        <v>6813058.8099999996</v>
      </c>
      <c r="CG481" s="301">
        <f t="shared" si="21"/>
        <v>2491737.14</v>
      </c>
      <c r="CH481" s="301">
        <f t="shared" si="21"/>
        <v>898034.66</v>
      </c>
      <c r="CI481" s="301">
        <f t="shared" si="21"/>
        <v>1245016.23</v>
      </c>
      <c r="CJ481" s="301">
        <f t="shared" si="21"/>
        <v>1499804.04</v>
      </c>
      <c r="CK481" s="301">
        <f t="shared" si="21"/>
        <v>15204019.67</v>
      </c>
      <c r="CL481" s="301">
        <f t="shared" si="21"/>
        <v>1089577.1299999999</v>
      </c>
      <c r="CM481" s="301">
        <f t="shared" si="21"/>
        <v>1371455.93</v>
      </c>
    </row>
    <row r="482" spans="2:91" s="117" customFormat="1" ht="25.95" customHeight="1">
      <c r="B482" s="117">
        <v>27</v>
      </c>
      <c r="C482" s="194" t="s">
        <v>704</v>
      </c>
      <c r="D482" s="301">
        <f t="shared" si="12"/>
        <v>10303271.880000001</v>
      </c>
      <c r="E482" s="301">
        <f t="shared" si="20"/>
        <v>2748327.66</v>
      </c>
      <c r="F482" s="301">
        <f t="shared" si="20"/>
        <v>3912975.9</v>
      </c>
      <c r="G482" s="301">
        <f t="shared" si="20"/>
        <v>3470207.1</v>
      </c>
      <c r="H482" s="301">
        <f t="shared" si="20"/>
        <v>1055195</v>
      </c>
      <c r="I482" s="301">
        <f t="shared" si="20"/>
        <v>3395315.3</v>
      </c>
      <c r="J482" s="301">
        <f t="shared" si="20"/>
        <v>4084244.9</v>
      </c>
      <c r="K482" s="301">
        <f t="shared" si="20"/>
        <v>5434940.75</v>
      </c>
      <c r="L482" s="301">
        <f t="shared" si="20"/>
        <v>3315918</v>
      </c>
      <c r="M482" s="301">
        <f t="shared" si="20"/>
        <v>5770561.4900000002</v>
      </c>
      <c r="N482" s="301">
        <f t="shared" si="20"/>
        <v>8517205.5</v>
      </c>
      <c r="O482" s="301">
        <f t="shared" si="20"/>
        <v>1535516.2</v>
      </c>
      <c r="P482" s="301">
        <f t="shared" si="20"/>
        <v>15795231.539999999</v>
      </c>
      <c r="Q482" s="301">
        <f t="shared" si="20"/>
        <v>2057851.01</v>
      </c>
      <c r="R482" s="301">
        <f t="shared" si="20"/>
        <v>2857414</v>
      </c>
      <c r="S482" s="301">
        <f t="shared" si="20"/>
        <v>850216</v>
      </c>
      <c r="T482" s="301">
        <f t="shared" si="20"/>
        <v>3028349.86</v>
      </c>
      <c r="U482" s="301">
        <f t="shared" si="20"/>
        <v>2367516</v>
      </c>
      <c r="V482" s="301">
        <f t="shared" si="20"/>
        <v>2300058</v>
      </c>
      <c r="W482" s="301">
        <f t="shared" si="20"/>
        <v>1413583.3</v>
      </c>
      <c r="X482" s="301">
        <f t="shared" si="20"/>
        <v>2002402</v>
      </c>
      <c r="Y482" s="301">
        <f t="shared" si="20"/>
        <v>1944889.2</v>
      </c>
      <c r="Z482" s="301">
        <f t="shared" si="20"/>
        <v>3274609.8</v>
      </c>
      <c r="AA482" s="301">
        <f t="shared" si="20"/>
        <v>3045319.3</v>
      </c>
      <c r="AB482" s="301">
        <f t="shared" si="20"/>
        <v>2176191.2999999998</v>
      </c>
      <c r="AC482" s="301">
        <f t="shared" si="20"/>
        <v>1540141.92</v>
      </c>
      <c r="AD482" s="301">
        <f t="shared" si="20"/>
        <v>2376507.8199999998</v>
      </c>
      <c r="AE482" s="301">
        <f t="shared" si="20"/>
        <v>10815333.039999999</v>
      </c>
      <c r="AF482" s="301">
        <f t="shared" si="20"/>
        <v>1722530</v>
      </c>
      <c r="AG482" s="301">
        <f t="shared" si="20"/>
        <v>2136284.36</v>
      </c>
      <c r="AH482" s="301">
        <f t="shared" si="20"/>
        <v>4937358</v>
      </c>
      <c r="AI482" s="301">
        <f t="shared" si="20"/>
        <v>2133424.16</v>
      </c>
      <c r="AJ482" s="301">
        <f t="shared" si="20"/>
        <v>2582703.1</v>
      </c>
      <c r="AK482" s="301">
        <f t="shared" si="20"/>
        <v>3446657.2</v>
      </c>
      <c r="AL482" s="301">
        <f t="shared" si="20"/>
        <v>13946702.779999999</v>
      </c>
      <c r="AM482" s="301">
        <f t="shared" si="20"/>
        <v>1990736.25</v>
      </c>
      <c r="AN482" s="301">
        <f t="shared" si="20"/>
        <v>2321218.4</v>
      </c>
      <c r="AO482" s="301">
        <f t="shared" si="20"/>
        <v>4294090.25</v>
      </c>
      <c r="AP482" s="301">
        <f t="shared" si="20"/>
        <v>5796250.0099999998</v>
      </c>
      <c r="AQ482" s="301">
        <f t="shared" si="20"/>
        <v>2665745.7200000002</v>
      </c>
      <c r="AR482" s="301">
        <f t="shared" si="20"/>
        <v>1102378</v>
      </c>
      <c r="AS482" s="301">
        <f t="shared" si="20"/>
        <v>12975492.34</v>
      </c>
      <c r="AT482" s="301">
        <f t="shared" si="20"/>
        <v>3385117.7</v>
      </c>
      <c r="AU482" s="301">
        <f t="shared" si="20"/>
        <v>4076887.4</v>
      </c>
      <c r="AV482" s="301">
        <f t="shared" si="20"/>
        <v>5731511.3499999996</v>
      </c>
      <c r="AW482" s="301">
        <f t="shared" si="20"/>
        <v>2651382.5</v>
      </c>
      <c r="AX482" s="301">
        <f t="shared" si="20"/>
        <v>1733646.65</v>
      </c>
      <c r="AY482" s="301">
        <f t="shared" si="20"/>
        <v>3216794.13</v>
      </c>
      <c r="AZ482" s="301">
        <f t="shared" si="20"/>
        <v>2733665.8</v>
      </c>
      <c r="BA482" s="301">
        <f t="shared" si="20"/>
        <v>2227294.2000000002</v>
      </c>
      <c r="BB482" s="301">
        <f t="shared" si="20"/>
        <v>10253355.220000001</v>
      </c>
      <c r="BC482" s="301">
        <f t="shared" si="20"/>
        <v>1922108</v>
      </c>
      <c r="BD482" s="301">
        <f t="shared" si="20"/>
        <v>4726627.6500000004</v>
      </c>
      <c r="BE482" s="301">
        <f t="shared" si="20"/>
        <v>6159755.4299999997</v>
      </c>
      <c r="BF482" s="301">
        <f t="shared" si="20"/>
        <v>2374528.5</v>
      </c>
      <c r="BG482" s="301">
        <f t="shared" si="20"/>
        <v>2651359.71</v>
      </c>
      <c r="BH482" s="301">
        <f t="shared" si="20"/>
        <v>4185148.59</v>
      </c>
      <c r="BI482" s="301">
        <f t="shared" si="20"/>
        <v>1664235.14</v>
      </c>
      <c r="BJ482" s="301">
        <f t="shared" si="20"/>
        <v>1306546</v>
      </c>
      <c r="BK482" s="301">
        <f t="shared" si="20"/>
        <v>2082576.2</v>
      </c>
      <c r="BL482" s="301">
        <f t="shared" si="20"/>
        <v>2279803.15</v>
      </c>
      <c r="BM482" s="301">
        <f t="shared" si="20"/>
        <v>7830858.8499999996</v>
      </c>
      <c r="BN482" s="301">
        <f t="shared" si="20"/>
        <v>3277505.75</v>
      </c>
      <c r="BO482" s="301">
        <f t="shared" si="20"/>
        <v>3606713.11</v>
      </c>
      <c r="BP482" s="301">
        <f t="shared" si="20"/>
        <v>5865019.5999999996</v>
      </c>
      <c r="BQ482" s="301">
        <f t="shared" si="21"/>
        <v>3792995.66</v>
      </c>
      <c r="BR482" s="301">
        <f t="shared" si="21"/>
        <v>4727159.72</v>
      </c>
      <c r="BS482" s="301">
        <f t="shared" si="21"/>
        <v>9000971.7400000002</v>
      </c>
      <c r="BT482" s="301">
        <f t="shared" si="21"/>
        <v>3118857</v>
      </c>
      <c r="BU482" s="301">
        <f t="shared" si="21"/>
        <v>2909481.01</v>
      </c>
      <c r="BV482" s="301">
        <f t="shared" si="21"/>
        <v>7523088.0899999999</v>
      </c>
      <c r="BW482" s="301">
        <f t="shared" si="21"/>
        <v>8431.5</v>
      </c>
      <c r="BX482" s="301">
        <f t="shared" si="21"/>
        <v>2992513.13</v>
      </c>
      <c r="BY482" s="301">
        <f t="shared" si="21"/>
        <v>8542077.1999999993</v>
      </c>
      <c r="BZ482" s="301">
        <f t="shared" si="21"/>
        <v>1535790.35</v>
      </c>
      <c r="CA482" s="301">
        <f t="shared" si="21"/>
        <v>3011548</v>
      </c>
      <c r="CB482" s="301">
        <f t="shared" si="21"/>
        <v>3316648.21</v>
      </c>
      <c r="CC482" s="301">
        <f t="shared" si="21"/>
        <v>4575378</v>
      </c>
      <c r="CD482" s="301">
        <f t="shared" si="21"/>
        <v>5918853</v>
      </c>
      <c r="CE482" s="301">
        <f t="shared" si="21"/>
        <v>3056721.97</v>
      </c>
      <c r="CF482" s="301">
        <f t="shared" si="21"/>
        <v>4472100.75</v>
      </c>
      <c r="CG482" s="301">
        <f t="shared" si="21"/>
        <v>684160</v>
      </c>
      <c r="CH482" s="301">
        <f t="shared" si="21"/>
        <v>1734782</v>
      </c>
      <c r="CI482" s="301">
        <f t="shared" si="21"/>
        <v>2588027</v>
      </c>
      <c r="CJ482" s="301">
        <f t="shared" si="21"/>
        <v>1814252.3</v>
      </c>
      <c r="CK482" s="301">
        <f t="shared" si="21"/>
        <v>14255374.52</v>
      </c>
      <c r="CL482" s="301">
        <f t="shared" si="21"/>
        <v>1783312</v>
      </c>
      <c r="CM482" s="301">
        <f t="shared" si="21"/>
        <v>1764690</v>
      </c>
    </row>
    <row r="483" spans="2:91" s="197" customFormat="1" ht="25.95" customHeight="1">
      <c r="C483" s="198" t="s">
        <v>705</v>
      </c>
      <c r="D483" s="196">
        <f>+D480+D481+D482</f>
        <v>39085387.370000005</v>
      </c>
      <c r="E483" s="196">
        <f t="shared" ref="E483:BP483" si="22">+E480+E481+E482</f>
        <v>5887511.0300000003</v>
      </c>
      <c r="F483" s="196">
        <f t="shared" si="22"/>
        <v>5737257.4199999999</v>
      </c>
      <c r="G483" s="196">
        <f t="shared" si="22"/>
        <v>5202019.13</v>
      </c>
      <c r="H483" s="196">
        <f t="shared" si="22"/>
        <v>2494089.54</v>
      </c>
      <c r="I483" s="196">
        <f t="shared" si="22"/>
        <v>9463975.7799999993</v>
      </c>
      <c r="J483" s="196">
        <f t="shared" si="22"/>
        <v>6777002.5999999996</v>
      </c>
      <c r="K483" s="196">
        <f t="shared" si="22"/>
        <v>9969985.1999999993</v>
      </c>
      <c r="L483" s="196">
        <f t="shared" si="22"/>
        <v>5217274.8599999994</v>
      </c>
      <c r="M483" s="196">
        <f t="shared" si="22"/>
        <v>7298502.25</v>
      </c>
      <c r="N483" s="196">
        <f t="shared" si="22"/>
        <v>19872474.649999999</v>
      </c>
      <c r="O483" s="196">
        <f t="shared" si="22"/>
        <v>2994162.91</v>
      </c>
      <c r="P483" s="196">
        <f t="shared" si="22"/>
        <v>53553285.18</v>
      </c>
      <c r="Q483" s="196">
        <f t="shared" si="22"/>
        <v>5386680.7199999997</v>
      </c>
      <c r="R483" s="196">
        <f t="shared" si="22"/>
        <v>6495046.4500000002</v>
      </c>
      <c r="S483" s="196">
        <f t="shared" si="22"/>
        <v>5881828.6000000006</v>
      </c>
      <c r="T483" s="196">
        <f t="shared" si="22"/>
        <v>4942545.1999999993</v>
      </c>
      <c r="U483" s="196">
        <f t="shared" si="22"/>
        <v>5384630.8200000003</v>
      </c>
      <c r="V483" s="196">
        <f t="shared" si="22"/>
        <v>4129652.98</v>
      </c>
      <c r="W483" s="196">
        <f t="shared" si="22"/>
        <v>2241674.9500000002</v>
      </c>
      <c r="X483" s="196">
        <f t="shared" si="22"/>
        <v>88758110.620000005</v>
      </c>
      <c r="Y483" s="196">
        <f t="shared" si="22"/>
        <v>3476472.7199999997</v>
      </c>
      <c r="Z483" s="196">
        <f t="shared" si="22"/>
        <v>7276675.2699999996</v>
      </c>
      <c r="AA483" s="196">
        <f t="shared" si="22"/>
        <v>6061911.6899999995</v>
      </c>
      <c r="AB483" s="196">
        <f t="shared" si="22"/>
        <v>2928625.19</v>
      </c>
      <c r="AC483" s="196">
        <f t="shared" si="22"/>
        <v>2906773</v>
      </c>
      <c r="AD483" s="196">
        <f t="shared" si="22"/>
        <v>4458311.6899999995</v>
      </c>
      <c r="AE483" s="196">
        <f t="shared" si="22"/>
        <v>18750288.879999999</v>
      </c>
      <c r="AF483" s="196">
        <f t="shared" si="22"/>
        <v>3575300.2</v>
      </c>
      <c r="AG483" s="196">
        <f t="shared" si="22"/>
        <v>3898549.23</v>
      </c>
      <c r="AH483" s="196">
        <f t="shared" si="22"/>
        <v>7473282.4800000004</v>
      </c>
      <c r="AI483" s="196">
        <f t="shared" si="22"/>
        <v>6802170.2999999998</v>
      </c>
      <c r="AJ483" s="196">
        <f t="shared" si="22"/>
        <v>5099507.84</v>
      </c>
      <c r="AK483" s="196">
        <f t="shared" si="22"/>
        <v>5252345.34</v>
      </c>
      <c r="AL483" s="196">
        <f t="shared" si="22"/>
        <v>227646014.82000002</v>
      </c>
      <c r="AM483" s="196">
        <f t="shared" si="22"/>
        <v>6135196.9400000004</v>
      </c>
      <c r="AN483" s="196">
        <f t="shared" si="22"/>
        <v>4135391.08</v>
      </c>
      <c r="AO483" s="196">
        <f t="shared" si="22"/>
        <v>12471431.710000001</v>
      </c>
      <c r="AP483" s="196">
        <f t="shared" si="22"/>
        <v>11730618.559999999</v>
      </c>
      <c r="AQ483" s="196">
        <f t="shared" si="22"/>
        <v>4841475.3599999994</v>
      </c>
      <c r="AR483" s="196">
        <f t="shared" si="22"/>
        <v>1947388.52</v>
      </c>
      <c r="AS483" s="196">
        <f t="shared" si="22"/>
        <v>40963557.649999999</v>
      </c>
      <c r="AT483" s="196">
        <f t="shared" si="22"/>
        <v>5847463.8499999996</v>
      </c>
      <c r="AU483" s="196">
        <f t="shared" si="22"/>
        <v>10560594.66</v>
      </c>
      <c r="AV483" s="196">
        <f t="shared" si="22"/>
        <v>12519009.98</v>
      </c>
      <c r="AW483" s="196">
        <f t="shared" si="22"/>
        <v>4697184.37</v>
      </c>
      <c r="AX483" s="196">
        <f t="shared" si="22"/>
        <v>3108238.66</v>
      </c>
      <c r="AY483" s="196">
        <f t="shared" si="22"/>
        <v>4836771.67</v>
      </c>
      <c r="AZ483" s="196">
        <f t="shared" si="22"/>
        <v>5738661.6400000006</v>
      </c>
      <c r="BA483" s="196">
        <f t="shared" si="22"/>
        <v>4540639.29</v>
      </c>
      <c r="BB483" s="196">
        <f t="shared" si="22"/>
        <v>26771078.490000002</v>
      </c>
      <c r="BC483" s="196">
        <f t="shared" si="22"/>
        <v>4280853.04</v>
      </c>
      <c r="BD483" s="196">
        <f t="shared" si="22"/>
        <v>92596409.110000014</v>
      </c>
      <c r="BE483" s="196">
        <f t="shared" si="22"/>
        <v>11402236.6</v>
      </c>
      <c r="BF483" s="196">
        <f t="shared" si="22"/>
        <v>3683923.77</v>
      </c>
      <c r="BG483" s="196">
        <f t="shared" si="22"/>
        <v>4891874.21</v>
      </c>
      <c r="BH483" s="196">
        <f t="shared" si="22"/>
        <v>44287076.070000008</v>
      </c>
      <c r="BI483" s="196">
        <f t="shared" si="22"/>
        <v>2971438.8899999997</v>
      </c>
      <c r="BJ483" s="196">
        <f t="shared" si="22"/>
        <v>2301642.7599999998</v>
      </c>
      <c r="BK483" s="196">
        <f t="shared" si="22"/>
        <v>3274252.9699999997</v>
      </c>
      <c r="BL483" s="196">
        <f t="shared" si="22"/>
        <v>4308026.45</v>
      </c>
      <c r="BM483" s="196">
        <f t="shared" si="22"/>
        <v>50909273.610000007</v>
      </c>
      <c r="BN483" s="196">
        <f t="shared" si="22"/>
        <v>7394951.3300000001</v>
      </c>
      <c r="BO483" s="196">
        <f t="shared" si="22"/>
        <v>7235685.2300000004</v>
      </c>
      <c r="BP483" s="196">
        <f t="shared" si="22"/>
        <v>11519728.549999999</v>
      </c>
      <c r="BQ483" s="196">
        <f t="shared" ref="BQ483:CM483" si="23">+BQ480+BQ481+BQ482</f>
        <v>6979732.0300000003</v>
      </c>
      <c r="BR483" s="196">
        <f t="shared" si="23"/>
        <v>6929208.2799999993</v>
      </c>
      <c r="BS483" s="196">
        <f t="shared" si="23"/>
        <v>347896985.15999997</v>
      </c>
      <c r="BT483" s="196">
        <f t="shared" si="23"/>
        <v>5560866.7800000003</v>
      </c>
      <c r="BU483" s="196">
        <f t="shared" si="23"/>
        <v>5421854.29</v>
      </c>
      <c r="BV483" s="196">
        <f t="shared" si="23"/>
        <v>34724866.700000003</v>
      </c>
      <c r="BW483" s="196">
        <f t="shared" si="23"/>
        <v>325032.24</v>
      </c>
      <c r="BX483" s="196">
        <f t="shared" si="23"/>
        <v>5080092.3</v>
      </c>
      <c r="BY483" s="196">
        <f t="shared" si="23"/>
        <v>22898540.729999997</v>
      </c>
      <c r="BZ483" s="196">
        <f t="shared" si="23"/>
        <v>3003172.87</v>
      </c>
      <c r="CA483" s="196">
        <f t="shared" si="23"/>
        <v>4705911.18</v>
      </c>
      <c r="CB483" s="196">
        <f t="shared" si="23"/>
        <v>6183886.0899999999</v>
      </c>
      <c r="CC483" s="196">
        <f t="shared" si="23"/>
        <v>7035290.5300000003</v>
      </c>
      <c r="CD483" s="196">
        <f t="shared" si="23"/>
        <v>14129005.199999999</v>
      </c>
      <c r="CE483" s="196">
        <f t="shared" si="23"/>
        <v>5563631.4500000002</v>
      </c>
      <c r="CF483" s="196">
        <f t="shared" si="23"/>
        <v>11285159.559999999</v>
      </c>
      <c r="CG483" s="196">
        <f t="shared" si="23"/>
        <v>3175897.14</v>
      </c>
      <c r="CH483" s="196">
        <f t="shared" si="23"/>
        <v>2632816.66</v>
      </c>
      <c r="CI483" s="196">
        <f t="shared" si="23"/>
        <v>3833043.23</v>
      </c>
      <c r="CJ483" s="196">
        <f t="shared" si="23"/>
        <v>3314056.34</v>
      </c>
      <c r="CK483" s="196">
        <f t="shared" si="23"/>
        <v>29459394.189999998</v>
      </c>
      <c r="CL483" s="196">
        <f t="shared" si="23"/>
        <v>2872889.13</v>
      </c>
      <c r="CM483" s="196">
        <f t="shared" si="23"/>
        <v>3136145.9299999997</v>
      </c>
    </row>
    <row r="484" spans="2:91" s="117" customFormat="1" ht="25.95" customHeight="1">
      <c r="B484" s="117">
        <v>28</v>
      </c>
      <c r="C484" s="194" t="s">
        <v>706</v>
      </c>
      <c r="D484" s="301">
        <f t="shared" si="12"/>
        <v>15500299.359999999</v>
      </c>
      <c r="E484" s="301">
        <f t="shared" ref="E484:BP487" si="24">SUMIF($A$4:$A$448,$B484,E$4:E$448)</f>
        <v>2642215.9699999997</v>
      </c>
      <c r="F484" s="301">
        <f t="shared" si="24"/>
        <v>2579978.7999999998</v>
      </c>
      <c r="G484" s="301">
        <f t="shared" si="24"/>
        <v>2640927.7999999998</v>
      </c>
      <c r="H484" s="301">
        <f t="shared" si="24"/>
        <v>1858454.25</v>
      </c>
      <c r="I484" s="301">
        <f t="shared" si="24"/>
        <v>2260862.54</v>
      </c>
      <c r="J484" s="301">
        <f t="shared" si="24"/>
        <v>3511858.4400000004</v>
      </c>
      <c r="K484" s="301">
        <f t="shared" si="24"/>
        <v>4953158.41</v>
      </c>
      <c r="L484" s="301">
        <f t="shared" si="24"/>
        <v>3353440.12</v>
      </c>
      <c r="M484" s="301">
        <f t="shared" si="24"/>
        <v>3936267.2800000003</v>
      </c>
      <c r="N484" s="301">
        <f t="shared" si="24"/>
        <v>6946418.3899999997</v>
      </c>
      <c r="O484" s="301">
        <f t="shared" si="24"/>
        <v>633203.82000000007</v>
      </c>
      <c r="P484" s="301">
        <f t="shared" si="24"/>
        <v>14895713.199999999</v>
      </c>
      <c r="Q484" s="301">
        <f t="shared" si="24"/>
        <v>2713301.07</v>
      </c>
      <c r="R484" s="301">
        <f t="shared" si="24"/>
        <v>3371966.51</v>
      </c>
      <c r="S484" s="301">
        <f t="shared" si="24"/>
        <v>4852621.8499999996</v>
      </c>
      <c r="T484" s="301">
        <f t="shared" si="24"/>
        <v>2643477.54</v>
      </c>
      <c r="U484" s="301">
        <f t="shared" si="24"/>
        <v>2596475.94</v>
      </c>
      <c r="V484" s="301">
        <f t="shared" si="24"/>
        <v>2221871.71</v>
      </c>
      <c r="W484" s="301">
        <f t="shared" si="24"/>
        <v>791677.76</v>
      </c>
      <c r="X484" s="301">
        <f t="shared" si="24"/>
        <v>25054548.800000001</v>
      </c>
      <c r="Y484" s="301">
        <f t="shared" si="24"/>
        <v>1734862.0499999998</v>
      </c>
      <c r="Z484" s="301">
        <f t="shared" si="24"/>
        <v>4117768.58</v>
      </c>
      <c r="AA484" s="301">
        <f t="shared" si="24"/>
        <v>3609813.96</v>
      </c>
      <c r="AB484" s="301">
        <f t="shared" si="24"/>
        <v>1104125.3</v>
      </c>
      <c r="AC484" s="301">
        <f t="shared" si="24"/>
        <v>1821295.86</v>
      </c>
      <c r="AD484" s="301">
        <f t="shared" si="24"/>
        <v>2357814.77</v>
      </c>
      <c r="AE484" s="301">
        <f t="shared" si="24"/>
        <v>8464310.6499999985</v>
      </c>
      <c r="AF484" s="301">
        <f t="shared" si="24"/>
        <v>2353080.75</v>
      </c>
      <c r="AG484" s="301">
        <f t="shared" si="24"/>
        <v>2176416.08</v>
      </c>
      <c r="AH484" s="301">
        <f t="shared" si="24"/>
        <v>4104960.45</v>
      </c>
      <c r="AI484" s="301">
        <f t="shared" si="24"/>
        <v>3356564.33</v>
      </c>
      <c r="AJ484" s="301">
        <f t="shared" si="24"/>
        <v>1954962.0400000003</v>
      </c>
      <c r="AK484" s="301">
        <f t="shared" si="24"/>
        <v>2885948.25</v>
      </c>
      <c r="AL484" s="301">
        <f t="shared" si="24"/>
        <v>32707025.740000002</v>
      </c>
      <c r="AM484" s="301">
        <f t="shared" si="24"/>
        <v>5375523.3100000005</v>
      </c>
      <c r="AN484" s="301">
        <f t="shared" si="24"/>
        <v>1910279.9</v>
      </c>
      <c r="AO484" s="301">
        <f t="shared" si="24"/>
        <v>4448378.1300000008</v>
      </c>
      <c r="AP484" s="301">
        <f t="shared" si="24"/>
        <v>4475730.4899999993</v>
      </c>
      <c r="AQ484" s="301">
        <f t="shared" si="24"/>
        <v>3545162.24</v>
      </c>
      <c r="AR484" s="301">
        <f t="shared" si="24"/>
        <v>1152401.56</v>
      </c>
      <c r="AS484" s="301">
        <f t="shared" si="24"/>
        <v>14033544.049999999</v>
      </c>
      <c r="AT484" s="301">
        <f t="shared" si="24"/>
        <v>2799119.48</v>
      </c>
      <c r="AU484" s="301">
        <f t="shared" si="24"/>
        <v>8551879</v>
      </c>
      <c r="AV484" s="301">
        <f t="shared" si="24"/>
        <v>5864868.9000000004</v>
      </c>
      <c r="AW484" s="301">
        <f t="shared" si="24"/>
        <v>2147339.34</v>
      </c>
      <c r="AX484" s="301">
        <f t="shared" si="24"/>
        <v>1593020.75</v>
      </c>
      <c r="AY484" s="301">
        <f t="shared" si="24"/>
        <v>2841484.29</v>
      </c>
      <c r="AZ484" s="301">
        <f t="shared" si="24"/>
        <v>2417645.88</v>
      </c>
      <c r="BA484" s="301">
        <f t="shared" si="24"/>
        <v>2486298.81</v>
      </c>
      <c r="BB484" s="301">
        <f t="shared" si="24"/>
        <v>8939509.3399999999</v>
      </c>
      <c r="BC484" s="301">
        <f t="shared" si="24"/>
        <v>2981063.33</v>
      </c>
      <c r="BD484" s="301">
        <f t="shared" si="24"/>
        <v>14456451.440000001</v>
      </c>
      <c r="BE484" s="301">
        <f t="shared" si="24"/>
        <v>3114970.64</v>
      </c>
      <c r="BF484" s="301">
        <f t="shared" si="24"/>
        <v>1055990.57</v>
      </c>
      <c r="BG484" s="301">
        <f t="shared" si="24"/>
        <v>2539055.1</v>
      </c>
      <c r="BH484" s="301">
        <f t="shared" si="24"/>
        <v>9803577.3899999987</v>
      </c>
      <c r="BI484" s="301">
        <f t="shared" si="24"/>
        <v>1425352.1</v>
      </c>
      <c r="BJ484" s="301">
        <f t="shared" si="24"/>
        <v>1263902.69</v>
      </c>
      <c r="BK484" s="301">
        <f t="shared" si="24"/>
        <v>1709120</v>
      </c>
      <c r="BL484" s="301">
        <f t="shared" si="24"/>
        <v>1242927.93</v>
      </c>
      <c r="BM484" s="301">
        <f t="shared" si="24"/>
        <v>12140930.85</v>
      </c>
      <c r="BN484" s="301">
        <f t="shared" si="24"/>
        <v>4037476.9699999997</v>
      </c>
      <c r="BO484" s="301">
        <f t="shared" si="24"/>
        <v>2967047.9</v>
      </c>
      <c r="BP484" s="301">
        <f t="shared" si="24"/>
        <v>3628936.38</v>
      </c>
      <c r="BQ484" s="301">
        <f t="shared" ref="BQ484:CM486" si="25">SUMIF($A$4:$A$448,$B484,BQ$4:BQ$448)</f>
        <v>4644817.05</v>
      </c>
      <c r="BR484" s="301">
        <f t="shared" si="25"/>
        <v>2331203.77</v>
      </c>
      <c r="BS484" s="301">
        <f t="shared" si="25"/>
        <v>57500110.990000002</v>
      </c>
      <c r="BT484" s="301">
        <f t="shared" si="25"/>
        <v>3261621.5700000003</v>
      </c>
      <c r="BU484" s="301">
        <f t="shared" si="25"/>
        <v>3179751.12</v>
      </c>
      <c r="BV484" s="301">
        <f t="shared" si="25"/>
        <v>8348463.4100000001</v>
      </c>
      <c r="BW484" s="301">
        <f t="shared" si="25"/>
        <v>703124.03</v>
      </c>
      <c r="BX484" s="301">
        <f t="shared" si="25"/>
        <v>2192858.84</v>
      </c>
      <c r="BY484" s="301">
        <f t="shared" si="25"/>
        <v>6807807.9699999997</v>
      </c>
      <c r="BZ484" s="301">
        <f t="shared" si="25"/>
        <v>2048996.99</v>
      </c>
      <c r="CA484" s="301">
        <f t="shared" si="25"/>
        <v>1622750.12</v>
      </c>
      <c r="CB484" s="301">
        <f t="shared" si="25"/>
        <v>2308761.5</v>
      </c>
      <c r="CC484" s="301">
        <f t="shared" si="25"/>
        <v>7569121.6100000003</v>
      </c>
      <c r="CD484" s="301">
        <f t="shared" si="25"/>
        <v>4555806.3499999996</v>
      </c>
      <c r="CE484" s="301">
        <f t="shared" si="25"/>
        <v>3196503.02</v>
      </c>
      <c r="CF484" s="301">
        <f t="shared" si="25"/>
        <v>5168500.16</v>
      </c>
      <c r="CG484" s="301">
        <f t="shared" si="25"/>
        <v>1198355.3399999999</v>
      </c>
      <c r="CH484" s="301">
        <f t="shared" si="25"/>
        <v>1182160.0899999999</v>
      </c>
      <c r="CI484" s="301">
        <f t="shared" si="25"/>
        <v>2899690.59</v>
      </c>
      <c r="CJ484" s="301">
        <f t="shared" si="25"/>
        <v>1946476.7000000002</v>
      </c>
      <c r="CK484" s="301">
        <f t="shared" si="25"/>
        <v>7387085.5899999999</v>
      </c>
      <c r="CL484" s="301">
        <f t="shared" si="25"/>
        <v>752554.8</v>
      </c>
      <c r="CM484" s="301">
        <f t="shared" si="25"/>
        <v>809023.37999999989</v>
      </c>
    </row>
    <row r="485" spans="2:91" s="117" customFormat="1" ht="25.95" customHeight="1">
      <c r="B485" s="117">
        <v>29</v>
      </c>
      <c r="C485" s="195" t="s">
        <v>707</v>
      </c>
      <c r="D485" s="301">
        <f t="shared" si="12"/>
        <v>8649111.7899999991</v>
      </c>
      <c r="E485" s="301">
        <f t="shared" si="24"/>
        <v>2906541.39</v>
      </c>
      <c r="F485" s="301">
        <f t="shared" si="24"/>
        <v>3424856.9200000004</v>
      </c>
      <c r="G485" s="301">
        <f t="shared" si="24"/>
        <v>2725970.7</v>
      </c>
      <c r="H485" s="301">
        <f t="shared" si="24"/>
        <v>1223746.67</v>
      </c>
      <c r="I485" s="301">
        <f t="shared" si="24"/>
        <v>1747517.05</v>
      </c>
      <c r="J485" s="301">
        <f t="shared" si="24"/>
        <v>3483467.6799999997</v>
      </c>
      <c r="K485" s="301">
        <f t="shared" si="24"/>
        <v>16652879.82</v>
      </c>
      <c r="L485" s="301">
        <f t="shared" si="24"/>
        <v>7026348.9400000004</v>
      </c>
      <c r="M485" s="301">
        <f t="shared" si="24"/>
        <v>2844285.09</v>
      </c>
      <c r="N485" s="301">
        <f t="shared" si="24"/>
        <v>3967442.65</v>
      </c>
      <c r="O485" s="301">
        <f t="shared" si="24"/>
        <v>528845.34</v>
      </c>
      <c r="P485" s="301">
        <f t="shared" si="24"/>
        <v>27013222.5</v>
      </c>
      <c r="Q485" s="301">
        <f t="shared" si="24"/>
        <v>2274496.4900000002</v>
      </c>
      <c r="R485" s="301">
        <f t="shared" si="24"/>
        <v>7842537.5</v>
      </c>
      <c r="S485" s="301">
        <f t="shared" si="24"/>
        <v>5598930.54</v>
      </c>
      <c r="T485" s="301">
        <f t="shared" si="24"/>
        <v>3166311.7300000004</v>
      </c>
      <c r="U485" s="301">
        <f t="shared" si="24"/>
        <v>3762260.3200000003</v>
      </c>
      <c r="V485" s="301">
        <f t="shared" si="24"/>
        <v>1102672.3400000001</v>
      </c>
      <c r="W485" s="301">
        <f t="shared" si="24"/>
        <v>440604.72</v>
      </c>
      <c r="X485" s="301">
        <f t="shared" si="24"/>
        <v>25002900.280000001</v>
      </c>
      <c r="Y485" s="301">
        <f t="shared" si="24"/>
        <v>1265806.8500000001</v>
      </c>
      <c r="Z485" s="301">
        <f t="shared" si="24"/>
        <v>2455892.5300000003</v>
      </c>
      <c r="AA485" s="301">
        <f t="shared" si="24"/>
        <v>4712343.25</v>
      </c>
      <c r="AB485" s="301">
        <f t="shared" si="24"/>
        <v>500772.43</v>
      </c>
      <c r="AC485" s="301">
        <f t="shared" si="24"/>
        <v>833600.90999999992</v>
      </c>
      <c r="AD485" s="301">
        <f t="shared" si="24"/>
        <v>934826.8</v>
      </c>
      <c r="AE485" s="301">
        <f t="shared" si="24"/>
        <v>7033218.5199999996</v>
      </c>
      <c r="AF485" s="301">
        <f t="shared" si="24"/>
        <v>1221527.04</v>
      </c>
      <c r="AG485" s="301">
        <f t="shared" si="24"/>
        <v>1127402.54</v>
      </c>
      <c r="AH485" s="301">
        <f t="shared" si="24"/>
        <v>1089077.3700000001</v>
      </c>
      <c r="AI485" s="301">
        <f t="shared" si="24"/>
        <v>6276129.3499999996</v>
      </c>
      <c r="AJ485" s="301">
        <f t="shared" si="24"/>
        <v>2502831.9300000002</v>
      </c>
      <c r="AK485" s="301">
        <f t="shared" si="24"/>
        <v>1784902.01</v>
      </c>
      <c r="AL485" s="301">
        <f t="shared" si="24"/>
        <v>91942478.959999993</v>
      </c>
      <c r="AM485" s="301">
        <f t="shared" si="24"/>
        <v>1919000.39</v>
      </c>
      <c r="AN485" s="301">
        <f t="shared" si="24"/>
        <v>2318353.71</v>
      </c>
      <c r="AO485" s="301">
        <f t="shared" si="24"/>
        <v>13590299.52</v>
      </c>
      <c r="AP485" s="301">
        <f t="shared" si="24"/>
        <v>2389218.13</v>
      </c>
      <c r="AQ485" s="301">
        <f t="shared" si="24"/>
        <v>1830459.25</v>
      </c>
      <c r="AR485" s="301">
        <f t="shared" si="24"/>
        <v>1053711.6000000001</v>
      </c>
      <c r="AS485" s="301">
        <f t="shared" si="24"/>
        <v>38444509.170000002</v>
      </c>
      <c r="AT485" s="301">
        <f t="shared" si="24"/>
        <v>4835427.78</v>
      </c>
      <c r="AU485" s="301">
        <f t="shared" si="24"/>
        <v>7316471.7400000002</v>
      </c>
      <c r="AV485" s="301">
        <f t="shared" si="24"/>
        <v>7765386.1600000001</v>
      </c>
      <c r="AW485" s="301">
        <f t="shared" si="24"/>
        <v>1675449.31</v>
      </c>
      <c r="AX485" s="301">
        <f t="shared" si="24"/>
        <v>381739.15</v>
      </c>
      <c r="AY485" s="301">
        <f t="shared" si="24"/>
        <v>6218562.6000000006</v>
      </c>
      <c r="AZ485" s="301">
        <f t="shared" si="24"/>
        <v>2536053.91</v>
      </c>
      <c r="BA485" s="301">
        <f t="shared" si="24"/>
        <v>2072061.26</v>
      </c>
      <c r="BB485" s="301">
        <f t="shared" si="24"/>
        <v>23192906.5</v>
      </c>
      <c r="BC485" s="301">
        <f t="shared" si="24"/>
        <v>2122090.06</v>
      </c>
      <c r="BD485" s="301">
        <f t="shared" si="24"/>
        <v>21839310.169999998</v>
      </c>
      <c r="BE485" s="301">
        <f t="shared" si="24"/>
        <v>8341887.9400000004</v>
      </c>
      <c r="BF485" s="301">
        <f t="shared" si="24"/>
        <v>2034917.04</v>
      </c>
      <c r="BG485" s="301">
        <f t="shared" si="24"/>
        <v>1630058.09</v>
      </c>
      <c r="BH485" s="301">
        <f t="shared" si="24"/>
        <v>16544049.300000001</v>
      </c>
      <c r="BI485" s="301">
        <f t="shared" si="24"/>
        <v>590086.29</v>
      </c>
      <c r="BJ485" s="301">
        <f t="shared" si="24"/>
        <v>1113299.1600000001</v>
      </c>
      <c r="BK485" s="301">
        <f t="shared" si="24"/>
        <v>1525461.3</v>
      </c>
      <c r="BL485" s="301">
        <f t="shared" si="24"/>
        <v>1333789.3</v>
      </c>
      <c r="BM485" s="301">
        <f t="shared" si="24"/>
        <v>12251353.43</v>
      </c>
      <c r="BN485" s="301">
        <f t="shared" si="24"/>
        <v>2962335.95</v>
      </c>
      <c r="BO485" s="301">
        <f t="shared" si="24"/>
        <v>3501995.24</v>
      </c>
      <c r="BP485" s="301">
        <f t="shared" si="24"/>
        <v>3900700.34</v>
      </c>
      <c r="BQ485" s="301">
        <f t="shared" si="25"/>
        <v>2345686.31</v>
      </c>
      <c r="BR485" s="301">
        <f t="shared" si="25"/>
        <v>1776049.8599999999</v>
      </c>
      <c r="BS485" s="301">
        <f t="shared" si="25"/>
        <v>104444771.52</v>
      </c>
      <c r="BT485" s="301">
        <f t="shared" si="25"/>
        <v>6452535.3300000001</v>
      </c>
      <c r="BU485" s="301">
        <f t="shared" si="25"/>
        <v>1254981.74</v>
      </c>
      <c r="BV485" s="301">
        <f t="shared" si="25"/>
        <v>22017659.910000004</v>
      </c>
      <c r="BW485" s="301">
        <f t="shared" si="25"/>
        <v>1356348.53</v>
      </c>
      <c r="BX485" s="301">
        <f t="shared" si="25"/>
        <v>2378899.56</v>
      </c>
      <c r="BY485" s="301">
        <f t="shared" si="25"/>
        <v>9146909.5499999989</v>
      </c>
      <c r="BZ485" s="301">
        <f t="shared" si="25"/>
        <v>597200.44999999995</v>
      </c>
      <c r="CA485" s="301">
        <f t="shared" si="25"/>
        <v>2331068.56</v>
      </c>
      <c r="CB485" s="301">
        <f t="shared" si="25"/>
        <v>2273799.04</v>
      </c>
      <c r="CC485" s="301">
        <f t="shared" si="25"/>
        <v>11328699.91</v>
      </c>
      <c r="CD485" s="301">
        <f t="shared" si="25"/>
        <v>4821319.32</v>
      </c>
      <c r="CE485" s="301">
        <f t="shared" si="25"/>
        <v>2253499.46</v>
      </c>
      <c r="CF485" s="301">
        <f t="shared" si="25"/>
        <v>14540373.83</v>
      </c>
      <c r="CG485" s="301">
        <f t="shared" si="25"/>
        <v>1793787.76</v>
      </c>
      <c r="CH485" s="301">
        <f t="shared" si="25"/>
        <v>955817.1</v>
      </c>
      <c r="CI485" s="301">
        <f t="shared" si="25"/>
        <v>1914986.22</v>
      </c>
      <c r="CJ485" s="301">
        <f t="shared" si="25"/>
        <v>1381796.97</v>
      </c>
      <c r="CK485" s="301">
        <f t="shared" si="25"/>
        <v>17180627.640000001</v>
      </c>
      <c r="CL485" s="301">
        <f t="shared" si="25"/>
        <v>744601.58</v>
      </c>
      <c r="CM485" s="301">
        <f t="shared" si="25"/>
        <v>816004.22</v>
      </c>
    </row>
    <row r="486" spans="2:91" s="117" customFormat="1" ht="25.95" customHeight="1">
      <c r="B486" s="117">
        <v>30</v>
      </c>
      <c r="C486" s="194" t="s">
        <v>708</v>
      </c>
      <c r="D486" s="301">
        <f t="shared" si="12"/>
        <v>21318405</v>
      </c>
      <c r="E486" s="301">
        <f t="shared" si="24"/>
        <v>1203495</v>
      </c>
      <c r="F486" s="301">
        <f t="shared" si="24"/>
        <v>1743535</v>
      </c>
      <c r="G486" s="301">
        <f t="shared" si="24"/>
        <v>690677</v>
      </c>
      <c r="H486" s="301">
        <f t="shared" si="24"/>
        <v>302630</v>
      </c>
      <c r="I486" s="301">
        <f t="shared" si="24"/>
        <v>431689</v>
      </c>
      <c r="J486" s="301">
        <f t="shared" si="24"/>
        <v>1449814.05</v>
      </c>
      <c r="K486" s="301">
        <f t="shared" si="24"/>
        <v>4265795.2</v>
      </c>
      <c r="L486" s="301">
        <f t="shared" si="24"/>
        <v>1661539.15</v>
      </c>
      <c r="M486" s="301">
        <f t="shared" si="24"/>
        <v>741695</v>
      </c>
      <c r="N486" s="301">
        <f t="shared" si="24"/>
        <v>5464600</v>
      </c>
      <c r="O486" s="301">
        <f t="shared" si="24"/>
        <v>247726</v>
      </c>
      <c r="P486" s="301">
        <f t="shared" si="24"/>
        <v>16136979.5</v>
      </c>
      <c r="Q486" s="301">
        <f t="shared" si="24"/>
        <v>1580765</v>
      </c>
      <c r="R486" s="301">
        <f t="shared" si="24"/>
        <v>2698856</v>
      </c>
      <c r="S486" s="301">
        <f t="shared" si="24"/>
        <v>3556676</v>
      </c>
      <c r="T486" s="301">
        <f t="shared" si="24"/>
        <v>1389498.5</v>
      </c>
      <c r="U486" s="301">
        <f t="shared" si="24"/>
        <v>1864875</v>
      </c>
      <c r="V486" s="301">
        <f t="shared" si="24"/>
        <v>1158685</v>
      </c>
      <c r="W486" s="301">
        <f t="shared" si="24"/>
        <v>295575</v>
      </c>
      <c r="X486" s="301">
        <f t="shared" si="24"/>
        <v>36617389.899999999</v>
      </c>
      <c r="Y486" s="301">
        <f t="shared" si="24"/>
        <v>540137.5</v>
      </c>
      <c r="Z486" s="301">
        <f t="shared" si="24"/>
        <v>1763006.8</v>
      </c>
      <c r="AA486" s="301">
        <f t="shared" si="24"/>
        <v>929309.5</v>
      </c>
      <c r="AB486" s="301">
        <f t="shared" si="24"/>
        <v>291425.5</v>
      </c>
      <c r="AC486" s="301">
        <f t="shared" si="24"/>
        <v>438750</v>
      </c>
      <c r="AD486" s="301">
        <f t="shared" si="24"/>
        <v>236775</v>
      </c>
      <c r="AE486" s="301">
        <f t="shared" si="24"/>
        <v>5139258.4000000004</v>
      </c>
      <c r="AF486" s="301">
        <f t="shared" si="24"/>
        <v>1104526.5</v>
      </c>
      <c r="AG486" s="301">
        <f t="shared" si="24"/>
        <v>559590.40000000002</v>
      </c>
      <c r="AH486" s="301">
        <f t="shared" si="24"/>
        <v>294841.09999999998</v>
      </c>
      <c r="AI486" s="301">
        <f t="shared" si="24"/>
        <v>2056441.5</v>
      </c>
      <c r="AJ486" s="301">
        <f t="shared" si="24"/>
        <v>1486970</v>
      </c>
      <c r="AK486" s="301">
        <f t="shared" si="24"/>
        <v>151610.65</v>
      </c>
      <c r="AL486" s="301">
        <f t="shared" si="24"/>
        <v>53609088</v>
      </c>
      <c r="AM486" s="301">
        <f t="shared" si="24"/>
        <v>819507.7</v>
      </c>
      <c r="AN486" s="301">
        <f t="shared" si="24"/>
        <v>498882</v>
      </c>
      <c r="AO486" s="301">
        <f t="shared" si="24"/>
        <v>1499985</v>
      </c>
      <c r="AP486" s="301">
        <f t="shared" si="24"/>
        <v>5119110</v>
      </c>
      <c r="AQ486" s="301">
        <f t="shared" si="24"/>
        <v>839375</v>
      </c>
      <c r="AR486" s="301">
        <f t="shared" si="24"/>
        <v>343434.7</v>
      </c>
      <c r="AS486" s="301">
        <f t="shared" si="24"/>
        <v>14469705</v>
      </c>
      <c r="AT486" s="301">
        <f t="shared" si="24"/>
        <v>1645691.5</v>
      </c>
      <c r="AU486" s="301">
        <f t="shared" si="24"/>
        <v>5876699.5</v>
      </c>
      <c r="AV486" s="301">
        <f t="shared" si="24"/>
        <v>1622582.2</v>
      </c>
      <c r="AW486" s="301">
        <f t="shared" si="24"/>
        <v>611543.6</v>
      </c>
      <c r="AX486" s="301">
        <f t="shared" si="24"/>
        <v>76260</v>
      </c>
      <c r="AY486" s="301">
        <f t="shared" si="24"/>
        <v>698294.5</v>
      </c>
      <c r="AZ486" s="301">
        <f t="shared" si="24"/>
        <v>809565</v>
      </c>
      <c r="BA486" s="301">
        <f t="shared" si="24"/>
        <v>427415</v>
      </c>
      <c r="BB486" s="301">
        <f t="shared" si="24"/>
        <v>12326555</v>
      </c>
      <c r="BC486" s="301">
        <f t="shared" si="24"/>
        <v>446173.5</v>
      </c>
      <c r="BD486" s="301">
        <f t="shared" si="24"/>
        <v>23583438.329999998</v>
      </c>
      <c r="BE486" s="301">
        <f t="shared" si="24"/>
        <v>3732270.8</v>
      </c>
      <c r="BF486" s="301">
        <f t="shared" si="24"/>
        <v>1134050</v>
      </c>
      <c r="BG486" s="301">
        <f t="shared" si="24"/>
        <v>223685</v>
      </c>
      <c r="BH486" s="301">
        <f t="shared" si="24"/>
        <v>13058891.109999999</v>
      </c>
      <c r="BI486" s="301">
        <f t="shared" si="24"/>
        <v>457668</v>
      </c>
      <c r="BJ486" s="301">
        <f t="shared" si="24"/>
        <v>283709</v>
      </c>
      <c r="BK486" s="301">
        <f t="shared" si="24"/>
        <v>844009.5</v>
      </c>
      <c r="BL486" s="301">
        <f t="shared" si="24"/>
        <v>736165</v>
      </c>
      <c r="BM486" s="301">
        <f t="shared" si="24"/>
        <v>20195417.98</v>
      </c>
      <c r="BN486" s="301">
        <f t="shared" si="24"/>
        <v>3438548.08</v>
      </c>
      <c r="BO486" s="301">
        <f t="shared" si="24"/>
        <v>1941969.6</v>
      </c>
      <c r="BP486" s="301">
        <f t="shared" si="24"/>
        <v>5177750</v>
      </c>
      <c r="BQ486" s="301">
        <f t="shared" si="25"/>
        <v>1655339</v>
      </c>
      <c r="BR486" s="301">
        <f t="shared" si="25"/>
        <v>915423</v>
      </c>
      <c r="BS486" s="301">
        <f t="shared" si="25"/>
        <v>103111788.72</v>
      </c>
      <c r="BT486" s="301">
        <f t="shared" si="25"/>
        <v>1249982.8999999999</v>
      </c>
      <c r="BU486" s="301">
        <f t="shared" si="25"/>
        <v>560065</v>
      </c>
      <c r="BV486" s="301">
        <f t="shared" si="25"/>
        <v>9293335.9499999993</v>
      </c>
      <c r="BW486" s="301">
        <f t="shared" si="25"/>
        <v>252115</v>
      </c>
      <c r="BX486" s="301">
        <f t="shared" si="25"/>
        <v>456160</v>
      </c>
      <c r="BY486" s="301">
        <f t="shared" si="25"/>
        <v>6444010</v>
      </c>
      <c r="BZ486" s="301">
        <f t="shared" si="25"/>
        <v>546505</v>
      </c>
      <c r="CA486" s="301">
        <f t="shared" si="25"/>
        <v>315488</v>
      </c>
      <c r="CB486" s="301">
        <f t="shared" si="25"/>
        <v>735760</v>
      </c>
      <c r="CC486" s="301">
        <f t="shared" si="25"/>
        <v>1175835</v>
      </c>
      <c r="CD486" s="301">
        <f t="shared" si="25"/>
        <v>9035465.3099999987</v>
      </c>
      <c r="CE486" s="301">
        <f t="shared" si="25"/>
        <v>455619</v>
      </c>
      <c r="CF486" s="301">
        <f t="shared" si="25"/>
        <v>5778294.6899999995</v>
      </c>
      <c r="CG486" s="301">
        <f t="shared" si="25"/>
        <v>282490</v>
      </c>
      <c r="CH486" s="301">
        <f t="shared" si="25"/>
        <v>71645</v>
      </c>
      <c r="CI486" s="301">
        <f t="shared" si="25"/>
        <v>119506</v>
      </c>
      <c r="CJ486" s="301">
        <f t="shared" si="25"/>
        <v>295926.3</v>
      </c>
      <c r="CK486" s="301">
        <f t="shared" si="25"/>
        <v>8051562.2000000002</v>
      </c>
      <c r="CL486" s="301">
        <f t="shared" si="25"/>
        <v>505417.44</v>
      </c>
      <c r="CM486" s="301">
        <f t="shared" si="25"/>
        <v>275610.5</v>
      </c>
    </row>
    <row r="487" spans="2:91" s="117" customFormat="1" ht="25.95" customHeight="1">
      <c r="B487" s="117">
        <v>31</v>
      </c>
      <c r="C487" s="194" t="s">
        <v>709</v>
      </c>
      <c r="D487" s="301">
        <f t="shared" si="12"/>
        <v>14475631.779999999</v>
      </c>
      <c r="E487" s="301">
        <f t="shared" si="24"/>
        <v>1582137.5999999999</v>
      </c>
      <c r="F487" s="301">
        <f t="shared" si="24"/>
        <v>1349427.83</v>
      </c>
      <c r="G487" s="301">
        <f t="shared" si="24"/>
        <v>1158719.99</v>
      </c>
      <c r="H487" s="301">
        <f t="shared" si="24"/>
        <v>550154.66</v>
      </c>
      <c r="I487" s="301">
        <f t="shared" si="24"/>
        <v>1241182.4900000002</v>
      </c>
      <c r="J487" s="301">
        <f t="shared" si="24"/>
        <v>1267350.97</v>
      </c>
      <c r="K487" s="301">
        <f t="shared" si="24"/>
        <v>3560460.3300000005</v>
      </c>
      <c r="L487" s="301">
        <f t="shared" si="24"/>
        <v>644341.50999999989</v>
      </c>
      <c r="M487" s="301">
        <f t="shared" si="24"/>
        <v>1535827.39</v>
      </c>
      <c r="N487" s="301">
        <f t="shared" si="24"/>
        <v>3019785.52</v>
      </c>
      <c r="O487" s="301">
        <f t="shared" si="24"/>
        <v>385721.47000000003</v>
      </c>
      <c r="P487" s="301">
        <f t="shared" si="24"/>
        <v>7114328.6100000003</v>
      </c>
      <c r="Q487" s="301">
        <f t="shared" si="24"/>
        <v>1178385.6599999997</v>
      </c>
      <c r="R487" s="301">
        <f t="shared" si="24"/>
        <v>1963986.47</v>
      </c>
      <c r="S487" s="301">
        <f t="shared" si="24"/>
        <v>2308769.42</v>
      </c>
      <c r="T487" s="301">
        <f t="shared" si="24"/>
        <v>1434467.08</v>
      </c>
      <c r="U487" s="301">
        <f t="shared" si="24"/>
        <v>715194.32000000007</v>
      </c>
      <c r="V487" s="301">
        <f t="shared" si="24"/>
        <v>1162014.3</v>
      </c>
      <c r="W487" s="301">
        <f t="shared" si="24"/>
        <v>666963.77</v>
      </c>
      <c r="X487" s="301">
        <f t="shared" si="24"/>
        <v>10984337.309999999</v>
      </c>
      <c r="Y487" s="301">
        <f t="shared" si="24"/>
        <v>846122.31</v>
      </c>
      <c r="Z487" s="301">
        <f t="shared" si="24"/>
        <v>1694572.49</v>
      </c>
      <c r="AA487" s="301">
        <f t="shared" si="24"/>
        <v>1581073.16</v>
      </c>
      <c r="AB487" s="301">
        <f t="shared" si="24"/>
        <v>598482.1</v>
      </c>
      <c r="AC487" s="301">
        <f t="shared" si="24"/>
        <v>826497.36</v>
      </c>
      <c r="AD487" s="301">
        <f t="shared" si="24"/>
        <v>1472781.9499999997</v>
      </c>
      <c r="AE487" s="301">
        <f t="shared" si="24"/>
        <v>3124808.8800000004</v>
      </c>
      <c r="AF487" s="301">
        <f t="shared" si="24"/>
        <v>1354631.26</v>
      </c>
      <c r="AG487" s="301">
        <f t="shared" si="24"/>
        <v>1003812.31</v>
      </c>
      <c r="AH487" s="301">
        <f t="shared" si="24"/>
        <v>1649388.89</v>
      </c>
      <c r="AI487" s="301">
        <f t="shared" si="24"/>
        <v>1763343.1600000001</v>
      </c>
      <c r="AJ487" s="301">
        <f t="shared" si="24"/>
        <v>1144918.3499999999</v>
      </c>
      <c r="AK487" s="301">
        <f t="shared" si="24"/>
        <v>768739.51</v>
      </c>
      <c r="AL487" s="301">
        <f t="shared" si="24"/>
        <v>26331023.66</v>
      </c>
      <c r="AM487" s="301">
        <f t="shared" si="24"/>
        <v>1334986.81</v>
      </c>
      <c r="AN487" s="301">
        <f t="shared" si="24"/>
        <v>916607.03</v>
      </c>
      <c r="AO487" s="301">
        <f t="shared" si="24"/>
        <v>2585201.9000000004</v>
      </c>
      <c r="AP487" s="301">
        <f t="shared" si="24"/>
        <v>2450561.2199999997</v>
      </c>
      <c r="AQ487" s="301">
        <f t="shared" si="24"/>
        <v>1388806.73</v>
      </c>
      <c r="AR487" s="301">
        <f t="shared" si="24"/>
        <v>490687.47000000003</v>
      </c>
      <c r="AS487" s="301">
        <f t="shared" si="24"/>
        <v>5508795.2800000003</v>
      </c>
      <c r="AT487" s="301">
        <f t="shared" si="24"/>
        <v>1090465.22</v>
      </c>
      <c r="AU487" s="301">
        <f t="shared" si="24"/>
        <v>2674567.1500000004</v>
      </c>
      <c r="AV487" s="301">
        <f t="shared" si="24"/>
        <v>2271670.9899999998</v>
      </c>
      <c r="AW487" s="301">
        <f t="shared" si="24"/>
        <v>1033757.37</v>
      </c>
      <c r="AX487" s="301">
        <f t="shared" si="24"/>
        <v>671030.42999999993</v>
      </c>
      <c r="AY487" s="301">
        <f t="shared" si="24"/>
        <v>1425955.21</v>
      </c>
      <c r="AZ487" s="301">
        <f t="shared" si="24"/>
        <v>1020640.31</v>
      </c>
      <c r="BA487" s="301">
        <f t="shared" si="24"/>
        <v>945384.76</v>
      </c>
      <c r="BB487" s="301">
        <f t="shared" si="24"/>
        <v>8393679.879999999</v>
      </c>
      <c r="BC487" s="301">
        <f t="shared" si="24"/>
        <v>1001745.92</v>
      </c>
      <c r="BD487" s="301">
        <f t="shared" si="24"/>
        <v>11512455.799999999</v>
      </c>
      <c r="BE487" s="301">
        <f t="shared" si="24"/>
        <v>3299213.89</v>
      </c>
      <c r="BF487" s="301">
        <f t="shared" si="24"/>
        <v>734091.8899999999</v>
      </c>
      <c r="BG487" s="301">
        <f t="shared" si="24"/>
        <v>1491302.96</v>
      </c>
      <c r="BH487" s="301">
        <f t="shared" si="24"/>
        <v>7369849.79</v>
      </c>
      <c r="BI487" s="301">
        <f t="shared" si="24"/>
        <v>539089.71</v>
      </c>
      <c r="BJ487" s="301">
        <f t="shared" si="24"/>
        <v>422930.64</v>
      </c>
      <c r="BK487" s="301">
        <f t="shared" si="24"/>
        <v>1004246.6</v>
      </c>
      <c r="BL487" s="301">
        <f t="shared" si="24"/>
        <v>834853.66999999993</v>
      </c>
      <c r="BM487" s="301">
        <f t="shared" si="24"/>
        <v>9126279.6600000001</v>
      </c>
      <c r="BN487" s="301">
        <f t="shared" si="24"/>
        <v>2571318.23</v>
      </c>
      <c r="BO487" s="301">
        <f t="shared" si="24"/>
        <v>1935567.96</v>
      </c>
      <c r="BP487" s="301">
        <f t="shared" ref="BP487:CM490" si="26">SUMIF($A$4:$A$448,$B487,BP$4:BP$448)</f>
        <v>2465300.7299999995</v>
      </c>
      <c r="BQ487" s="301">
        <f t="shared" si="26"/>
        <v>1653818.16</v>
      </c>
      <c r="BR487" s="301">
        <f t="shared" si="26"/>
        <v>1403175.23</v>
      </c>
      <c r="BS487" s="301">
        <f t="shared" si="26"/>
        <v>35233405.93</v>
      </c>
      <c r="BT487" s="301">
        <f t="shared" si="26"/>
        <v>1652357.47</v>
      </c>
      <c r="BU487" s="301">
        <f t="shared" si="26"/>
        <v>1671710.62</v>
      </c>
      <c r="BV487" s="301">
        <f t="shared" si="26"/>
        <v>9297066.9399999995</v>
      </c>
      <c r="BW487" s="301">
        <f t="shared" si="26"/>
        <v>671530.68</v>
      </c>
      <c r="BX487" s="301">
        <f t="shared" si="26"/>
        <v>1326460.93</v>
      </c>
      <c r="BY487" s="301">
        <f t="shared" si="26"/>
        <v>4328616.6199999992</v>
      </c>
      <c r="BZ487" s="301">
        <f t="shared" si="26"/>
        <v>1017502.4099999999</v>
      </c>
      <c r="CA487" s="301">
        <f t="shared" si="26"/>
        <v>819203.24000000011</v>
      </c>
      <c r="CB487" s="301">
        <f t="shared" si="26"/>
        <v>1062160.28</v>
      </c>
      <c r="CC487" s="301">
        <f t="shared" si="26"/>
        <v>1911976.93</v>
      </c>
      <c r="CD487" s="301">
        <f t="shared" si="26"/>
        <v>3596411.58</v>
      </c>
      <c r="CE487" s="301">
        <f t="shared" si="26"/>
        <v>2153705.61</v>
      </c>
      <c r="CF487" s="301">
        <f t="shared" si="26"/>
        <v>3609273.4000000004</v>
      </c>
      <c r="CG487" s="301">
        <f t="shared" si="26"/>
        <v>1226690.24</v>
      </c>
      <c r="CH487" s="301">
        <f t="shared" si="26"/>
        <v>718164.53</v>
      </c>
      <c r="CI487" s="301">
        <f t="shared" si="26"/>
        <v>1085944.57</v>
      </c>
      <c r="CJ487" s="301">
        <f t="shared" si="26"/>
        <v>922076.62999999989</v>
      </c>
      <c r="CK487" s="301">
        <f t="shared" si="26"/>
        <v>4205746.7200000007</v>
      </c>
      <c r="CL487" s="301">
        <f t="shared" si="26"/>
        <v>350028.17</v>
      </c>
      <c r="CM487" s="301">
        <f t="shared" si="26"/>
        <v>852071.87999999989</v>
      </c>
    </row>
    <row r="488" spans="2:91" s="117" customFormat="1" ht="25.95" customHeight="1">
      <c r="B488" s="117">
        <v>32</v>
      </c>
      <c r="C488" s="194" t="s">
        <v>710</v>
      </c>
      <c r="D488" s="301">
        <f t="shared" si="12"/>
        <v>9504476.9600000009</v>
      </c>
      <c r="E488" s="301">
        <f t="shared" ref="E488:BP491" si="27">SUMIF($A$4:$A$448,$B488,E$4:E$448)</f>
        <v>111157.8</v>
      </c>
      <c r="F488" s="301">
        <f t="shared" si="27"/>
        <v>9927</v>
      </c>
      <c r="G488" s="301">
        <f t="shared" si="27"/>
        <v>193513.57</v>
      </c>
      <c r="H488" s="301">
        <f t="shared" si="27"/>
        <v>220008.46000000002</v>
      </c>
      <c r="I488" s="301">
        <f t="shared" si="27"/>
        <v>38225.15</v>
      </c>
      <c r="J488" s="301">
        <f t="shared" si="27"/>
        <v>240058</v>
      </c>
      <c r="K488" s="301">
        <f t="shared" si="27"/>
        <v>89499.51</v>
      </c>
      <c r="L488" s="301">
        <f t="shared" si="27"/>
        <v>200563.15</v>
      </c>
      <c r="M488" s="301">
        <f t="shared" si="27"/>
        <v>219015.36</v>
      </c>
      <c r="N488" s="301">
        <f t="shared" si="27"/>
        <v>448128</v>
      </c>
      <c r="O488" s="301">
        <f t="shared" si="27"/>
        <v>2530</v>
      </c>
      <c r="P488" s="301">
        <f t="shared" si="27"/>
        <v>2294649.5799999996</v>
      </c>
      <c r="Q488" s="301">
        <f t="shared" si="27"/>
        <v>137405.93</v>
      </c>
      <c r="R488" s="301">
        <f t="shared" si="27"/>
        <v>98647.77</v>
      </c>
      <c r="S488" s="301">
        <f t="shared" si="27"/>
        <v>101839.87000000001</v>
      </c>
      <c r="T488" s="301">
        <f t="shared" si="27"/>
        <v>310744.03000000003</v>
      </c>
      <c r="U488" s="301">
        <f t="shared" si="27"/>
        <v>90128.689999999988</v>
      </c>
      <c r="V488" s="301">
        <f t="shared" si="27"/>
        <v>52448.71</v>
      </c>
      <c r="W488" s="301">
        <f t="shared" si="27"/>
        <v>47270.879999999997</v>
      </c>
      <c r="X488" s="301">
        <f t="shared" si="27"/>
        <v>22471679.079999998</v>
      </c>
      <c r="Y488" s="301">
        <f t="shared" si="27"/>
        <v>358619.36</v>
      </c>
      <c r="Z488" s="301">
        <f t="shared" si="27"/>
        <v>26630.18</v>
      </c>
      <c r="AA488" s="301">
        <f t="shared" si="27"/>
        <v>153989.42000000001</v>
      </c>
      <c r="AB488" s="301">
        <f t="shared" si="27"/>
        <v>126979.26</v>
      </c>
      <c r="AC488" s="301">
        <f t="shared" si="27"/>
        <v>7124.28</v>
      </c>
      <c r="AD488" s="301">
        <f t="shared" si="27"/>
        <v>131570.53999999998</v>
      </c>
      <c r="AE488" s="301">
        <f t="shared" si="27"/>
        <v>36176.370000000003</v>
      </c>
      <c r="AF488" s="301">
        <f t="shared" si="27"/>
        <v>13387.47</v>
      </c>
      <c r="AG488" s="301">
        <f t="shared" si="27"/>
        <v>196057.84</v>
      </c>
      <c r="AH488" s="301">
        <f t="shared" si="27"/>
        <v>489080.8</v>
      </c>
      <c r="AI488" s="301">
        <f t="shared" si="27"/>
        <v>2167170.35</v>
      </c>
      <c r="AJ488" s="301">
        <f t="shared" si="27"/>
        <v>420545</v>
      </c>
      <c r="AK488" s="301">
        <f t="shared" si="27"/>
        <v>664556</v>
      </c>
      <c r="AL488" s="301">
        <f t="shared" si="27"/>
        <v>393404.15</v>
      </c>
      <c r="AM488" s="301">
        <f t="shared" si="27"/>
        <v>679973.77</v>
      </c>
      <c r="AN488" s="301">
        <f t="shared" si="27"/>
        <v>63551.88</v>
      </c>
      <c r="AO488" s="301">
        <f t="shared" si="27"/>
        <v>69210.23000000001</v>
      </c>
      <c r="AP488" s="301">
        <f t="shared" si="27"/>
        <v>345430.74</v>
      </c>
      <c r="AQ488" s="301">
        <f t="shared" si="27"/>
        <v>98170.7</v>
      </c>
      <c r="AR488" s="301">
        <f t="shared" si="27"/>
        <v>39704.300000000003</v>
      </c>
      <c r="AS488" s="301">
        <f t="shared" si="27"/>
        <v>100900.37</v>
      </c>
      <c r="AT488" s="301">
        <f t="shared" si="27"/>
        <v>89130.86</v>
      </c>
      <c r="AU488" s="301">
        <f t="shared" si="27"/>
        <v>85541.599999999991</v>
      </c>
      <c r="AV488" s="301">
        <f t="shared" si="27"/>
        <v>76441.919999999998</v>
      </c>
      <c r="AW488" s="301">
        <f t="shared" si="27"/>
        <v>302862.71000000002</v>
      </c>
      <c r="AX488" s="301">
        <f t="shared" si="27"/>
        <v>78247.05</v>
      </c>
      <c r="AY488" s="301">
        <f t="shared" si="27"/>
        <v>314558.82</v>
      </c>
      <c r="AZ488" s="301">
        <f t="shared" si="27"/>
        <v>84076.800000000003</v>
      </c>
      <c r="BA488" s="301">
        <f t="shared" si="27"/>
        <v>143522.78</v>
      </c>
      <c r="BB488" s="301">
        <f t="shared" si="27"/>
        <v>876166.17999999993</v>
      </c>
      <c r="BC488" s="301">
        <f t="shared" si="27"/>
        <v>40334.78</v>
      </c>
      <c r="BD488" s="301">
        <f t="shared" si="27"/>
        <v>13839394.040000001</v>
      </c>
      <c r="BE488" s="301">
        <f t="shared" si="27"/>
        <v>680677.96</v>
      </c>
      <c r="BF488" s="301">
        <f t="shared" si="27"/>
        <v>7628.2</v>
      </c>
      <c r="BG488" s="301">
        <f t="shared" si="27"/>
        <v>51</v>
      </c>
      <c r="BH488" s="301">
        <f t="shared" si="27"/>
        <v>40542.61</v>
      </c>
      <c r="BI488" s="301">
        <f t="shared" si="27"/>
        <v>46722.400000000001</v>
      </c>
      <c r="BJ488" s="301">
        <f t="shared" si="27"/>
        <v>34338.720000000001</v>
      </c>
      <c r="BK488" s="301">
        <f t="shared" si="27"/>
        <v>112667.92</v>
      </c>
      <c r="BL488" s="301">
        <f t="shared" si="27"/>
        <v>473747.94</v>
      </c>
      <c r="BM488" s="301">
        <f t="shared" si="27"/>
        <v>1361997.47</v>
      </c>
      <c r="BN488" s="301">
        <f t="shared" si="27"/>
        <v>378772.35</v>
      </c>
      <c r="BO488" s="301">
        <f t="shared" si="27"/>
        <v>233154.45</v>
      </c>
      <c r="BP488" s="301">
        <f t="shared" si="27"/>
        <v>520400.25</v>
      </c>
      <c r="BQ488" s="301">
        <f t="shared" si="26"/>
        <v>638949.98</v>
      </c>
      <c r="BR488" s="301">
        <f t="shared" si="26"/>
        <v>740905.1</v>
      </c>
      <c r="BS488" s="301">
        <f t="shared" si="26"/>
        <v>1793025.5</v>
      </c>
      <c r="BT488" s="301">
        <f t="shared" si="26"/>
        <v>37</v>
      </c>
      <c r="BU488" s="301">
        <f t="shared" si="26"/>
        <v>34520.94</v>
      </c>
      <c r="BV488" s="301">
        <f t="shared" si="26"/>
        <v>968217.26</v>
      </c>
      <c r="BW488" s="301">
        <f t="shared" si="26"/>
        <v>33251.129999999997</v>
      </c>
      <c r="BX488" s="301">
        <f t="shared" si="26"/>
        <v>212096.1</v>
      </c>
      <c r="BY488" s="301">
        <f t="shared" si="26"/>
        <v>845399.72</v>
      </c>
      <c r="BZ488" s="301">
        <f t="shared" si="26"/>
        <v>417941.09</v>
      </c>
      <c r="CA488" s="301">
        <f t="shared" si="26"/>
        <v>553530.24</v>
      </c>
      <c r="CB488" s="301">
        <f t="shared" si="26"/>
        <v>61699.35</v>
      </c>
      <c r="CC488" s="301">
        <f t="shared" si="26"/>
        <v>52582.67</v>
      </c>
      <c r="CD488" s="301">
        <f t="shared" si="26"/>
        <v>26695.77</v>
      </c>
      <c r="CE488" s="301">
        <f t="shared" si="26"/>
        <v>150570.04999999999</v>
      </c>
      <c r="CF488" s="301">
        <f t="shared" si="26"/>
        <v>418398.53</v>
      </c>
      <c r="CG488" s="301">
        <f t="shared" si="26"/>
        <v>142636.14000000001</v>
      </c>
      <c r="CH488" s="301">
        <f t="shared" si="26"/>
        <v>97018.74</v>
      </c>
      <c r="CI488" s="301">
        <f t="shared" si="26"/>
        <v>182016.3</v>
      </c>
      <c r="CJ488" s="301">
        <f t="shared" si="26"/>
        <v>33246.74</v>
      </c>
      <c r="CK488" s="301">
        <f t="shared" si="26"/>
        <v>96675.27</v>
      </c>
      <c r="CL488" s="301">
        <f t="shared" si="26"/>
        <v>645530.39</v>
      </c>
      <c r="CM488" s="301">
        <f t="shared" si="26"/>
        <v>35749.769999999997</v>
      </c>
    </row>
    <row r="489" spans="2:91" s="117" customFormat="1" ht="25.95" customHeight="1">
      <c r="B489" s="117">
        <v>33</v>
      </c>
      <c r="C489" s="195" t="s">
        <v>711</v>
      </c>
      <c r="D489" s="301">
        <f t="shared" si="12"/>
        <v>974645</v>
      </c>
      <c r="E489" s="301">
        <f t="shared" si="27"/>
        <v>442368.5</v>
      </c>
      <c r="F489" s="301">
        <f t="shared" si="27"/>
        <v>1704150.69</v>
      </c>
      <c r="G489" s="301">
        <f t="shared" si="27"/>
        <v>584228.44999999995</v>
      </c>
      <c r="H489" s="301">
        <f t="shared" si="27"/>
        <v>305314</v>
      </c>
      <c r="I489" s="301">
        <f t="shared" si="27"/>
        <v>1475779.4</v>
      </c>
      <c r="J489" s="301">
        <f t="shared" si="27"/>
        <v>1629550.54</v>
      </c>
      <c r="K489" s="301">
        <f t="shared" si="27"/>
        <v>1348875</v>
      </c>
      <c r="L489" s="301">
        <f t="shared" si="27"/>
        <v>1763744.45</v>
      </c>
      <c r="M489" s="301">
        <f t="shared" si="27"/>
        <v>500321.1</v>
      </c>
      <c r="N489" s="301">
        <f t="shared" si="27"/>
        <v>1911551.5</v>
      </c>
      <c r="O489" s="301">
        <f t="shared" si="27"/>
        <v>203161.75</v>
      </c>
      <c r="P489" s="301">
        <f t="shared" si="27"/>
        <v>2035672.36</v>
      </c>
      <c r="Q489" s="301">
        <f t="shared" si="27"/>
        <v>3412165.12</v>
      </c>
      <c r="R489" s="301">
        <f t="shared" si="27"/>
        <v>2524961.9500000002</v>
      </c>
      <c r="S489" s="301">
        <f t="shared" si="27"/>
        <v>1181259.96</v>
      </c>
      <c r="T489" s="301">
        <f t="shared" si="27"/>
        <v>1675200.55</v>
      </c>
      <c r="U489" s="301">
        <f t="shared" si="27"/>
        <v>1709391.95</v>
      </c>
      <c r="V489" s="301">
        <f t="shared" si="27"/>
        <v>976446.28</v>
      </c>
      <c r="W489" s="301">
        <f t="shared" si="27"/>
        <v>763249.37</v>
      </c>
      <c r="X489" s="301">
        <f t="shared" si="27"/>
        <v>1731368.5</v>
      </c>
      <c r="Y489" s="301">
        <f t="shared" si="27"/>
        <v>1699848.7</v>
      </c>
      <c r="Z489" s="301">
        <f t="shared" si="27"/>
        <v>1818646.75</v>
      </c>
      <c r="AA489" s="301">
        <f t="shared" si="27"/>
        <v>4594588.07</v>
      </c>
      <c r="AB489" s="301">
        <f t="shared" si="27"/>
        <v>309941.25</v>
      </c>
      <c r="AC489" s="301">
        <f t="shared" si="27"/>
        <v>1816270.21</v>
      </c>
      <c r="AD489" s="301">
        <f t="shared" si="27"/>
        <v>179568.25</v>
      </c>
      <c r="AE489" s="301">
        <f t="shared" si="27"/>
        <v>5928481.5</v>
      </c>
      <c r="AF489" s="301">
        <f t="shared" si="27"/>
        <v>1348790.25</v>
      </c>
      <c r="AG489" s="301">
        <f t="shared" si="27"/>
        <v>2205952.4900000002</v>
      </c>
      <c r="AH489" s="301">
        <f t="shared" si="27"/>
        <v>2333925.75</v>
      </c>
      <c r="AI489" s="301">
        <f t="shared" si="27"/>
        <v>3244560.13</v>
      </c>
      <c r="AJ489" s="301">
        <f t="shared" si="27"/>
        <v>1168645.25</v>
      </c>
      <c r="AK489" s="301">
        <f t="shared" si="27"/>
        <v>1870210.75</v>
      </c>
      <c r="AL489" s="301">
        <f t="shared" si="27"/>
        <v>2304419.69</v>
      </c>
      <c r="AM489" s="301">
        <f t="shared" si="27"/>
        <v>1622091</v>
      </c>
      <c r="AN489" s="301">
        <f t="shared" si="27"/>
        <v>294900</v>
      </c>
      <c r="AO489" s="301">
        <f t="shared" si="27"/>
        <v>815498.15</v>
      </c>
      <c r="AP489" s="301">
        <f t="shared" si="27"/>
        <v>956882.75</v>
      </c>
      <c r="AQ489" s="301">
        <f t="shared" si="27"/>
        <v>643430.75</v>
      </c>
      <c r="AR489" s="301">
        <f t="shared" si="27"/>
        <v>481271.63</v>
      </c>
      <c r="AS489" s="301">
        <f t="shared" si="27"/>
        <v>2540582.9499999997</v>
      </c>
      <c r="AT489" s="301">
        <f t="shared" si="27"/>
        <v>852910.65</v>
      </c>
      <c r="AU489" s="301">
        <f t="shared" si="27"/>
        <v>814742.01</v>
      </c>
      <c r="AV489" s="301">
        <f t="shared" si="27"/>
        <v>961848.75</v>
      </c>
      <c r="AW489" s="301">
        <f t="shared" si="27"/>
        <v>926334.5</v>
      </c>
      <c r="AX489" s="301">
        <f t="shared" si="27"/>
        <v>565317</v>
      </c>
      <c r="AY489" s="301">
        <f t="shared" si="27"/>
        <v>1444293.15</v>
      </c>
      <c r="AZ489" s="301">
        <f t="shared" si="27"/>
        <v>517209</v>
      </c>
      <c r="BA489" s="301">
        <f t="shared" si="27"/>
        <v>1057784.75</v>
      </c>
      <c r="BB489" s="301">
        <f t="shared" si="27"/>
        <v>1459784.06</v>
      </c>
      <c r="BC489" s="301">
        <f t="shared" si="27"/>
        <v>387551.25</v>
      </c>
      <c r="BD489" s="301">
        <f t="shared" si="27"/>
        <v>3395344.95</v>
      </c>
      <c r="BE489" s="301">
        <f t="shared" si="27"/>
        <v>780934.58</v>
      </c>
      <c r="BF489" s="301">
        <f t="shared" si="27"/>
        <v>1400992.04</v>
      </c>
      <c r="BG489" s="301">
        <f t="shared" si="27"/>
        <v>1458866.1199999999</v>
      </c>
      <c r="BH489" s="301">
        <f t="shared" si="27"/>
        <v>2655249.33</v>
      </c>
      <c r="BI489" s="301">
        <f t="shared" si="27"/>
        <v>4199738.6500000004</v>
      </c>
      <c r="BJ489" s="301">
        <f t="shared" si="27"/>
        <v>147360.5</v>
      </c>
      <c r="BK489" s="301">
        <f t="shared" si="27"/>
        <v>973986.75</v>
      </c>
      <c r="BL489" s="301">
        <f t="shared" si="27"/>
        <v>717374.34</v>
      </c>
      <c r="BM489" s="301">
        <f t="shared" si="27"/>
        <v>3667034.05</v>
      </c>
      <c r="BN489" s="301">
        <f t="shared" si="27"/>
        <v>1495285.71</v>
      </c>
      <c r="BO489" s="301">
        <f t="shared" si="27"/>
        <v>1305376.6000000001</v>
      </c>
      <c r="BP489" s="301">
        <f t="shared" si="27"/>
        <v>2218731.65</v>
      </c>
      <c r="BQ489" s="301">
        <f t="shared" si="26"/>
        <v>1585805.84</v>
      </c>
      <c r="BR489" s="301">
        <f t="shared" si="26"/>
        <v>1790185.75</v>
      </c>
      <c r="BS489" s="301">
        <f t="shared" si="26"/>
        <v>7633389.2300000004</v>
      </c>
      <c r="BT489" s="301">
        <f t="shared" si="26"/>
        <v>2553553.5</v>
      </c>
      <c r="BU489" s="301">
        <f t="shared" si="26"/>
        <v>1427043.69</v>
      </c>
      <c r="BV489" s="301">
        <f t="shared" si="26"/>
        <v>932518.52</v>
      </c>
      <c r="BW489" s="301">
        <f t="shared" si="26"/>
        <v>85174</v>
      </c>
      <c r="BX489" s="301">
        <f t="shared" si="26"/>
        <v>943862.75</v>
      </c>
      <c r="BY489" s="301">
        <f t="shared" si="26"/>
        <v>1169121</v>
      </c>
      <c r="BZ489" s="301">
        <f t="shared" si="26"/>
        <v>1694828.75</v>
      </c>
      <c r="CA489" s="301">
        <f t="shared" si="26"/>
        <v>82004.25</v>
      </c>
      <c r="CB489" s="301">
        <f t="shared" si="26"/>
        <v>1265494.02</v>
      </c>
      <c r="CC489" s="301">
        <f t="shared" si="26"/>
        <v>1026182.92</v>
      </c>
      <c r="CD489" s="301">
        <f t="shared" si="26"/>
        <v>2123293.35</v>
      </c>
      <c r="CE489" s="301">
        <f t="shared" si="26"/>
        <v>1881954.7899999998</v>
      </c>
      <c r="CF489" s="301">
        <f t="shared" si="26"/>
        <v>956958</v>
      </c>
      <c r="CG489" s="301">
        <f t="shared" si="26"/>
        <v>456387.66</v>
      </c>
      <c r="CH489" s="301">
        <f t="shared" si="26"/>
        <v>669420.85</v>
      </c>
      <c r="CI489" s="301">
        <f t="shared" si="26"/>
        <v>1410105.4400000002</v>
      </c>
      <c r="CJ489" s="301">
        <f t="shared" si="26"/>
        <v>446578.56</v>
      </c>
      <c r="CK489" s="301">
        <f t="shared" si="26"/>
        <v>2999273.23</v>
      </c>
      <c r="CL489" s="301">
        <f t="shared" si="26"/>
        <v>1365268.8900000001</v>
      </c>
      <c r="CM489" s="301">
        <f t="shared" si="26"/>
        <v>495949.25</v>
      </c>
    </row>
    <row r="490" spans="2:91" s="117" customFormat="1" ht="25.95" customHeight="1">
      <c r="B490" s="117">
        <v>34</v>
      </c>
      <c r="C490" s="194" t="s">
        <v>712</v>
      </c>
      <c r="D490" s="301">
        <f t="shared" si="12"/>
        <v>0</v>
      </c>
      <c r="E490" s="301">
        <f t="shared" si="27"/>
        <v>0</v>
      </c>
      <c r="F490" s="301">
        <f t="shared" si="27"/>
        <v>0</v>
      </c>
      <c r="G490" s="301">
        <f t="shared" si="27"/>
        <v>0</v>
      </c>
      <c r="H490" s="301">
        <f t="shared" si="27"/>
        <v>0</v>
      </c>
      <c r="I490" s="301">
        <f t="shared" si="27"/>
        <v>0</v>
      </c>
      <c r="J490" s="301">
        <f t="shared" si="27"/>
        <v>0</v>
      </c>
      <c r="K490" s="301">
        <f t="shared" si="27"/>
        <v>0</v>
      </c>
      <c r="L490" s="301">
        <f t="shared" si="27"/>
        <v>0</v>
      </c>
      <c r="M490" s="301">
        <f t="shared" si="27"/>
        <v>101780.62</v>
      </c>
      <c r="N490" s="301">
        <f t="shared" si="27"/>
        <v>0</v>
      </c>
      <c r="O490" s="301">
        <f t="shared" si="27"/>
        <v>0</v>
      </c>
      <c r="P490" s="301">
        <f t="shared" si="27"/>
        <v>0</v>
      </c>
      <c r="Q490" s="301">
        <f t="shared" si="27"/>
        <v>0</v>
      </c>
      <c r="R490" s="301">
        <f t="shared" si="27"/>
        <v>0</v>
      </c>
      <c r="S490" s="301">
        <f t="shared" si="27"/>
        <v>0</v>
      </c>
      <c r="T490" s="301">
        <f t="shared" si="27"/>
        <v>0</v>
      </c>
      <c r="U490" s="301">
        <f t="shared" si="27"/>
        <v>0</v>
      </c>
      <c r="V490" s="301">
        <f t="shared" si="27"/>
        <v>0</v>
      </c>
      <c r="W490" s="301">
        <f t="shared" si="27"/>
        <v>0</v>
      </c>
      <c r="X490" s="301">
        <f t="shared" si="27"/>
        <v>0</v>
      </c>
      <c r="Y490" s="301">
        <f t="shared" si="27"/>
        <v>0</v>
      </c>
      <c r="Z490" s="301">
        <f t="shared" si="27"/>
        <v>0</v>
      </c>
      <c r="AA490" s="301">
        <f t="shared" si="27"/>
        <v>0</v>
      </c>
      <c r="AB490" s="301">
        <f t="shared" si="27"/>
        <v>0</v>
      </c>
      <c r="AC490" s="301">
        <f t="shared" si="27"/>
        <v>0</v>
      </c>
      <c r="AD490" s="301">
        <f t="shared" si="27"/>
        <v>0</v>
      </c>
      <c r="AE490" s="301">
        <f t="shared" si="27"/>
        <v>0</v>
      </c>
      <c r="AF490" s="301">
        <f t="shared" si="27"/>
        <v>0</v>
      </c>
      <c r="AG490" s="301">
        <f t="shared" si="27"/>
        <v>0</v>
      </c>
      <c r="AH490" s="301">
        <f t="shared" si="27"/>
        <v>0</v>
      </c>
      <c r="AI490" s="301">
        <f t="shared" si="27"/>
        <v>0</v>
      </c>
      <c r="AJ490" s="301">
        <f t="shared" si="27"/>
        <v>0</v>
      </c>
      <c r="AK490" s="301">
        <f t="shared" si="27"/>
        <v>0</v>
      </c>
      <c r="AL490" s="301">
        <f t="shared" si="27"/>
        <v>0</v>
      </c>
      <c r="AM490" s="301">
        <f t="shared" si="27"/>
        <v>0</v>
      </c>
      <c r="AN490" s="301">
        <f t="shared" si="27"/>
        <v>0</v>
      </c>
      <c r="AO490" s="301">
        <f t="shared" si="27"/>
        <v>0</v>
      </c>
      <c r="AP490" s="301">
        <f t="shared" si="27"/>
        <v>0</v>
      </c>
      <c r="AQ490" s="301">
        <f t="shared" si="27"/>
        <v>0</v>
      </c>
      <c r="AR490" s="301">
        <f t="shared" si="27"/>
        <v>0</v>
      </c>
      <c r="AS490" s="301">
        <f t="shared" si="27"/>
        <v>956602</v>
      </c>
      <c r="AT490" s="301">
        <f t="shared" si="27"/>
        <v>0</v>
      </c>
      <c r="AU490" s="301">
        <f t="shared" si="27"/>
        <v>0</v>
      </c>
      <c r="AV490" s="301">
        <f t="shared" si="27"/>
        <v>0</v>
      </c>
      <c r="AW490" s="301">
        <f t="shared" si="27"/>
        <v>0</v>
      </c>
      <c r="AX490" s="301">
        <f t="shared" si="27"/>
        <v>248430</v>
      </c>
      <c r="AY490" s="301">
        <f t="shared" si="27"/>
        <v>0</v>
      </c>
      <c r="AZ490" s="301">
        <f t="shared" si="27"/>
        <v>0</v>
      </c>
      <c r="BA490" s="301">
        <f t="shared" si="27"/>
        <v>0</v>
      </c>
      <c r="BB490" s="301">
        <f t="shared" si="27"/>
        <v>0</v>
      </c>
      <c r="BC490" s="301">
        <f t="shared" si="27"/>
        <v>0</v>
      </c>
      <c r="BD490" s="301">
        <f t="shared" si="27"/>
        <v>0</v>
      </c>
      <c r="BE490" s="301">
        <f t="shared" si="27"/>
        <v>0</v>
      </c>
      <c r="BF490" s="301">
        <f t="shared" si="27"/>
        <v>0</v>
      </c>
      <c r="BG490" s="301">
        <f t="shared" si="27"/>
        <v>0</v>
      </c>
      <c r="BH490" s="301">
        <f t="shared" si="27"/>
        <v>354400</v>
      </c>
      <c r="BI490" s="301">
        <f t="shared" si="27"/>
        <v>0</v>
      </c>
      <c r="BJ490" s="301">
        <f t="shared" si="27"/>
        <v>502000</v>
      </c>
      <c r="BK490" s="301">
        <f t="shared" si="27"/>
        <v>0</v>
      </c>
      <c r="BL490" s="301">
        <f t="shared" si="27"/>
        <v>0</v>
      </c>
      <c r="BM490" s="301">
        <f t="shared" si="27"/>
        <v>0</v>
      </c>
      <c r="BN490" s="301">
        <f t="shared" si="27"/>
        <v>0</v>
      </c>
      <c r="BO490" s="301">
        <f t="shared" si="27"/>
        <v>0</v>
      </c>
      <c r="BP490" s="301">
        <f t="shared" si="27"/>
        <v>0</v>
      </c>
      <c r="BQ490" s="301">
        <f t="shared" si="26"/>
        <v>0</v>
      </c>
      <c r="BR490" s="301">
        <f t="shared" si="26"/>
        <v>0</v>
      </c>
      <c r="BS490" s="301">
        <f t="shared" si="26"/>
        <v>13524000</v>
      </c>
      <c r="BT490" s="301">
        <f t="shared" si="26"/>
        <v>0</v>
      </c>
      <c r="BU490" s="301">
        <f t="shared" si="26"/>
        <v>0</v>
      </c>
      <c r="BV490" s="301">
        <f t="shared" si="26"/>
        <v>0</v>
      </c>
      <c r="BW490" s="301">
        <f t="shared" si="26"/>
        <v>0</v>
      </c>
      <c r="BX490" s="301">
        <f t="shared" si="26"/>
        <v>0</v>
      </c>
      <c r="BY490" s="301">
        <f t="shared" si="26"/>
        <v>30600</v>
      </c>
      <c r="BZ490" s="301">
        <f t="shared" si="26"/>
        <v>0</v>
      </c>
      <c r="CA490" s="301">
        <f t="shared" si="26"/>
        <v>0</v>
      </c>
      <c r="CB490" s="301">
        <f t="shared" si="26"/>
        <v>0</v>
      </c>
      <c r="CC490" s="301">
        <f t="shared" si="26"/>
        <v>0</v>
      </c>
      <c r="CD490" s="301">
        <f t="shared" si="26"/>
        <v>0</v>
      </c>
      <c r="CE490" s="301">
        <f t="shared" si="26"/>
        <v>0</v>
      </c>
      <c r="CF490" s="301">
        <f t="shared" si="26"/>
        <v>0</v>
      </c>
      <c r="CG490" s="301">
        <f t="shared" si="26"/>
        <v>0</v>
      </c>
      <c r="CH490" s="301">
        <f t="shared" si="26"/>
        <v>0</v>
      </c>
      <c r="CI490" s="301">
        <f t="shared" si="26"/>
        <v>0</v>
      </c>
      <c r="CJ490" s="301">
        <f t="shared" si="26"/>
        <v>0</v>
      </c>
      <c r="CK490" s="301">
        <f t="shared" si="26"/>
        <v>0</v>
      </c>
      <c r="CL490" s="301">
        <f t="shared" si="26"/>
        <v>0</v>
      </c>
      <c r="CM490" s="301">
        <f t="shared" si="26"/>
        <v>0</v>
      </c>
    </row>
    <row r="491" spans="2:91" s="117" customFormat="1" ht="25.95" customHeight="1">
      <c r="B491" s="117">
        <v>35</v>
      </c>
      <c r="C491" s="195" t="s">
        <v>713</v>
      </c>
      <c r="D491" s="301">
        <f t="shared" si="12"/>
        <v>4828347.16</v>
      </c>
      <c r="E491" s="301">
        <f t="shared" si="27"/>
        <v>5395479.4199999999</v>
      </c>
      <c r="F491" s="301">
        <f t="shared" si="27"/>
        <v>3210437.5300000003</v>
      </c>
      <c r="G491" s="301">
        <f t="shared" si="27"/>
        <v>789999.29</v>
      </c>
      <c r="H491" s="301">
        <f t="shared" si="27"/>
        <v>1637965.48</v>
      </c>
      <c r="I491" s="301">
        <f t="shared" si="27"/>
        <v>3161885.75</v>
      </c>
      <c r="J491" s="301">
        <f t="shared" si="27"/>
        <v>10777498</v>
      </c>
      <c r="K491" s="301">
        <f t="shared" si="27"/>
        <v>2524108.5100000002</v>
      </c>
      <c r="L491" s="301">
        <f t="shared" si="27"/>
        <v>1394680.6400000001</v>
      </c>
      <c r="M491" s="301">
        <f t="shared" si="27"/>
        <v>1826579.9000000001</v>
      </c>
      <c r="N491" s="301">
        <f t="shared" si="27"/>
        <v>794830.81</v>
      </c>
      <c r="O491" s="301">
        <f t="shared" si="27"/>
        <v>3592554.04</v>
      </c>
      <c r="P491" s="301">
        <f t="shared" si="27"/>
        <v>8610081.7799999993</v>
      </c>
      <c r="Q491" s="301">
        <f t="shared" si="27"/>
        <v>2332605.7200000002</v>
      </c>
      <c r="R491" s="301">
        <f t="shared" si="27"/>
        <v>5567408.2400000002</v>
      </c>
      <c r="S491" s="301">
        <f t="shared" si="27"/>
        <v>10538985.829999998</v>
      </c>
      <c r="T491" s="301">
        <f t="shared" si="27"/>
        <v>107357.81</v>
      </c>
      <c r="U491" s="301">
        <f t="shared" si="27"/>
        <v>1146158.23</v>
      </c>
      <c r="V491" s="301">
        <f t="shared" si="27"/>
        <v>236925.33</v>
      </c>
      <c r="W491" s="301">
        <f t="shared" si="27"/>
        <v>919304.91</v>
      </c>
      <c r="X491" s="301">
        <f t="shared" si="27"/>
        <v>13359917.15</v>
      </c>
      <c r="Y491" s="301">
        <f t="shared" si="27"/>
        <v>1197295.08</v>
      </c>
      <c r="Z491" s="301">
        <f t="shared" si="27"/>
        <v>3144385.19</v>
      </c>
      <c r="AA491" s="301">
        <f t="shared" si="27"/>
        <v>1053636.73</v>
      </c>
      <c r="AB491" s="301">
        <f t="shared" si="27"/>
        <v>616871.62</v>
      </c>
      <c r="AC491" s="301">
        <f t="shared" si="27"/>
        <v>2051587.91</v>
      </c>
      <c r="AD491" s="301">
        <f t="shared" si="27"/>
        <v>2831077.09</v>
      </c>
      <c r="AE491" s="301">
        <f t="shared" si="27"/>
        <v>2298904.06</v>
      </c>
      <c r="AF491" s="301">
        <f t="shared" si="27"/>
        <v>1271347.98</v>
      </c>
      <c r="AG491" s="301">
        <f t="shared" si="27"/>
        <v>828868.67999999993</v>
      </c>
      <c r="AH491" s="301">
        <f t="shared" si="27"/>
        <v>394911</v>
      </c>
      <c r="AI491" s="301">
        <f t="shared" si="27"/>
        <v>2656273.3199999998</v>
      </c>
      <c r="AJ491" s="301">
        <f t="shared" si="27"/>
        <v>2015100</v>
      </c>
      <c r="AK491" s="301">
        <f t="shared" si="27"/>
        <v>1087428.27</v>
      </c>
      <c r="AL491" s="301">
        <f t="shared" si="27"/>
        <v>1780610.92</v>
      </c>
      <c r="AM491" s="301">
        <f t="shared" si="27"/>
        <v>276030</v>
      </c>
      <c r="AN491" s="301">
        <f t="shared" si="27"/>
        <v>421298</v>
      </c>
      <c r="AO491" s="301">
        <f t="shared" si="27"/>
        <v>7787635.0800000001</v>
      </c>
      <c r="AP491" s="301">
        <f t="shared" si="27"/>
        <v>509170</v>
      </c>
      <c r="AQ491" s="301">
        <f t="shared" si="27"/>
        <v>728811</v>
      </c>
      <c r="AR491" s="301">
        <f t="shared" si="27"/>
        <v>284310</v>
      </c>
      <c r="AS491" s="301">
        <f t="shared" si="27"/>
        <v>261292.3</v>
      </c>
      <c r="AT491" s="301">
        <f t="shared" si="27"/>
        <v>790833.58</v>
      </c>
      <c r="AU491" s="301">
        <f t="shared" si="27"/>
        <v>555463</v>
      </c>
      <c r="AV491" s="301">
        <f t="shared" si="27"/>
        <v>125040</v>
      </c>
      <c r="AW491" s="301">
        <f t="shared" si="27"/>
        <v>304657.01</v>
      </c>
      <c r="AX491" s="301">
        <f t="shared" si="27"/>
        <v>17900</v>
      </c>
      <c r="AY491" s="301">
        <f t="shared" si="27"/>
        <v>16821</v>
      </c>
      <c r="AZ491" s="301">
        <f t="shared" si="27"/>
        <v>710102</v>
      </c>
      <c r="BA491" s="301">
        <f t="shared" si="27"/>
        <v>291363</v>
      </c>
      <c r="BB491" s="301">
        <f t="shared" si="27"/>
        <v>189599.37</v>
      </c>
      <c r="BC491" s="301">
        <f t="shared" si="27"/>
        <v>282562</v>
      </c>
      <c r="BD491" s="301">
        <f t="shared" si="27"/>
        <v>3214315.68</v>
      </c>
      <c r="BE491" s="301">
        <f t="shared" si="27"/>
        <v>0</v>
      </c>
      <c r="BF491" s="301">
        <f t="shared" si="27"/>
        <v>40000</v>
      </c>
      <c r="BG491" s="301">
        <f t="shared" si="27"/>
        <v>2639054</v>
      </c>
      <c r="BH491" s="301">
        <f t="shared" si="27"/>
        <v>63790.58</v>
      </c>
      <c r="BI491" s="301">
        <f t="shared" si="27"/>
        <v>130000</v>
      </c>
      <c r="BJ491" s="301">
        <f t="shared" si="27"/>
        <v>57500</v>
      </c>
      <c r="BK491" s="301">
        <f t="shared" si="27"/>
        <v>1366493.13</v>
      </c>
      <c r="BL491" s="301">
        <f t="shared" si="27"/>
        <v>0</v>
      </c>
      <c r="BM491" s="301">
        <f t="shared" si="27"/>
        <v>937600</v>
      </c>
      <c r="BN491" s="301">
        <f t="shared" si="27"/>
        <v>568466.73</v>
      </c>
      <c r="BO491" s="301">
        <f t="shared" si="27"/>
        <v>378060.19</v>
      </c>
      <c r="BP491" s="301">
        <f t="shared" ref="BP491:CM494" si="28">SUMIF($A$4:$A$448,$B491,BP$4:BP$448)</f>
        <v>506080</v>
      </c>
      <c r="BQ491" s="301">
        <f t="shared" si="28"/>
        <v>405013.46</v>
      </c>
      <c r="BR491" s="301">
        <f t="shared" si="28"/>
        <v>762820</v>
      </c>
      <c r="BS491" s="301">
        <f t="shared" si="28"/>
        <v>15438860.369999999</v>
      </c>
      <c r="BT491" s="301">
        <f t="shared" si="28"/>
        <v>881727.83000000007</v>
      </c>
      <c r="BU491" s="301">
        <f t="shared" si="28"/>
        <v>573564.41</v>
      </c>
      <c r="BV491" s="301">
        <f t="shared" si="28"/>
        <v>4221482.7699999996</v>
      </c>
      <c r="BW491" s="301">
        <f t="shared" si="28"/>
        <v>10200</v>
      </c>
      <c r="BX491" s="301">
        <f t="shared" si="28"/>
        <v>452393</v>
      </c>
      <c r="BY491" s="301">
        <f t="shared" si="28"/>
        <v>2687239.2800000003</v>
      </c>
      <c r="BZ491" s="301">
        <f t="shared" si="28"/>
        <v>278608</v>
      </c>
      <c r="CA491" s="301">
        <f t="shared" si="28"/>
        <v>976972</v>
      </c>
      <c r="CB491" s="301">
        <f t="shared" si="28"/>
        <v>759481.4800000001</v>
      </c>
      <c r="CC491" s="301">
        <f t="shared" si="28"/>
        <v>3930646.8600000003</v>
      </c>
      <c r="CD491" s="301">
        <f t="shared" si="28"/>
        <v>1536833.6</v>
      </c>
      <c r="CE491" s="301">
        <f t="shared" si="28"/>
        <v>1313550.73</v>
      </c>
      <c r="CF491" s="301">
        <f t="shared" si="28"/>
        <v>1239120</v>
      </c>
      <c r="CG491" s="301">
        <f t="shared" si="28"/>
        <v>334060</v>
      </c>
      <c r="CH491" s="301">
        <f t="shared" si="28"/>
        <v>664458.15</v>
      </c>
      <c r="CI491" s="301">
        <f t="shared" si="28"/>
        <v>57355.33</v>
      </c>
      <c r="CJ491" s="301">
        <f t="shared" si="28"/>
        <v>1142075.29</v>
      </c>
      <c r="CK491" s="301">
        <f t="shared" si="28"/>
        <v>96975.8</v>
      </c>
      <c r="CL491" s="301">
        <f t="shared" si="28"/>
        <v>4269930.37</v>
      </c>
      <c r="CM491" s="301">
        <f t="shared" si="28"/>
        <v>765210.87</v>
      </c>
    </row>
    <row r="492" spans="2:91" s="117" customFormat="1" ht="25.95" customHeight="1">
      <c r="B492" s="117">
        <v>36</v>
      </c>
      <c r="C492" s="194" t="s">
        <v>714</v>
      </c>
      <c r="D492" s="301">
        <f t="shared" si="12"/>
        <v>265348740.02000001</v>
      </c>
      <c r="E492" s="301">
        <f t="shared" ref="E492:BP494" si="29">SUMIF($A$4:$A$448,$B492,E$4:E$448)</f>
        <v>0</v>
      </c>
      <c r="F492" s="301">
        <f t="shared" si="29"/>
        <v>0</v>
      </c>
      <c r="G492" s="301">
        <f t="shared" si="29"/>
        <v>0</v>
      </c>
      <c r="H492" s="301">
        <f t="shared" si="29"/>
        <v>0</v>
      </c>
      <c r="I492" s="301">
        <f t="shared" si="29"/>
        <v>0</v>
      </c>
      <c r="J492" s="301">
        <f t="shared" si="29"/>
        <v>564.72</v>
      </c>
      <c r="K492" s="301">
        <f t="shared" si="29"/>
        <v>0</v>
      </c>
      <c r="L492" s="301">
        <f t="shared" si="29"/>
        <v>0</v>
      </c>
      <c r="M492" s="301">
        <f t="shared" si="29"/>
        <v>0</v>
      </c>
      <c r="N492" s="301">
        <f t="shared" si="29"/>
        <v>0</v>
      </c>
      <c r="O492" s="301">
        <f t="shared" si="29"/>
        <v>0</v>
      </c>
      <c r="P492" s="301">
        <f t="shared" si="29"/>
        <v>206480.34</v>
      </c>
      <c r="Q492" s="301">
        <f t="shared" si="29"/>
        <v>0</v>
      </c>
      <c r="R492" s="301">
        <f t="shared" si="29"/>
        <v>0</v>
      </c>
      <c r="S492" s="301">
        <f t="shared" si="29"/>
        <v>0</v>
      </c>
      <c r="T492" s="301">
        <f t="shared" si="29"/>
        <v>0</v>
      </c>
      <c r="U492" s="301">
        <f t="shared" si="29"/>
        <v>0</v>
      </c>
      <c r="V492" s="301">
        <f t="shared" si="29"/>
        <v>0</v>
      </c>
      <c r="W492" s="301">
        <f t="shared" si="29"/>
        <v>0</v>
      </c>
      <c r="X492" s="301">
        <f t="shared" si="29"/>
        <v>1421934.62</v>
      </c>
      <c r="Y492" s="301">
        <f t="shared" si="29"/>
        <v>0</v>
      </c>
      <c r="Z492" s="301">
        <f t="shared" si="29"/>
        <v>0</v>
      </c>
      <c r="AA492" s="301">
        <f t="shared" si="29"/>
        <v>0</v>
      </c>
      <c r="AB492" s="301">
        <f t="shared" si="29"/>
        <v>0</v>
      </c>
      <c r="AC492" s="301">
        <f t="shared" si="29"/>
        <v>0</v>
      </c>
      <c r="AD492" s="301">
        <f t="shared" si="29"/>
        <v>0</v>
      </c>
      <c r="AE492" s="301">
        <f t="shared" si="29"/>
        <v>0</v>
      </c>
      <c r="AF492" s="301">
        <f t="shared" si="29"/>
        <v>0</v>
      </c>
      <c r="AG492" s="301">
        <f t="shared" si="29"/>
        <v>0</v>
      </c>
      <c r="AH492" s="301">
        <f t="shared" si="29"/>
        <v>0</v>
      </c>
      <c r="AI492" s="301">
        <f t="shared" si="29"/>
        <v>0</v>
      </c>
      <c r="AJ492" s="301">
        <f t="shared" si="29"/>
        <v>0</v>
      </c>
      <c r="AK492" s="301">
        <f t="shared" si="29"/>
        <v>0</v>
      </c>
      <c r="AL492" s="301">
        <f t="shared" si="29"/>
        <v>16496160.800000001</v>
      </c>
      <c r="AM492" s="301">
        <f t="shared" si="29"/>
        <v>0</v>
      </c>
      <c r="AN492" s="301">
        <f t="shared" si="29"/>
        <v>0</v>
      </c>
      <c r="AO492" s="301">
        <f t="shared" si="29"/>
        <v>0</v>
      </c>
      <c r="AP492" s="301">
        <f t="shared" si="29"/>
        <v>0</v>
      </c>
      <c r="AQ492" s="301">
        <f t="shared" si="29"/>
        <v>0</v>
      </c>
      <c r="AR492" s="301">
        <f t="shared" si="29"/>
        <v>0</v>
      </c>
      <c r="AS492" s="301">
        <f t="shared" si="29"/>
        <v>2233690.6</v>
      </c>
      <c r="AT492" s="301">
        <f t="shared" si="29"/>
        <v>0</v>
      </c>
      <c r="AU492" s="301">
        <f t="shared" si="29"/>
        <v>0</v>
      </c>
      <c r="AV492" s="301">
        <f t="shared" si="29"/>
        <v>0</v>
      </c>
      <c r="AW492" s="301">
        <f t="shared" si="29"/>
        <v>0</v>
      </c>
      <c r="AX492" s="301">
        <f t="shared" si="29"/>
        <v>0</v>
      </c>
      <c r="AY492" s="301">
        <f t="shared" si="29"/>
        <v>0</v>
      </c>
      <c r="AZ492" s="301">
        <f t="shared" si="29"/>
        <v>0</v>
      </c>
      <c r="BA492" s="301">
        <f t="shared" si="29"/>
        <v>0</v>
      </c>
      <c r="BB492" s="301">
        <f t="shared" si="29"/>
        <v>79188.42</v>
      </c>
      <c r="BC492" s="301">
        <f t="shared" si="29"/>
        <v>0</v>
      </c>
      <c r="BD492" s="301">
        <f t="shared" si="29"/>
        <v>528117.72</v>
      </c>
      <c r="BE492" s="301">
        <f t="shared" si="29"/>
        <v>0</v>
      </c>
      <c r="BF492" s="301">
        <f t="shared" si="29"/>
        <v>0</v>
      </c>
      <c r="BG492" s="301">
        <f t="shared" si="29"/>
        <v>0</v>
      </c>
      <c r="BH492" s="301">
        <f t="shared" si="29"/>
        <v>3206.45</v>
      </c>
      <c r="BI492" s="301">
        <f t="shared" si="29"/>
        <v>0</v>
      </c>
      <c r="BJ492" s="301">
        <f t="shared" si="29"/>
        <v>0</v>
      </c>
      <c r="BK492" s="301">
        <f t="shared" si="29"/>
        <v>0</v>
      </c>
      <c r="BL492" s="301">
        <f t="shared" si="29"/>
        <v>0</v>
      </c>
      <c r="BM492" s="301">
        <f t="shared" si="29"/>
        <v>147838679.87</v>
      </c>
      <c r="BN492" s="301">
        <f t="shared" si="29"/>
        <v>0</v>
      </c>
      <c r="BO492" s="301">
        <f t="shared" si="29"/>
        <v>0</v>
      </c>
      <c r="BP492" s="301">
        <f t="shared" si="29"/>
        <v>0</v>
      </c>
      <c r="BQ492" s="301">
        <f t="shared" si="28"/>
        <v>0</v>
      </c>
      <c r="BR492" s="301">
        <f t="shared" si="28"/>
        <v>0</v>
      </c>
      <c r="BS492" s="301">
        <f t="shared" si="28"/>
        <v>9779412.7400000002</v>
      </c>
      <c r="BT492" s="301">
        <f t="shared" si="28"/>
        <v>0</v>
      </c>
      <c r="BU492" s="301">
        <f t="shared" si="28"/>
        <v>0</v>
      </c>
      <c r="BV492" s="301">
        <f t="shared" si="28"/>
        <v>0</v>
      </c>
      <c r="BW492" s="301">
        <f t="shared" si="28"/>
        <v>0</v>
      </c>
      <c r="BX492" s="301">
        <f t="shared" si="28"/>
        <v>0</v>
      </c>
      <c r="BY492" s="301">
        <f t="shared" si="28"/>
        <v>0</v>
      </c>
      <c r="BZ492" s="301">
        <f t="shared" si="28"/>
        <v>0</v>
      </c>
      <c r="CA492" s="301">
        <f t="shared" si="28"/>
        <v>0</v>
      </c>
      <c r="CB492" s="301">
        <f t="shared" si="28"/>
        <v>0</v>
      </c>
      <c r="CC492" s="301">
        <f t="shared" si="28"/>
        <v>0</v>
      </c>
      <c r="CD492" s="301">
        <f t="shared" si="28"/>
        <v>0</v>
      </c>
      <c r="CE492" s="301">
        <f t="shared" si="28"/>
        <v>0</v>
      </c>
      <c r="CF492" s="301">
        <f t="shared" si="28"/>
        <v>0</v>
      </c>
      <c r="CG492" s="301">
        <f t="shared" si="28"/>
        <v>0</v>
      </c>
      <c r="CH492" s="301">
        <f t="shared" si="28"/>
        <v>0</v>
      </c>
      <c r="CI492" s="301">
        <f t="shared" si="28"/>
        <v>0</v>
      </c>
      <c r="CJ492" s="301">
        <f t="shared" si="28"/>
        <v>0</v>
      </c>
      <c r="CK492" s="301">
        <f t="shared" si="28"/>
        <v>0</v>
      </c>
      <c r="CL492" s="301">
        <f t="shared" si="28"/>
        <v>2</v>
      </c>
      <c r="CM492" s="301">
        <f t="shared" si="28"/>
        <v>0</v>
      </c>
    </row>
    <row r="493" spans="2:91" s="117" customFormat="1" ht="25.95" customHeight="1">
      <c r="B493" s="117">
        <v>37</v>
      </c>
      <c r="C493" s="194" t="s">
        <v>715</v>
      </c>
      <c r="D493" s="301">
        <f t="shared" si="12"/>
        <v>1628947.21</v>
      </c>
      <c r="E493" s="301">
        <f t="shared" si="29"/>
        <v>32177.03</v>
      </c>
      <c r="F493" s="301">
        <f t="shared" si="29"/>
        <v>40608.71</v>
      </c>
      <c r="G493" s="301">
        <f t="shared" si="29"/>
        <v>50041.520000000004</v>
      </c>
      <c r="H493" s="301">
        <f t="shared" si="29"/>
        <v>19339.170000000002</v>
      </c>
      <c r="I493" s="301">
        <f t="shared" si="29"/>
        <v>121617.64</v>
      </c>
      <c r="J493" s="301">
        <f t="shared" si="29"/>
        <v>14872.09</v>
      </c>
      <c r="K493" s="301">
        <f t="shared" si="29"/>
        <v>1336814.83</v>
      </c>
      <c r="L493" s="301">
        <f t="shared" si="29"/>
        <v>72765.48</v>
      </c>
      <c r="M493" s="301">
        <f t="shared" si="29"/>
        <v>75366.909999999989</v>
      </c>
      <c r="N493" s="301">
        <f t="shared" si="29"/>
        <v>239597.41</v>
      </c>
      <c r="O493" s="301">
        <f t="shared" si="29"/>
        <v>3947.38</v>
      </c>
      <c r="P493" s="301">
        <f t="shared" si="29"/>
        <v>1002913.3899999999</v>
      </c>
      <c r="Q493" s="301">
        <f t="shared" si="29"/>
        <v>209054.63999999998</v>
      </c>
      <c r="R493" s="301">
        <f t="shared" si="29"/>
        <v>301458.06</v>
      </c>
      <c r="S493" s="301">
        <f t="shared" si="29"/>
        <v>64637.460000000006</v>
      </c>
      <c r="T493" s="301">
        <f t="shared" si="29"/>
        <v>152911.04999999999</v>
      </c>
      <c r="U493" s="301">
        <f t="shared" si="29"/>
        <v>186288.22999999998</v>
      </c>
      <c r="V493" s="301">
        <f t="shared" si="29"/>
        <v>131268.74</v>
      </c>
      <c r="W493" s="301">
        <f t="shared" si="29"/>
        <v>117685.93</v>
      </c>
      <c r="X493" s="301">
        <f t="shared" si="29"/>
        <v>5199624.0500000007</v>
      </c>
      <c r="Y493" s="301">
        <f t="shared" si="29"/>
        <v>162357.35</v>
      </c>
      <c r="Z493" s="301">
        <f t="shared" si="29"/>
        <v>241659.76</v>
      </c>
      <c r="AA493" s="301">
        <f t="shared" si="29"/>
        <v>66838.3</v>
      </c>
      <c r="AB493" s="301">
        <f t="shared" si="29"/>
        <v>34478.839999999997</v>
      </c>
      <c r="AC493" s="301">
        <f t="shared" si="29"/>
        <v>138840.17000000001</v>
      </c>
      <c r="AD493" s="301">
        <f t="shared" si="29"/>
        <v>196785.03999999998</v>
      </c>
      <c r="AE493" s="301">
        <f t="shared" si="29"/>
        <v>397172.35</v>
      </c>
      <c r="AF493" s="301">
        <f t="shared" si="29"/>
        <v>55599.91</v>
      </c>
      <c r="AG493" s="301">
        <f t="shared" si="29"/>
        <v>175880.32000000001</v>
      </c>
      <c r="AH493" s="301">
        <f t="shared" si="29"/>
        <v>49894.3</v>
      </c>
      <c r="AI493" s="301">
        <f t="shared" si="29"/>
        <v>214976.33000000002</v>
      </c>
      <c r="AJ493" s="301">
        <f t="shared" si="29"/>
        <v>85308.5</v>
      </c>
      <c r="AK493" s="301">
        <f t="shared" si="29"/>
        <v>142057.19</v>
      </c>
      <c r="AL493" s="301">
        <f t="shared" si="29"/>
        <v>2407750.85</v>
      </c>
      <c r="AM493" s="301">
        <f t="shared" si="29"/>
        <v>651242.06999999995</v>
      </c>
      <c r="AN493" s="301">
        <f t="shared" si="29"/>
        <v>50855.31</v>
      </c>
      <c r="AO493" s="301">
        <f t="shared" si="29"/>
        <v>734422.9</v>
      </c>
      <c r="AP493" s="301">
        <f t="shared" si="29"/>
        <v>165250.20000000001</v>
      </c>
      <c r="AQ493" s="301">
        <f t="shared" si="29"/>
        <v>55594.62000000001</v>
      </c>
      <c r="AR493" s="301">
        <f t="shared" si="29"/>
        <v>4991.17</v>
      </c>
      <c r="AS493" s="301">
        <f t="shared" si="29"/>
        <v>220509.11</v>
      </c>
      <c r="AT493" s="301">
        <f t="shared" si="29"/>
        <v>1102876.74</v>
      </c>
      <c r="AU493" s="301">
        <f t="shared" si="29"/>
        <v>184614.37</v>
      </c>
      <c r="AV493" s="301">
        <f t="shared" si="29"/>
        <v>29364.65</v>
      </c>
      <c r="AW493" s="301">
        <f t="shared" si="29"/>
        <v>43862.080000000002</v>
      </c>
      <c r="AX493" s="301">
        <f t="shared" si="29"/>
        <v>57569.120000000003</v>
      </c>
      <c r="AY493" s="301">
        <f t="shared" si="29"/>
        <v>257490.33</v>
      </c>
      <c r="AZ493" s="301">
        <f t="shared" si="29"/>
        <v>473504.05</v>
      </c>
      <c r="BA493" s="301">
        <f t="shared" si="29"/>
        <v>84070.92</v>
      </c>
      <c r="BB493" s="301">
        <f t="shared" si="29"/>
        <v>1078596.6299999999</v>
      </c>
      <c r="BC493" s="301">
        <f t="shared" si="29"/>
        <v>29275.239999999998</v>
      </c>
      <c r="BD493" s="301">
        <f t="shared" si="29"/>
        <v>1982897.09</v>
      </c>
      <c r="BE493" s="301">
        <f t="shared" si="29"/>
        <v>481722.93</v>
      </c>
      <c r="BF493" s="301">
        <f t="shared" si="29"/>
        <v>373957.27</v>
      </c>
      <c r="BG493" s="301">
        <f t="shared" si="29"/>
        <v>485652.43</v>
      </c>
      <c r="BH493" s="301">
        <f t="shared" si="29"/>
        <v>706327.21</v>
      </c>
      <c r="BI493" s="301">
        <f t="shared" si="29"/>
        <v>7389.2199999999993</v>
      </c>
      <c r="BJ493" s="301">
        <f t="shared" si="29"/>
        <v>48044.66</v>
      </c>
      <c r="BK493" s="301">
        <f t="shared" si="29"/>
        <v>472972.66000000003</v>
      </c>
      <c r="BL493" s="301">
        <f t="shared" si="29"/>
        <v>40541.99</v>
      </c>
      <c r="BM493" s="301">
        <f t="shared" si="29"/>
        <v>2897961.6399999997</v>
      </c>
      <c r="BN493" s="301">
        <f t="shared" si="29"/>
        <v>133732.81</v>
      </c>
      <c r="BO493" s="301">
        <f t="shared" si="29"/>
        <v>23357.739999999998</v>
      </c>
      <c r="BP493" s="301">
        <f t="shared" si="29"/>
        <v>71868.709999999992</v>
      </c>
      <c r="BQ493" s="301">
        <f t="shared" si="28"/>
        <v>142297.57</v>
      </c>
      <c r="BR493" s="301">
        <f t="shared" si="28"/>
        <v>489356</v>
      </c>
      <c r="BS493" s="301">
        <f t="shared" si="28"/>
        <v>6703171.5099999998</v>
      </c>
      <c r="BT493" s="301">
        <f t="shared" si="28"/>
        <v>279798.24</v>
      </c>
      <c r="BU493" s="301">
        <f t="shared" si="28"/>
        <v>112236.87000000001</v>
      </c>
      <c r="BV493" s="301">
        <f t="shared" si="28"/>
        <v>1069012.44</v>
      </c>
      <c r="BW493" s="301">
        <f t="shared" si="28"/>
        <v>10208.450000000001</v>
      </c>
      <c r="BX493" s="301">
        <f t="shared" si="28"/>
        <v>119049.32</v>
      </c>
      <c r="BY493" s="301">
        <f t="shared" si="28"/>
        <v>394745.89</v>
      </c>
      <c r="BZ493" s="301">
        <f t="shared" si="28"/>
        <v>55095.94</v>
      </c>
      <c r="CA493" s="301">
        <f t="shared" si="28"/>
        <v>120361.42</v>
      </c>
      <c r="CB493" s="301">
        <f t="shared" si="28"/>
        <v>151941.91000000003</v>
      </c>
      <c r="CC493" s="301">
        <f t="shared" si="28"/>
        <v>1189553.29</v>
      </c>
      <c r="CD493" s="301">
        <f t="shared" si="28"/>
        <v>514721.5</v>
      </c>
      <c r="CE493" s="301">
        <f t="shared" si="28"/>
        <v>193403.75</v>
      </c>
      <c r="CF493" s="301">
        <f t="shared" si="28"/>
        <v>296463.13</v>
      </c>
      <c r="CG493" s="301">
        <f t="shared" si="28"/>
        <v>24274.449999999997</v>
      </c>
      <c r="CH493" s="301">
        <f t="shared" si="28"/>
        <v>50191.62</v>
      </c>
      <c r="CI493" s="301">
        <f t="shared" si="28"/>
        <v>39703.730000000003</v>
      </c>
      <c r="CJ493" s="301">
        <f t="shared" si="28"/>
        <v>67490.45</v>
      </c>
      <c r="CK493" s="301">
        <f t="shared" si="28"/>
        <v>282912.37</v>
      </c>
      <c r="CL493" s="301">
        <f t="shared" si="28"/>
        <v>118777.79</v>
      </c>
      <c r="CM493" s="301">
        <f t="shared" si="28"/>
        <v>402969.36</v>
      </c>
    </row>
    <row r="494" spans="2:91" s="117" customFormat="1" ht="25.95" customHeight="1">
      <c r="B494" s="117">
        <v>38</v>
      </c>
      <c r="C494" s="194" t="s">
        <v>716</v>
      </c>
      <c r="D494" s="301">
        <f t="shared" si="12"/>
        <v>38575472.779999994</v>
      </c>
      <c r="E494" s="301">
        <f t="shared" si="29"/>
        <v>4455441.7700000005</v>
      </c>
      <c r="F494" s="301">
        <f t="shared" si="29"/>
        <v>2583725.4699999997</v>
      </c>
      <c r="G494" s="301">
        <f t="shared" si="29"/>
        <v>4827256.83</v>
      </c>
      <c r="H494" s="301">
        <f t="shared" si="29"/>
        <v>3342534.15</v>
      </c>
      <c r="I494" s="301">
        <f t="shared" si="29"/>
        <v>3022753.33</v>
      </c>
      <c r="J494" s="301">
        <f t="shared" si="29"/>
        <v>3748081.39</v>
      </c>
      <c r="K494" s="301">
        <f t="shared" si="29"/>
        <v>8188982.8999999985</v>
      </c>
      <c r="L494" s="301">
        <f t="shared" si="29"/>
        <v>5510187.5</v>
      </c>
      <c r="M494" s="301">
        <f t="shared" si="29"/>
        <v>6670396.8199999994</v>
      </c>
      <c r="N494" s="301">
        <f t="shared" si="29"/>
        <v>18045901.479999997</v>
      </c>
      <c r="O494" s="301">
        <f t="shared" si="29"/>
        <v>3427658.6700000004</v>
      </c>
      <c r="P494" s="301">
        <f t="shared" si="29"/>
        <v>34383138.07</v>
      </c>
      <c r="Q494" s="301">
        <f t="shared" si="29"/>
        <v>3608576.28</v>
      </c>
      <c r="R494" s="301">
        <f t="shared" si="29"/>
        <v>6082298.9800000004</v>
      </c>
      <c r="S494" s="301">
        <f t="shared" si="29"/>
        <v>12885366.109999999</v>
      </c>
      <c r="T494" s="301">
        <f t="shared" si="29"/>
        <v>4552414.8899999997</v>
      </c>
      <c r="U494" s="301">
        <f t="shared" si="29"/>
        <v>5313977.12</v>
      </c>
      <c r="V494" s="301">
        <f t="shared" si="29"/>
        <v>2569761.0400000005</v>
      </c>
      <c r="W494" s="301">
        <f t="shared" si="29"/>
        <v>2394947.88</v>
      </c>
      <c r="X494" s="301">
        <f t="shared" si="29"/>
        <v>72605466.599999994</v>
      </c>
      <c r="Y494" s="301">
        <f t="shared" si="29"/>
        <v>5391834.8399999999</v>
      </c>
      <c r="Z494" s="301">
        <f t="shared" si="29"/>
        <v>7929861.1199999992</v>
      </c>
      <c r="AA494" s="301">
        <f t="shared" si="29"/>
        <v>5713359.7999999998</v>
      </c>
      <c r="AB494" s="301">
        <f t="shared" si="29"/>
        <v>2633202.11</v>
      </c>
      <c r="AC494" s="301">
        <f t="shared" si="29"/>
        <v>2730578.29</v>
      </c>
      <c r="AD494" s="301">
        <f t="shared" si="29"/>
        <v>4203084.0399999991</v>
      </c>
      <c r="AE494" s="301">
        <f t="shared" si="29"/>
        <v>12312922.449999999</v>
      </c>
      <c r="AF494" s="301">
        <f t="shared" si="29"/>
        <v>4469281.8899999997</v>
      </c>
      <c r="AG494" s="301">
        <f t="shared" si="29"/>
        <v>4226687.08</v>
      </c>
      <c r="AH494" s="301">
        <f t="shared" si="29"/>
        <v>4412242.1400000006</v>
      </c>
      <c r="AI494" s="301">
        <f t="shared" si="29"/>
        <v>6103228.6699999999</v>
      </c>
      <c r="AJ494" s="301">
        <f t="shared" si="29"/>
        <v>4746236.3600000003</v>
      </c>
      <c r="AK494" s="301">
        <f t="shared" si="29"/>
        <v>4770370.8600000003</v>
      </c>
      <c r="AL494" s="301">
        <f t="shared" si="29"/>
        <v>73649546.829999998</v>
      </c>
      <c r="AM494" s="301">
        <f t="shared" si="29"/>
        <v>3582681.1999999993</v>
      </c>
      <c r="AN494" s="301">
        <f t="shared" si="29"/>
        <v>2953593.6</v>
      </c>
      <c r="AO494" s="301">
        <f t="shared" si="29"/>
        <v>8950465.3499999996</v>
      </c>
      <c r="AP494" s="301">
        <f t="shared" si="29"/>
        <v>7225774.120000001</v>
      </c>
      <c r="AQ494" s="301">
        <f t="shared" si="29"/>
        <v>5325703.96</v>
      </c>
      <c r="AR494" s="301">
        <f t="shared" si="29"/>
        <v>2135399.61</v>
      </c>
      <c r="AS494" s="301">
        <f t="shared" si="29"/>
        <v>26356423.400000002</v>
      </c>
      <c r="AT494" s="301">
        <f t="shared" si="29"/>
        <v>4584507.43</v>
      </c>
      <c r="AU494" s="301">
        <f t="shared" si="29"/>
        <v>7914151.4199999999</v>
      </c>
      <c r="AV494" s="301">
        <f t="shared" si="29"/>
        <v>5998522.8900000006</v>
      </c>
      <c r="AW494" s="301">
        <f t="shared" si="29"/>
        <v>3619667.43</v>
      </c>
      <c r="AX494" s="301">
        <f t="shared" si="29"/>
        <v>2385376.2099999995</v>
      </c>
      <c r="AY494" s="301">
        <f t="shared" si="29"/>
        <v>4051953.79</v>
      </c>
      <c r="AZ494" s="301">
        <f t="shared" si="29"/>
        <v>5227455.97</v>
      </c>
      <c r="BA494" s="301">
        <f t="shared" si="29"/>
        <v>5395184.9199999999</v>
      </c>
      <c r="BB494" s="301">
        <f t="shared" si="29"/>
        <v>40263578.039999999</v>
      </c>
      <c r="BC494" s="301">
        <f t="shared" si="29"/>
        <v>5521367.2599999988</v>
      </c>
      <c r="BD494" s="301">
        <f t="shared" si="29"/>
        <v>52610873.930000007</v>
      </c>
      <c r="BE494" s="301">
        <f t="shared" si="29"/>
        <v>10424419.59</v>
      </c>
      <c r="BF494" s="301">
        <f t="shared" si="29"/>
        <v>2319213.5700000003</v>
      </c>
      <c r="BG494" s="301">
        <f t="shared" si="29"/>
        <v>8871268.5000000019</v>
      </c>
      <c r="BH494" s="301">
        <f t="shared" si="29"/>
        <v>42169570.659999982</v>
      </c>
      <c r="BI494" s="301">
        <f t="shared" si="29"/>
        <v>3124605.6499999994</v>
      </c>
      <c r="BJ494" s="301">
        <f t="shared" si="29"/>
        <v>4371696.83</v>
      </c>
      <c r="BK494" s="301">
        <f t="shared" si="29"/>
        <v>3079616.73</v>
      </c>
      <c r="BL494" s="301">
        <f t="shared" si="29"/>
        <v>4446751.82</v>
      </c>
      <c r="BM494" s="301">
        <f t="shared" si="29"/>
        <v>24748134.23</v>
      </c>
      <c r="BN494" s="301">
        <f t="shared" si="29"/>
        <v>8001286.4299999997</v>
      </c>
      <c r="BO494" s="301">
        <f t="shared" si="29"/>
        <v>6418293.0699999994</v>
      </c>
      <c r="BP494" s="301">
        <f t="shared" si="29"/>
        <v>9139211.870000001</v>
      </c>
      <c r="BQ494" s="301">
        <f t="shared" si="28"/>
        <v>6703088.6799999997</v>
      </c>
      <c r="BR494" s="301">
        <f t="shared" si="28"/>
        <v>5058647.3500000006</v>
      </c>
      <c r="BS494" s="301">
        <f t="shared" si="28"/>
        <v>136588930.36000001</v>
      </c>
      <c r="BT494" s="301">
        <f t="shared" si="28"/>
        <v>5585778.7300000014</v>
      </c>
      <c r="BU494" s="301">
        <f t="shared" si="28"/>
        <v>3545495.6999999997</v>
      </c>
      <c r="BV494" s="301">
        <f t="shared" si="28"/>
        <v>35345232.890000001</v>
      </c>
      <c r="BW494" s="301">
        <f t="shared" si="28"/>
        <v>4026306.62</v>
      </c>
      <c r="BX494" s="301">
        <f t="shared" si="28"/>
        <v>5821236.9900000002</v>
      </c>
      <c r="BY494" s="301">
        <f t="shared" si="28"/>
        <v>20327253.539999999</v>
      </c>
      <c r="BZ494" s="301">
        <f t="shared" si="28"/>
        <v>3915352.5000000005</v>
      </c>
      <c r="CA494" s="301">
        <f t="shared" si="28"/>
        <v>2815396.1900000004</v>
      </c>
      <c r="CB494" s="301">
        <f t="shared" si="28"/>
        <v>5773108.4000000004</v>
      </c>
      <c r="CC494" s="301">
        <f t="shared" si="28"/>
        <v>5267395.43</v>
      </c>
      <c r="CD494" s="301">
        <f t="shared" si="28"/>
        <v>15974423.659999998</v>
      </c>
      <c r="CE494" s="301">
        <f t="shared" si="28"/>
        <v>4722151.13</v>
      </c>
      <c r="CF494" s="301">
        <f t="shared" si="28"/>
        <v>15222328.58</v>
      </c>
      <c r="CG494" s="301">
        <f t="shared" si="28"/>
        <v>3567004.15</v>
      </c>
      <c r="CH494" s="301">
        <f t="shared" si="28"/>
        <v>2449754.27</v>
      </c>
      <c r="CI494" s="301">
        <f t="shared" si="28"/>
        <v>3249907.0300000003</v>
      </c>
      <c r="CJ494" s="301">
        <f t="shared" si="28"/>
        <v>2045379.7100000002</v>
      </c>
      <c r="CK494" s="301">
        <f t="shared" si="28"/>
        <v>17093505.449999999</v>
      </c>
      <c r="CL494" s="301">
        <f t="shared" si="28"/>
        <v>3979304.2500000005</v>
      </c>
      <c r="CM494" s="301">
        <f t="shared" si="28"/>
        <v>3259786.17</v>
      </c>
    </row>
    <row r="495" spans="2:91" s="197" customFormat="1" ht="25.95" customHeight="1">
      <c r="C495" s="198" t="s">
        <v>717</v>
      </c>
      <c r="D495" s="196">
        <f>+D473+D477+D478+D479+D483+D484+D485+D486+D487+D488+D489+D490+D491+D492+D493+D494</f>
        <v>788606790.57000005</v>
      </c>
      <c r="E495" s="196">
        <f t="shared" ref="E495:BP495" si="30">+E473+E477+E478+E479+E483+E484+E485+E486+E487+E488+E489+E490+E491+E492+E493+E494</f>
        <v>67520346.620000005</v>
      </c>
      <c r="F495" s="196">
        <f t="shared" si="30"/>
        <v>63539560.68</v>
      </c>
      <c r="G495" s="196">
        <f t="shared" si="30"/>
        <v>63398466.080000006</v>
      </c>
      <c r="H495" s="196">
        <f t="shared" si="30"/>
        <v>45385459.600000001</v>
      </c>
      <c r="I495" s="196">
        <f t="shared" si="30"/>
        <v>74424059.799999997</v>
      </c>
      <c r="J495" s="196">
        <f t="shared" si="30"/>
        <v>96064674.829999998</v>
      </c>
      <c r="K495" s="196">
        <f t="shared" si="30"/>
        <v>136441196.92000002</v>
      </c>
      <c r="L495" s="196">
        <f t="shared" si="30"/>
        <v>73555094.61999999</v>
      </c>
      <c r="M495" s="196">
        <f t="shared" si="30"/>
        <v>78480836.170000002</v>
      </c>
      <c r="N495" s="196">
        <f t="shared" si="30"/>
        <v>174210165.97999999</v>
      </c>
      <c r="O495" s="196">
        <f t="shared" si="30"/>
        <v>30476440.77</v>
      </c>
      <c r="P495" s="196">
        <f t="shared" si="30"/>
        <v>395785187.73999995</v>
      </c>
      <c r="Q495" s="196">
        <f t="shared" si="30"/>
        <v>69298481.86999999</v>
      </c>
      <c r="R495" s="196">
        <f t="shared" si="30"/>
        <v>95245283.680000007</v>
      </c>
      <c r="S495" s="196">
        <f t="shared" si="30"/>
        <v>135373104.11000001</v>
      </c>
      <c r="T495" s="196">
        <f t="shared" si="30"/>
        <v>63461376.919999987</v>
      </c>
      <c r="U495" s="196">
        <f t="shared" si="30"/>
        <v>67420250.25</v>
      </c>
      <c r="V495" s="196">
        <f t="shared" si="30"/>
        <v>56156613.249999993</v>
      </c>
      <c r="W495" s="196">
        <f t="shared" si="30"/>
        <v>35271879.609999999</v>
      </c>
      <c r="X495" s="196">
        <f t="shared" si="30"/>
        <v>736219805.99999988</v>
      </c>
      <c r="Y495" s="196">
        <f t="shared" si="30"/>
        <v>50250796.359999999</v>
      </c>
      <c r="Z495" s="196">
        <f t="shared" si="30"/>
        <v>88642763.109999999</v>
      </c>
      <c r="AA495" s="196">
        <f t="shared" si="30"/>
        <v>74230230.600000009</v>
      </c>
      <c r="AB495" s="196">
        <f t="shared" si="30"/>
        <v>35662289.700000003</v>
      </c>
      <c r="AC495" s="196">
        <f t="shared" si="30"/>
        <v>45370207.019999996</v>
      </c>
      <c r="AD495" s="196">
        <f t="shared" si="30"/>
        <v>55491934.25999999</v>
      </c>
      <c r="AE495" s="196">
        <f t="shared" si="30"/>
        <v>179860869.94000003</v>
      </c>
      <c r="AF495" s="196">
        <f t="shared" si="30"/>
        <v>53004945.479999989</v>
      </c>
      <c r="AG495" s="196">
        <f t="shared" si="30"/>
        <v>51378132.789999999</v>
      </c>
      <c r="AH495" s="196">
        <f t="shared" si="30"/>
        <v>67696498.020000011</v>
      </c>
      <c r="AI495" s="196">
        <f t="shared" si="30"/>
        <v>109028695.99999997</v>
      </c>
      <c r="AJ495" s="196">
        <f t="shared" si="30"/>
        <v>58789846.919999994</v>
      </c>
      <c r="AK495" s="196">
        <f t="shared" si="30"/>
        <v>49874688.179999992</v>
      </c>
      <c r="AL495" s="196">
        <f t="shared" si="30"/>
        <v>1448242900.7300003</v>
      </c>
      <c r="AM495" s="196">
        <f t="shared" si="30"/>
        <v>67478607.100000009</v>
      </c>
      <c r="AN495" s="196">
        <f t="shared" si="30"/>
        <v>47829300.870000005</v>
      </c>
      <c r="AO495" s="196">
        <f t="shared" si="30"/>
        <v>135781505.81000003</v>
      </c>
      <c r="AP495" s="196">
        <f t="shared" si="30"/>
        <v>117867158.80000001</v>
      </c>
      <c r="AQ495" s="196">
        <f t="shared" si="30"/>
        <v>65834212.539999999</v>
      </c>
      <c r="AR495" s="196">
        <f t="shared" si="30"/>
        <v>30928996.16</v>
      </c>
      <c r="AS495" s="196">
        <f t="shared" si="30"/>
        <v>346402493.35000002</v>
      </c>
      <c r="AT495" s="196">
        <f t="shared" si="30"/>
        <v>64204072.109999992</v>
      </c>
      <c r="AU495" s="196">
        <f t="shared" si="30"/>
        <v>116779185.59</v>
      </c>
      <c r="AV495" s="196">
        <f t="shared" si="30"/>
        <v>115835855.70000002</v>
      </c>
      <c r="AW495" s="196">
        <f t="shared" si="30"/>
        <v>57621858.140000008</v>
      </c>
      <c r="AX495" s="196">
        <f t="shared" si="30"/>
        <v>38907884.219999999</v>
      </c>
      <c r="AY495" s="196">
        <f t="shared" si="30"/>
        <v>70023282.890000001</v>
      </c>
      <c r="AZ495" s="196">
        <f t="shared" si="30"/>
        <v>62145659.459999993</v>
      </c>
      <c r="BA495" s="196">
        <f t="shared" si="30"/>
        <v>56095090.590000004</v>
      </c>
      <c r="BB495" s="196">
        <f t="shared" si="30"/>
        <v>348430834.09000003</v>
      </c>
      <c r="BC495" s="196">
        <f t="shared" si="30"/>
        <v>56577772.609999999</v>
      </c>
      <c r="BD495" s="196">
        <f t="shared" si="30"/>
        <v>712591560.8900001</v>
      </c>
      <c r="BE495" s="196">
        <f t="shared" si="30"/>
        <v>155942385.10000005</v>
      </c>
      <c r="BF495" s="196">
        <f t="shared" si="30"/>
        <v>49452067.180000007</v>
      </c>
      <c r="BG495" s="196">
        <f t="shared" si="30"/>
        <v>66837104.899999999</v>
      </c>
      <c r="BH495" s="196">
        <f t="shared" si="30"/>
        <v>375738711.70999998</v>
      </c>
      <c r="BI495" s="196">
        <f t="shared" si="30"/>
        <v>44443283.809999995</v>
      </c>
      <c r="BJ495" s="196">
        <f t="shared" si="30"/>
        <v>32373997.859999999</v>
      </c>
      <c r="BK495" s="196">
        <f t="shared" si="30"/>
        <v>45643186.099999994</v>
      </c>
      <c r="BL495" s="196">
        <f t="shared" si="30"/>
        <v>43125497.930000007</v>
      </c>
      <c r="BM495" s="196">
        <f t="shared" si="30"/>
        <v>586545373.61000025</v>
      </c>
      <c r="BN495" s="196">
        <f t="shared" si="30"/>
        <v>101868440.08000001</v>
      </c>
      <c r="BO495" s="196">
        <f t="shared" si="30"/>
        <v>78744364.789999962</v>
      </c>
      <c r="BP495" s="196">
        <f t="shared" si="30"/>
        <v>119722659.17</v>
      </c>
      <c r="BQ495" s="196">
        <f t="shared" ref="BQ495:CM495" si="31">+BQ473+BQ477+BQ478+BQ479+BQ483+BQ484+BQ485+BQ486+BQ487+BQ488+BQ489+BQ490+BQ491+BQ492+BQ493+BQ494</f>
        <v>81551198.409999996</v>
      </c>
      <c r="BR495" s="196">
        <f t="shared" si="31"/>
        <v>63357635.940000013</v>
      </c>
      <c r="BS495" s="196">
        <f t="shared" si="31"/>
        <v>2315452710.6600003</v>
      </c>
      <c r="BT495" s="196">
        <f t="shared" si="31"/>
        <v>83886876.930000007</v>
      </c>
      <c r="BU495" s="196">
        <f t="shared" si="31"/>
        <v>70093199.809999987</v>
      </c>
      <c r="BV495" s="196">
        <f t="shared" si="31"/>
        <v>347598114.38999993</v>
      </c>
      <c r="BW495" s="196">
        <f t="shared" si="31"/>
        <v>24698322.469999999</v>
      </c>
      <c r="BX495" s="196">
        <f t="shared" si="31"/>
        <v>64792530.789999992</v>
      </c>
      <c r="BY495" s="196">
        <f t="shared" si="31"/>
        <v>202810472.54999998</v>
      </c>
      <c r="BZ495" s="196">
        <f t="shared" si="31"/>
        <v>46330841.420000002</v>
      </c>
      <c r="CA495" s="196">
        <f t="shared" si="31"/>
        <v>49073289.640000001</v>
      </c>
      <c r="CB495" s="196">
        <f t="shared" si="31"/>
        <v>64382522.849999987</v>
      </c>
      <c r="CC495" s="196">
        <f t="shared" si="31"/>
        <v>95195155.930000007</v>
      </c>
      <c r="CD495" s="196">
        <f t="shared" si="31"/>
        <v>169045772.65000004</v>
      </c>
      <c r="CE495" s="196">
        <f t="shared" si="31"/>
        <v>78535876.730000004</v>
      </c>
      <c r="CF495" s="196">
        <f t="shared" si="31"/>
        <v>155938173.91</v>
      </c>
      <c r="CG495" s="196">
        <f t="shared" si="31"/>
        <v>44021314.300000004</v>
      </c>
      <c r="CH495" s="196">
        <f t="shared" si="31"/>
        <v>40725664.590000004</v>
      </c>
      <c r="CI495" s="196">
        <f t="shared" si="31"/>
        <v>48427212.689999983</v>
      </c>
      <c r="CJ495" s="196">
        <f t="shared" si="31"/>
        <v>43262348.030000016</v>
      </c>
      <c r="CK495" s="196">
        <f t="shared" si="31"/>
        <v>213063816.30999997</v>
      </c>
      <c r="CL495" s="196">
        <f t="shared" si="31"/>
        <v>40760171.5</v>
      </c>
      <c r="CM495" s="196">
        <f t="shared" si="31"/>
        <v>32561870.949999996</v>
      </c>
    </row>
    <row r="496" spans="2:91" s="117" customFormat="1" ht="25.95" customHeight="1"/>
    <row r="497" spans="1:91" s="250" customFormat="1" ht="25.95" hidden="1" customHeight="1">
      <c r="A497" s="323" t="s">
        <v>1324</v>
      </c>
      <c r="C497" s="243" t="s">
        <v>1332</v>
      </c>
    </row>
    <row r="498" spans="1:91" s="117" customFormat="1" ht="25.95" hidden="1" customHeight="1">
      <c r="A498" s="323"/>
      <c r="C498" s="243" t="s">
        <v>1331</v>
      </c>
      <c r="D498" s="247"/>
      <c r="E498" s="247"/>
      <c r="F498" s="247"/>
      <c r="G498" s="247"/>
      <c r="H498" s="247"/>
      <c r="I498" s="247"/>
      <c r="J498" s="247"/>
      <c r="K498" s="247"/>
      <c r="L498" s="247"/>
      <c r="M498" s="247"/>
      <c r="N498" s="247"/>
      <c r="O498" s="247"/>
      <c r="P498" s="247"/>
      <c r="Q498" s="247"/>
      <c r="R498" s="247"/>
      <c r="S498" s="247"/>
      <c r="T498" s="247"/>
      <c r="U498" s="247"/>
      <c r="V498" s="247"/>
      <c r="W498" s="247"/>
      <c r="X498" s="247"/>
      <c r="Y498" s="247"/>
      <c r="Z498" s="247"/>
      <c r="AA498" s="247"/>
      <c r="AB498" s="247"/>
      <c r="AC498" s="247"/>
      <c r="AD498" s="247"/>
      <c r="AE498" s="247"/>
      <c r="AF498" s="247"/>
      <c r="AG498" s="247"/>
      <c r="AH498" s="247"/>
      <c r="AI498" s="247"/>
      <c r="AJ498" s="247"/>
      <c r="AK498" s="247"/>
      <c r="AL498" s="247"/>
      <c r="AM498" s="247"/>
      <c r="AN498" s="247"/>
      <c r="AO498" s="247"/>
      <c r="AP498" s="247"/>
      <c r="AQ498" s="247"/>
      <c r="AR498" s="247"/>
      <c r="AS498" s="247"/>
      <c r="AT498" s="247"/>
      <c r="AU498" s="247"/>
      <c r="AV498" s="247"/>
      <c r="AW498" s="247"/>
      <c r="AX498" s="247"/>
      <c r="AY498" s="247"/>
      <c r="AZ498" s="247"/>
      <c r="BA498" s="247"/>
      <c r="BB498" s="247"/>
      <c r="BC498" s="247"/>
      <c r="BD498" s="247"/>
      <c r="BE498" s="247"/>
      <c r="BF498" s="247"/>
      <c r="BG498" s="247"/>
      <c r="BH498" s="247"/>
      <c r="BI498" s="247"/>
      <c r="BJ498" s="247"/>
      <c r="BK498" s="247"/>
      <c r="BL498" s="247"/>
      <c r="BM498" s="247"/>
      <c r="BN498" s="247"/>
      <c r="BO498" s="247"/>
      <c r="BP498" s="247"/>
      <c r="BQ498" s="247"/>
      <c r="BR498" s="247"/>
      <c r="BS498" s="247"/>
      <c r="BT498" s="247"/>
      <c r="BU498" s="247"/>
      <c r="BV498" s="247"/>
      <c r="BW498" s="247"/>
      <c r="BX498" s="247"/>
      <c r="BY498" s="247"/>
      <c r="BZ498" s="247"/>
      <c r="CA498" s="247"/>
      <c r="CB498" s="247"/>
      <c r="CC498" s="247"/>
      <c r="CD498" s="247"/>
      <c r="CE498" s="247"/>
      <c r="CF498" s="247"/>
      <c r="CG498" s="247"/>
      <c r="CH498" s="247"/>
      <c r="CI498" s="247"/>
      <c r="CJ498" s="247"/>
      <c r="CK498" s="247"/>
      <c r="CL498" s="247"/>
      <c r="CM498" s="247"/>
    </row>
    <row r="499" spans="1:91" s="117" customFormat="1" ht="27" hidden="1" customHeight="1">
      <c r="A499" s="323"/>
      <c r="C499" s="243" t="s">
        <v>247</v>
      </c>
      <c r="D499" s="247"/>
      <c r="E499" s="247"/>
      <c r="F499" s="247"/>
      <c r="G499" s="247"/>
      <c r="H499" s="247"/>
      <c r="I499" s="247"/>
      <c r="J499" s="247"/>
      <c r="K499" s="247"/>
      <c r="L499" s="247"/>
      <c r="M499" s="247"/>
      <c r="N499" s="247"/>
      <c r="O499" s="247"/>
      <c r="P499" s="247"/>
      <c r="Q499" s="247"/>
      <c r="R499" s="247"/>
      <c r="S499" s="247"/>
      <c r="T499" s="247"/>
      <c r="U499" s="247"/>
      <c r="V499" s="247"/>
      <c r="W499" s="247"/>
      <c r="X499" s="247"/>
      <c r="Y499" s="247"/>
      <c r="Z499" s="247"/>
      <c r="AA499" s="247"/>
      <c r="AB499" s="247"/>
      <c r="AC499" s="247"/>
      <c r="AD499" s="247"/>
      <c r="AE499" s="247"/>
      <c r="AF499" s="247"/>
      <c r="AG499" s="247"/>
      <c r="AH499" s="247"/>
      <c r="AI499" s="247"/>
      <c r="AJ499" s="247"/>
      <c r="AK499" s="247"/>
      <c r="AL499" s="247"/>
      <c r="AM499" s="247"/>
      <c r="AN499" s="247"/>
      <c r="AO499" s="247"/>
      <c r="AP499" s="247"/>
      <c r="AQ499" s="247"/>
      <c r="AR499" s="247"/>
      <c r="AS499" s="247"/>
      <c r="AT499" s="247"/>
      <c r="AU499" s="247"/>
      <c r="AV499" s="247"/>
      <c r="AW499" s="247"/>
      <c r="AX499" s="247"/>
      <c r="AY499" s="247"/>
      <c r="AZ499" s="247"/>
      <c r="BA499" s="247"/>
      <c r="BB499" s="247"/>
      <c r="BC499" s="247"/>
      <c r="BD499" s="247"/>
      <c r="BE499" s="247"/>
      <c r="BF499" s="247"/>
      <c r="BG499" s="247"/>
      <c r="BH499" s="247"/>
      <c r="BI499" s="247"/>
      <c r="BJ499" s="247"/>
      <c r="BK499" s="247"/>
      <c r="BL499" s="247"/>
      <c r="BM499" s="247"/>
      <c r="BN499" s="247"/>
      <c r="BO499" s="247"/>
      <c r="BP499" s="247"/>
      <c r="BQ499" s="247"/>
      <c r="BR499" s="247"/>
      <c r="BS499" s="247"/>
      <c r="BT499" s="247"/>
      <c r="BU499" s="247"/>
      <c r="BV499" s="247"/>
      <c r="BW499" s="247"/>
      <c r="BX499" s="247"/>
      <c r="BY499" s="247"/>
      <c r="BZ499" s="247"/>
      <c r="CA499" s="247"/>
      <c r="CB499" s="247"/>
      <c r="CC499" s="247"/>
      <c r="CD499" s="247"/>
      <c r="CE499" s="247"/>
      <c r="CF499" s="247"/>
      <c r="CG499" s="247"/>
      <c r="CH499" s="247"/>
      <c r="CI499" s="247"/>
      <c r="CJ499" s="247"/>
      <c r="CK499" s="247"/>
      <c r="CL499" s="247"/>
      <c r="CM499" s="247"/>
    </row>
    <row r="500" spans="1:91" s="117" customFormat="1" ht="25.95" hidden="1" customHeight="1">
      <c r="A500" s="323"/>
      <c r="C500" s="243" t="s">
        <v>42</v>
      </c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  <c r="BW500" s="191"/>
      <c r="BX500" s="191"/>
      <c r="BY500" s="191"/>
      <c r="BZ500" s="191"/>
      <c r="CA500" s="191"/>
      <c r="CB500" s="191"/>
      <c r="CC500" s="191"/>
      <c r="CD500" s="191"/>
      <c r="CE500" s="191"/>
      <c r="CF500" s="191"/>
      <c r="CG500" s="191"/>
      <c r="CH500" s="191"/>
      <c r="CI500" s="191"/>
      <c r="CJ500" s="191"/>
      <c r="CK500" s="191"/>
      <c r="CL500" s="191"/>
      <c r="CM500" s="191"/>
    </row>
    <row r="501" spans="1:91" s="117" customFormat="1" ht="25.95" hidden="1" customHeight="1">
      <c r="A501" s="323"/>
      <c r="C501" s="243" t="s">
        <v>164</v>
      </c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  <c r="BR501" s="191"/>
      <c r="BS501" s="191"/>
      <c r="BT501" s="191"/>
      <c r="BU501" s="191"/>
      <c r="BV501" s="191"/>
      <c r="BW501" s="191"/>
      <c r="BX501" s="191"/>
      <c r="BY501" s="191"/>
      <c r="BZ501" s="191"/>
      <c r="CA501" s="191"/>
      <c r="CB501" s="191"/>
      <c r="CC501" s="191"/>
      <c r="CD501" s="191"/>
      <c r="CE501" s="191"/>
      <c r="CF501" s="191"/>
      <c r="CG501" s="191"/>
      <c r="CH501" s="191"/>
      <c r="CI501" s="191"/>
      <c r="CJ501" s="191"/>
      <c r="CK501" s="191"/>
      <c r="CL501" s="191"/>
      <c r="CM501" s="191"/>
    </row>
    <row r="502" spans="1:91" s="117" customFormat="1" ht="25.95" hidden="1" customHeight="1">
      <c r="A502" s="323"/>
      <c r="C502" s="243" t="s">
        <v>1330</v>
      </c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  <c r="AA502" s="242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2"/>
      <c r="AN502" s="242"/>
      <c r="AO502" s="242"/>
      <c r="AP502" s="242"/>
      <c r="AQ502" s="242"/>
      <c r="AR502" s="242"/>
      <c r="AS502" s="242"/>
      <c r="AT502" s="242"/>
      <c r="AU502" s="242"/>
      <c r="AV502" s="242"/>
      <c r="AW502" s="242"/>
      <c r="AX502" s="242"/>
      <c r="AY502" s="242"/>
      <c r="AZ502" s="242"/>
      <c r="BA502" s="242"/>
      <c r="BB502" s="242"/>
      <c r="BC502" s="242"/>
      <c r="BD502" s="242"/>
      <c r="BE502" s="242"/>
      <c r="BF502" s="242"/>
      <c r="BG502" s="242"/>
      <c r="BH502" s="242"/>
      <c r="BI502" s="242"/>
      <c r="BJ502" s="242"/>
      <c r="BK502" s="242"/>
      <c r="BL502" s="242"/>
      <c r="BM502" s="242"/>
      <c r="BN502" s="242"/>
      <c r="BO502" s="242"/>
      <c r="BP502" s="242"/>
      <c r="BQ502" s="242"/>
      <c r="BR502" s="242"/>
      <c r="BS502" s="242"/>
      <c r="BT502" s="242"/>
      <c r="BU502" s="242"/>
      <c r="BV502" s="242"/>
      <c r="BW502" s="242"/>
      <c r="BX502" s="242"/>
      <c r="BY502" s="242"/>
      <c r="BZ502" s="242"/>
      <c r="CA502" s="242"/>
      <c r="CB502" s="242"/>
      <c r="CC502" s="242"/>
      <c r="CD502" s="242"/>
      <c r="CE502" s="242"/>
      <c r="CF502" s="242"/>
      <c r="CG502" s="242"/>
      <c r="CH502" s="242"/>
      <c r="CI502" s="242"/>
      <c r="CJ502" s="242"/>
      <c r="CK502" s="242"/>
      <c r="CL502" s="242"/>
      <c r="CM502" s="242"/>
    </row>
    <row r="503" spans="1:91" s="117" customFormat="1" ht="25.95" hidden="1" customHeight="1">
      <c r="A503" s="323"/>
      <c r="C503" s="187" t="s">
        <v>692</v>
      </c>
      <c r="D503" s="192">
        <v>237923471.37999991</v>
      </c>
      <c r="E503" s="192">
        <v>32253621.760000002</v>
      </c>
      <c r="F503" s="192">
        <v>37983833.199999988</v>
      </c>
      <c r="G503" s="192">
        <v>28874745.249999993</v>
      </c>
      <c r="H503" s="192">
        <v>24331148.809999999</v>
      </c>
      <c r="I503" s="192">
        <v>23621170.460000001</v>
      </c>
      <c r="J503" s="192">
        <v>45561611.719999984</v>
      </c>
      <c r="K503" s="192">
        <v>62926053.980000004</v>
      </c>
      <c r="L503" s="192">
        <v>43976361.379999995</v>
      </c>
      <c r="M503" s="192">
        <v>46254929.590000018</v>
      </c>
      <c r="N503" s="192">
        <v>84349504.00000003</v>
      </c>
      <c r="O503" s="192">
        <v>12851779.73</v>
      </c>
      <c r="P503" s="192">
        <v>152328281.43000001</v>
      </c>
      <c r="Q503" s="192">
        <v>44738493.189999983</v>
      </c>
      <c r="R503" s="192">
        <v>71441472.460000008</v>
      </c>
      <c r="S503" s="192">
        <v>47250020.160000011</v>
      </c>
      <c r="T503" s="192">
        <v>34713507.369999997</v>
      </c>
      <c r="U503" s="192">
        <v>44801535.090000004</v>
      </c>
      <c r="V503" s="192">
        <v>34597708.519999988</v>
      </c>
      <c r="W503" s="192">
        <v>9543351.6099999994</v>
      </c>
      <c r="X503" s="192">
        <v>238073478.06999993</v>
      </c>
      <c r="Y503" s="192">
        <v>35165994.269999996</v>
      </c>
      <c r="Z503" s="192">
        <v>53288033.230000019</v>
      </c>
      <c r="AA503" s="192">
        <v>58513752.010000005</v>
      </c>
      <c r="AB503" s="192">
        <v>10890341.969999999</v>
      </c>
      <c r="AC503" s="192">
        <v>22409865.25</v>
      </c>
      <c r="AD503" s="192">
        <v>20499888.600000001</v>
      </c>
      <c r="AE503" s="192">
        <v>99274664.910000026</v>
      </c>
      <c r="AF503" s="192">
        <v>33018556.930000003</v>
      </c>
      <c r="AG503" s="192">
        <v>35412718.579999998</v>
      </c>
      <c r="AH503" s="192">
        <v>47851283.409999989</v>
      </c>
      <c r="AI503" s="192">
        <v>43200453.049999997</v>
      </c>
      <c r="AJ503" s="192">
        <v>37201947.95000001</v>
      </c>
      <c r="AK503" s="192">
        <v>25795654.339999989</v>
      </c>
      <c r="AL503" s="192">
        <v>499075415.86000025</v>
      </c>
      <c r="AM503" s="192">
        <v>53098559.93</v>
      </c>
      <c r="AN503" s="192">
        <v>31241535.860000003</v>
      </c>
      <c r="AO503" s="192">
        <v>57626079.469999984</v>
      </c>
      <c r="AP503" s="192">
        <v>57259025.560000002</v>
      </c>
      <c r="AQ503" s="192">
        <v>31469640.640000008</v>
      </c>
      <c r="AR503" s="192">
        <v>9265942.7200000025</v>
      </c>
      <c r="AS503" s="192">
        <v>170934958.97</v>
      </c>
      <c r="AT503" s="192">
        <v>47469068.780000001</v>
      </c>
      <c r="AU503" s="192">
        <v>82629491.590000004</v>
      </c>
      <c r="AV503" s="192">
        <v>62838212.690000005</v>
      </c>
      <c r="AW503" s="192">
        <v>33033472.579999994</v>
      </c>
      <c r="AX503" s="192">
        <v>23130614.77999999</v>
      </c>
      <c r="AY503" s="192">
        <v>31098102.659999996</v>
      </c>
      <c r="AZ503" s="192">
        <v>39541972.06000001</v>
      </c>
      <c r="BA503" s="192">
        <v>32822139.630000014</v>
      </c>
      <c r="BB503" s="192">
        <v>157056620.46999994</v>
      </c>
      <c r="BC503" s="192">
        <v>33829735.750000007</v>
      </c>
      <c r="BD503" s="192">
        <v>214605716.92000017</v>
      </c>
      <c r="BE503" s="192">
        <v>68627791.610000044</v>
      </c>
      <c r="BF503" s="192">
        <v>32577013.100000005</v>
      </c>
      <c r="BG503" s="192">
        <v>31820134.469999995</v>
      </c>
      <c r="BH503" s="192">
        <v>167187986.24999997</v>
      </c>
      <c r="BI503" s="192">
        <v>36940709.970000006</v>
      </c>
      <c r="BJ503" s="192">
        <v>17687282.309999999</v>
      </c>
      <c r="BK503" s="192">
        <v>52598004.279999986</v>
      </c>
      <c r="BL503" s="192">
        <v>33562057.640000001</v>
      </c>
      <c r="BM503" s="192">
        <v>181684701.64000008</v>
      </c>
      <c r="BN503" s="192">
        <v>64262953.030000001</v>
      </c>
      <c r="BO503" s="192">
        <v>48028553.640000008</v>
      </c>
      <c r="BP503" s="192">
        <v>82232715.629999995</v>
      </c>
      <c r="BQ503" s="192">
        <v>46709009.940000013</v>
      </c>
      <c r="BR503" s="192">
        <v>39097177.720000006</v>
      </c>
      <c r="BS503" s="192">
        <v>932579005.12000024</v>
      </c>
      <c r="BT503" s="192">
        <v>50804268.099999972</v>
      </c>
      <c r="BU503" s="192">
        <v>45583570.790000007</v>
      </c>
      <c r="BV503" s="192">
        <v>192990415.49000004</v>
      </c>
      <c r="BW503" s="192">
        <v>9006331.0499999989</v>
      </c>
      <c r="BX503" s="192">
        <v>43716855.060000002</v>
      </c>
      <c r="BY503" s="192">
        <v>132406056.14000002</v>
      </c>
      <c r="BZ503" s="192">
        <v>31468268.009999994</v>
      </c>
      <c r="CA503" s="192">
        <v>36264840.770000003</v>
      </c>
      <c r="CB503" s="192">
        <v>34796071.710000001</v>
      </c>
      <c r="CC503" s="192">
        <v>61127274.250000015</v>
      </c>
      <c r="CD503" s="192">
        <v>110719644.01000001</v>
      </c>
      <c r="CE503" s="192">
        <v>55994192.140000001</v>
      </c>
      <c r="CF503" s="192">
        <v>93140120.039999992</v>
      </c>
      <c r="CG503" s="192">
        <v>28323104.010000005</v>
      </c>
      <c r="CH503" s="192">
        <v>24027326.119999994</v>
      </c>
      <c r="CI503" s="192">
        <v>33379222.680000007</v>
      </c>
      <c r="CJ503" s="192">
        <v>24793347.5</v>
      </c>
      <c r="CK503" s="192">
        <v>137047299.19999999</v>
      </c>
      <c r="CL503" s="192">
        <v>24389471.699999996</v>
      </c>
      <c r="CM503" s="192">
        <v>27395605.270000003</v>
      </c>
    </row>
    <row r="504" spans="1:91" s="117" customFormat="1" ht="25.95" hidden="1" customHeight="1">
      <c r="A504" s="323"/>
      <c r="C504" s="187" t="s">
        <v>693</v>
      </c>
      <c r="D504" s="191">
        <v>54843349.009999983</v>
      </c>
      <c r="E504" s="191">
        <v>9453355.8599999994</v>
      </c>
      <c r="F504" s="191">
        <v>1346877.5599999998</v>
      </c>
      <c r="G504" s="191">
        <v>1653688.73</v>
      </c>
      <c r="H504" s="191">
        <v>2866406.7199999997</v>
      </c>
      <c r="I504" s="191">
        <v>10825037.85</v>
      </c>
      <c r="J504" s="191">
        <v>5934471.0099999998</v>
      </c>
      <c r="K504" s="191">
        <v>47581927.379999995</v>
      </c>
      <c r="L504" s="191">
        <v>3706568.92</v>
      </c>
      <c r="M504" s="191">
        <v>1556421.45</v>
      </c>
      <c r="N504" s="191">
        <v>18940029.110000003</v>
      </c>
      <c r="O504" s="191">
        <v>609985.43999999994</v>
      </c>
      <c r="P504" s="191">
        <v>111684210.08</v>
      </c>
      <c r="Q504" s="191">
        <v>3021046.0700000003</v>
      </c>
      <c r="R504" s="191">
        <v>23815830.34</v>
      </c>
      <c r="S504" s="191">
        <v>9715230.6699999999</v>
      </c>
      <c r="T504" s="191">
        <v>7148238.7599999998</v>
      </c>
      <c r="U504" s="191">
        <v>2721025.5</v>
      </c>
      <c r="V504" s="191">
        <v>3425490.34</v>
      </c>
      <c r="W504" s="191">
        <v>914839.2</v>
      </c>
      <c r="X504" s="191">
        <v>222338503.67000005</v>
      </c>
      <c r="Y504" s="191">
        <v>1213059.1800000004</v>
      </c>
      <c r="Z504" s="191">
        <v>4797744.32</v>
      </c>
      <c r="AA504" s="191">
        <v>2275839.35</v>
      </c>
      <c r="AB504" s="191">
        <v>972740.75</v>
      </c>
      <c r="AC504" s="191">
        <v>2514060.0700000003</v>
      </c>
      <c r="AD504" s="191">
        <v>1033861.16</v>
      </c>
      <c r="AE504" s="191">
        <v>7237562.5</v>
      </c>
      <c r="AF504" s="191">
        <v>1197676.3500000001</v>
      </c>
      <c r="AG504" s="191">
        <v>1097976.3700000001</v>
      </c>
      <c r="AH504" s="191">
        <v>4234041.91</v>
      </c>
      <c r="AI504" s="191">
        <v>10080522.16</v>
      </c>
      <c r="AJ504" s="191">
        <v>2444119.08</v>
      </c>
      <c r="AK504" s="191">
        <v>4226400.67</v>
      </c>
      <c r="AL504" s="191">
        <v>539784140.73000002</v>
      </c>
      <c r="AM504" s="191">
        <v>2489341</v>
      </c>
      <c r="AN504" s="191">
        <v>3144562.52</v>
      </c>
      <c r="AO504" s="191">
        <v>31284418.02</v>
      </c>
      <c r="AP504" s="191">
        <v>6971040.5300000003</v>
      </c>
      <c r="AQ504" s="191">
        <v>3053089.8699999996</v>
      </c>
      <c r="AR504" s="191">
        <v>717805.48</v>
      </c>
      <c r="AS504" s="191">
        <v>86619960.930000007</v>
      </c>
      <c r="AT504" s="191">
        <v>1066330.9200000002</v>
      </c>
      <c r="AU504" s="191">
        <v>8335210.6099999994</v>
      </c>
      <c r="AV504" s="191">
        <v>4784787.79</v>
      </c>
      <c r="AW504" s="191">
        <v>1530702.1099999999</v>
      </c>
      <c r="AX504" s="191">
        <v>2232027.92</v>
      </c>
      <c r="AY504" s="191">
        <v>6733534.8899999987</v>
      </c>
      <c r="AZ504" s="191">
        <v>4132738.4400000004</v>
      </c>
      <c r="BA504" s="191">
        <v>1596971.08</v>
      </c>
      <c r="BB504" s="191">
        <v>94976522.060000002</v>
      </c>
      <c r="BC504" s="191">
        <v>5978946.7199999997</v>
      </c>
      <c r="BD504" s="191">
        <v>160146242.13</v>
      </c>
      <c r="BE504" s="191">
        <v>13029117.640000001</v>
      </c>
      <c r="BF504" s="191">
        <v>1427435.0300000003</v>
      </c>
      <c r="BG504" s="191">
        <v>12918788.790000001</v>
      </c>
      <c r="BH504" s="191">
        <v>91555709.010000005</v>
      </c>
      <c r="BI504" s="191">
        <v>1170749.71</v>
      </c>
      <c r="BJ504" s="191">
        <v>2965646.4999999995</v>
      </c>
      <c r="BK504" s="191">
        <v>2608683.25</v>
      </c>
      <c r="BL504" s="191">
        <v>2978667.22</v>
      </c>
      <c r="BM504" s="191">
        <v>148677040.50999999</v>
      </c>
      <c r="BN504" s="191">
        <v>2589972.2599999998</v>
      </c>
      <c r="BO504" s="191">
        <v>8718123.2399999984</v>
      </c>
      <c r="BP504" s="191">
        <v>3457655.5900000003</v>
      </c>
      <c r="BQ504" s="191">
        <v>1647293.57</v>
      </c>
      <c r="BR504" s="191">
        <v>6514924.9399999995</v>
      </c>
      <c r="BS504" s="191">
        <v>599761879.24000001</v>
      </c>
      <c r="BT504" s="191">
        <v>7530504.5499999998</v>
      </c>
      <c r="BU504" s="191">
        <v>1761072.7000000004</v>
      </c>
      <c r="BV504" s="191">
        <v>72332976.839999989</v>
      </c>
      <c r="BW504" s="191">
        <v>1943820.4599999997</v>
      </c>
      <c r="BX504" s="191">
        <v>1889636.05</v>
      </c>
      <c r="BY504" s="191">
        <v>24233665.75</v>
      </c>
      <c r="BZ504" s="191">
        <v>1838619.56</v>
      </c>
      <c r="CA504" s="191">
        <v>2813952.48</v>
      </c>
      <c r="CB504" s="191">
        <v>4891510.8600000003</v>
      </c>
      <c r="CC504" s="191">
        <v>17768875.529999997</v>
      </c>
      <c r="CD504" s="191">
        <v>11078666.789999999</v>
      </c>
      <c r="CE504" s="191">
        <v>3742141.2200000007</v>
      </c>
      <c r="CF504" s="191">
        <v>11367409.339999998</v>
      </c>
      <c r="CG504" s="191">
        <v>6054946.21</v>
      </c>
      <c r="CH504" s="191">
        <v>2698214.32</v>
      </c>
      <c r="CI504" s="191">
        <v>733861.28</v>
      </c>
      <c r="CJ504" s="191">
        <v>5195984.97</v>
      </c>
      <c r="CK504" s="191">
        <v>37229696.909999996</v>
      </c>
      <c r="CL504" s="191">
        <v>4555746.88</v>
      </c>
      <c r="CM504" s="191">
        <v>4410590.5399999991</v>
      </c>
    </row>
    <row r="505" spans="1:91" s="117" customFormat="1" ht="25.95" hidden="1" customHeight="1">
      <c r="A505" s="323"/>
      <c r="C505" s="187" t="s">
        <v>694</v>
      </c>
      <c r="D505" s="192">
        <v>78893556.180000007</v>
      </c>
      <c r="E505" s="192">
        <v>5532829.4100000001</v>
      </c>
      <c r="F505" s="192">
        <v>8652429.629999999</v>
      </c>
      <c r="G505" s="192">
        <v>7960171.3000000007</v>
      </c>
      <c r="H505" s="192">
        <v>8571835.5899999999</v>
      </c>
      <c r="I505" s="192">
        <v>10108284.83</v>
      </c>
      <c r="J505" s="192">
        <v>16628070.82</v>
      </c>
      <c r="K505" s="192">
        <v>15178093.779999999</v>
      </c>
      <c r="L505" s="192">
        <v>7156825.4199999999</v>
      </c>
      <c r="M505" s="192">
        <v>14463706.15</v>
      </c>
      <c r="N505" s="192">
        <v>12794433.289999999</v>
      </c>
      <c r="O505" s="192">
        <v>5614962.8499999996</v>
      </c>
      <c r="P505" s="192">
        <v>54574829.189999998</v>
      </c>
      <c r="Q505" s="192">
        <v>12607968.640000001</v>
      </c>
      <c r="R505" s="192">
        <v>12835460.35</v>
      </c>
      <c r="S505" s="192">
        <v>14150368.27</v>
      </c>
      <c r="T505" s="192">
        <v>10141140.080000002</v>
      </c>
      <c r="U505" s="192">
        <v>11588380.010000002</v>
      </c>
      <c r="V505" s="192">
        <v>6976418.0600000005</v>
      </c>
      <c r="W505" s="192">
        <v>7830740.0500000007</v>
      </c>
      <c r="X505" s="192">
        <v>54668115.780000001</v>
      </c>
      <c r="Y505" s="192">
        <v>6333976.7699999996</v>
      </c>
      <c r="Z505" s="192">
        <v>8603624.5399999991</v>
      </c>
      <c r="AA505" s="192">
        <v>11570223.609999999</v>
      </c>
      <c r="AB505" s="192">
        <v>11280955.140000001</v>
      </c>
      <c r="AC505" s="192">
        <v>6143090.0600000005</v>
      </c>
      <c r="AD505" s="192">
        <v>5441000.0099999998</v>
      </c>
      <c r="AE505" s="192">
        <v>21062991.670000002</v>
      </c>
      <c r="AF505" s="192">
        <v>4263190.12</v>
      </c>
      <c r="AG505" s="192">
        <v>9340646.3500000015</v>
      </c>
      <c r="AH505" s="192">
        <v>13895081.74</v>
      </c>
      <c r="AI505" s="192">
        <v>14884157</v>
      </c>
      <c r="AJ505" s="192">
        <v>3882853.3100000005</v>
      </c>
      <c r="AK505" s="192">
        <v>3881575.87</v>
      </c>
      <c r="AL505" s="192">
        <v>116566567.36</v>
      </c>
      <c r="AM505" s="192">
        <v>9648030.3000000007</v>
      </c>
      <c r="AN505" s="192">
        <v>7664844.8799999999</v>
      </c>
      <c r="AO505" s="192">
        <v>14734691.850000001</v>
      </c>
      <c r="AP505" s="192">
        <v>9082071.9399999995</v>
      </c>
      <c r="AQ505" s="192">
        <v>8554055.0999999996</v>
      </c>
      <c r="AR505" s="192">
        <v>5532710.3099999996</v>
      </c>
      <c r="AS505" s="192">
        <v>35915959.020000003</v>
      </c>
      <c r="AT505" s="192">
        <v>5186988.47</v>
      </c>
      <c r="AU505" s="192">
        <v>26398066.380000003</v>
      </c>
      <c r="AV505" s="192">
        <v>14075658.130000001</v>
      </c>
      <c r="AW505" s="192">
        <v>8798967.4699999988</v>
      </c>
      <c r="AX505" s="192">
        <v>4603508.0199999996</v>
      </c>
      <c r="AY505" s="192">
        <v>8152931.5</v>
      </c>
      <c r="AZ505" s="192">
        <v>14875332.17</v>
      </c>
      <c r="BA505" s="192">
        <v>4644246.3499999996</v>
      </c>
      <c r="BB505" s="192">
        <v>27845686.120000001</v>
      </c>
      <c r="BC505" s="192">
        <v>3658336.83</v>
      </c>
      <c r="BD505" s="192">
        <v>30786814.509999998</v>
      </c>
      <c r="BE505" s="192">
        <v>14360183.539999999</v>
      </c>
      <c r="BF505" s="192">
        <v>5005023.129999999</v>
      </c>
      <c r="BG505" s="192">
        <v>9978363.4800000004</v>
      </c>
      <c r="BH505" s="192">
        <v>16402432.369999997</v>
      </c>
      <c r="BI505" s="192">
        <v>6583177.5999999996</v>
      </c>
      <c r="BJ505" s="192">
        <v>2001556.63</v>
      </c>
      <c r="BK505" s="192">
        <v>3646966.9600000004</v>
      </c>
      <c r="BL505" s="192">
        <v>5945043.7599999998</v>
      </c>
      <c r="BM505" s="192">
        <v>35770609.75</v>
      </c>
      <c r="BN505" s="192">
        <v>13003557.319999998</v>
      </c>
      <c r="BO505" s="192">
        <v>8626980.5899999999</v>
      </c>
      <c r="BP505" s="192">
        <v>16454749.039999999</v>
      </c>
      <c r="BQ505" s="192">
        <v>16012380.489999998</v>
      </c>
      <c r="BR505" s="192">
        <v>6401153.6399999997</v>
      </c>
      <c r="BS505" s="192">
        <v>100143548.91</v>
      </c>
      <c r="BT505" s="192">
        <v>12628976.710000001</v>
      </c>
      <c r="BU505" s="192">
        <v>15658076.92</v>
      </c>
      <c r="BV505" s="192">
        <v>30136847.66</v>
      </c>
      <c r="BW505" s="192">
        <v>1364334.13</v>
      </c>
      <c r="BX505" s="192">
        <v>9422894.2899999991</v>
      </c>
      <c r="BY505" s="192">
        <v>29085274.960000001</v>
      </c>
      <c r="BZ505" s="192">
        <v>6603427.6799999997</v>
      </c>
      <c r="CA505" s="192">
        <v>8874522.879999999</v>
      </c>
      <c r="CB505" s="192">
        <v>7352959.9099999992</v>
      </c>
      <c r="CC505" s="192">
        <v>11531189.869999999</v>
      </c>
      <c r="CD505" s="192">
        <v>16936588.630000003</v>
      </c>
      <c r="CE505" s="192">
        <v>22538372.829999998</v>
      </c>
      <c r="CF505" s="192">
        <v>15762250.9</v>
      </c>
      <c r="CG505" s="192">
        <v>8793724.0300000012</v>
      </c>
      <c r="CH505" s="192">
        <v>7528641.3200000003</v>
      </c>
      <c r="CI505" s="192">
        <v>13777480.33</v>
      </c>
      <c r="CJ505" s="192">
        <v>6666869.9299999997</v>
      </c>
      <c r="CK505" s="192">
        <v>28284809.129999999</v>
      </c>
      <c r="CL505" s="192">
        <v>12084942.129999999</v>
      </c>
      <c r="CM505" s="192">
        <v>5147338.7699999996</v>
      </c>
    </row>
    <row r="506" spans="1:91" s="117" customFormat="1" ht="25.95" hidden="1" customHeight="1">
      <c r="A506" s="323"/>
      <c r="C506" s="187" t="s">
        <v>695</v>
      </c>
      <c r="D506" s="191">
        <v>2456828</v>
      </c>
      <c r="E506" s="191">
        <v>151150</v>
      </c>
      <c r="F506" s="191">
        <v>307900</v>
      </c>
      <c r="G506" s="191">
        <v>123950</v>
      </c>
      <c r="H506" s="191">
        <v>84600</v>
      </c>
      <c r="I506" s="191">
        <v>202750</v>
      </c>
      <c r="J506" s="191">
        <v>141850</v>
      </c>
      <c r="K506" s="191">
        <v>287450</v>
      </c>
      <c r="L506" s="191">
        <v>185300</v>
      </c>
      <c r="M506" s="191">
        <v>157750</v>
      </c>
      <c r="N506" s="191">
        <v>657450</v>
      </c>
      <c r="O506" s="191">
        <v>89900</v>
      </c>
      <c r="P506" s="191">
        <v>819150</v>
      </c>
      <c r="Q506" s="191">
        <v>342000</v>
      </c>
      <c r="R506" s="191">
        <v>343200</v>
      </c>
      <c r="S506" s="191">
        <v>61900</v>
      </c>
      <c r="T506" s="191">
        <v>111300</v>
      </c>
      <c r="U506" s="191">
        <v>121300</v>
      </c>
      <c r="V506" s="191">
        <v>206800</v>
      </c>
      <c r="W506" s="191">
        <v>156950</v>
      </c>
      <c r="X506" s="191">
        <v>1861900</v>
      </c>
      <c r="Y506" s="191">
        <v>286400</v>
      </c>
      <c r="Z506" s="191">
        <v>875800</v>
      </c>
      <c r="AA506" s="191">
        <v>516350</v>
      </c>
      <c r="AB506" s="191">
        <v>192000</v>
      </c>
      <c r="AC506" s="191">
        <v>143400</v>
      </c>
      <c r="AD506" s="191">
        <v>117500</v>
      </c>
      <c r="AE506" s="191">
        <v>1168050</v>
      </c>
      <c r="AF506" s="191">
        <v>537700</v>
      </c>
      <c r="AG506" s="191">
        <v>254450</v>
      </c>
      <c r="AH506" s="191">
        <v>425600</v>
      </c>
      <c r="AI506" s="191">
        <v>449300</v>
      </c>
      <c r="AJ506" s="191">
        <v>234850</v>
      </c>
      <c r="AK506" s="191">
        <v>723250</v>
      </c>
      <c r="AL506" s="191">
        <v>1818100</v>
      </c>
      <c r="AM506" s="191">
        <v>91850</v>
      </c>
      <c r="AN506" s="191">
        <v>113850</v>
      </c>
      <c r="AO506" s="191">
        <v>315150</v>
      </c>
      <c r="AP506" s="191">
        <v>611750</v>
      </c>
      <c r="AQ506" s="191">
        <v>338700</v>
      </c>
      <c r="AR506" s="191">
        <v>195050</v>
      </c>
      <c r="AS506" s="191">
        <v>1008500</v>
      </c>
      <c r="AT506" s="191">
        <v>378700</v>
      </c>
      <c r="AU506" s="191">
        <v>570300</v>
      </c>
      <c r="AV506" s="191">
        <v>438400</v>
      </c>
      <c r="AW506" s="191">
        <v>683400</v>
      </c>
      <c r="AX506" s="191">
        <v>75900</v>
      </c>
      <c r="AY506" s="191">
        <v>99700</v>
      </c>
      <c r="AZ506" s="191">
        <v>141750</v>
      </c>
      <c r="BA506" s="191">
        <v>52450</v>
      </c>
      <c r="BB506" s="191">
        <v>966000</v>
      </c>
      <c r="BC506" s="191">
        <v>277950</v>
      </c>
      <c r="BD506" s="191">
        <v>906700</v>
      </c>
      <c r="BE506" s="191">
        <v>343850</v>
      </c>
      <c r="BF506" s="191">
        <v>83700</v>
      </c>
      <c r="BG506" s="191">
        <v>44700</v>
      </c>
      <c r="BH506" s="191">
        <v>240800</v>
      </c>
      <c r="BI506" s="191">
        <v>214800</v>
      </c>
      <c r="BJ506" s="191">
        <v>20700</v>
      </c>
      <c r="BK506" s="191">
        <v>156450</v>
      </c>
      <c r="BL506" s="191">
        <v>67150</v>
      </c>
      <c r="BM506" s="191">
        <v>2130750</v>
      </c>
      <c r="BN506" s="191">
        <v>360800</v>
      </c>
      <c r="BO506" s="191">
        <v>299900</v>
      </c>
      <c r="BP506" s="191">
        <v>148500</v>
      </c>
      <c r="BQ506" s="191">
        <v>304850</v>
      </c>
      <c r="BR506" s="191">
        <v>193850</v>
      </c>
      <c r="BS506" s="191">
        <v>2103250</v>
      </c>
      <c r="BT506" s="191">
        <v>317600</v>
      </c>
      <c r="BU506" s="191">
        <v>208750</v>
      </c>
      <c r="BV506" s="191">
        <v>1265350</v>
      </c>
      <c r="BW506" s="191">
        <v>0</v>
      </c>
      <c r="BX506" s="191">
        <v>196750</v>
      </c>
      <c r="BY506" s="191">
        <v>899100</v>
      </c>
      <c r="BZ506" s="191">
        <v>353800</v>
      </c>
      <c r="CA506" s="191">
        <v>223250</v>
      </c>
      <c r="CB506" s="191">
        <v>126650</v>
      </c>
      <c r="CC506" s="191">
        <v>179000</v>
      </c>
      <c r="CD506" s="191">
        <v>373950</v>
      </c>
      <c r="CE506" s="191">
        <v>68950</v>
      </c>
      <c r="CF506" s="191">
        <v>226700</v>
      </c>
      <c r="CG506" s="191">
        <v>267300</v>
      </c>
      <c r="CH506" s="191">
        <v>99650</v>
      </c>
      <c r="CI506" s="191">
        <v>198950</v>
      </c>
      <c r="CJ506" s="191">
        <v>114900</v>
      </c>
      <c r="CK506" s="191">
        <v>436800</v>
      </c>
      <c r="CL506" s="191">
        <v>70100</v>
      </c>
      <c r="CM506" s="191">
        <v>55950</v>
      </c>
    </row>
    <row r="507" spans="1:91" s="117" customFormat="1" ht="25.95" hidden="1" customHeight="1">
      <c r="A507" s="323"/>
      <c r="C507" s="188">
        <v>5</v>
      </c>
      <c r="D507" s="191">
        <v>82581382.390000015</v>
      </c>
      <c r="E507" s="191">
        <v>1745212.6900000004</v>
      </c>
      <c r="F507" s="191">
        <v>1111171.7</v>
      </c>
      <c r="G507" s="191">
        <v>1078815.95</v>
      </c>
      <c r="H507" s="191">
        <v>495010.4499999999</v>
      </c>
      <c r="I507" s="191">
        <v>2208988.2399999998</v>
      </c>
      <c r="J507" s="191">
        <v>1334582.6500000004</v>
      </c>
      <c r="K507" s="191">
        <v>5695625.6799999988</v>
      </c>
      <c r="L507" s="191">
        <v>846478.6</v>
      </c>
      <c r="M507" s="191">
        <v>865791.22999999975</v>
      </c>
      <c r="N507" s="191">
        <v>6764667.2999999998</v>
      </c>
      <c r="O507" s="191">
        <v>431327.87000000011</v>
      </c>
      <c r="P507" s="191">
        <v>18432975.260000002</v>
      </c>
      <c r="Q507" s="191">
        <v>1392108.4600000007</v>
      </c>
      <c r="R507" s="191">
        <v>5174075.2200000007</v>
      </c>
      <c r="S507" s="191">
        <v>3014324.1900000004</v>
      </c>
      <c r="T507" s="191">
        <v>1745370.0400000003</v>
      </c>
      <c r="U507" s="191">
        <v>1725544.2199999997</v>
      </c>
      <c r="V507" s="191">
        <v>1371422.9499999995</v>
      </c>
      <c r="W507" s="191">
        <v>818389.46000000008</v>
      </c>
      <c r="X507" s="191">
        <v>76702564.670000002</v>
      </c>
      <c r="Y507" s="191">
        <v>1286148.0399999998</v>
      </c>
      <c r="Z507" s="191">
        <v>2443834.98</v>
      </c>
      <c r="AA507" s="191">
        <v>1494947.58</v>
      </c>
      <c r="AB507" s="191">
        <v>795859.24999999988</v>
      </c>
      <c r="AC507" s="191">
        <v>1639995.4</v>
      </c>
      <c r="AD507" s="191">
        <v>793130.25</v>
      </c>
      <c r="AE507" s="191">
        <v>5846199.7999999998</v>
      </c>
      <c r="AF507" s="191">
        <v>1267287.46</v>
      </c>
      <c r="AG507" s="191">
        <v>1496962.2899999996</v>
      </c>
      <c r="AH507" s="191">
        <v>1258601.8399999996</v>
      </c>
      <c r="AI507" s="191">
        <v>4634402.7</v>
      </c>
      <c r="AJ507" s="191">
        <v>1326533.8800000001</v>
      </c>
      <c r="AK507" s="191">
        <v>844439.90000000014</v>
      </c>
      <c r="AL507" s="191">
        <v>202535554.86000001</v>
      </c>
      <c r="AM507" s="191">
        <v>1791334.5799999998</v>
      </c>
      <c r="AN507" s="191">
        <v>1148378.25</v>
      </c>
      <c r="AO507" s="191">
        <v>2358403.6399999997</v>
      </c>
      <c r="AP507" s="191">
        <v>5467115.2999999998</v>
      </c>
      <c r="AQ507" s="191">
        <v>1125463.7300000002</v>
      </c>
      <c r="AR507" s="191">
        <v>624607.25999999989</v>
      </c>
      <c r="AS507" s="191">
        <v>21778541.34</v>
      </c>
      <c r="AT507" s="191">
        <v>1557871.1400000001</v>
      </c>
      <c r="AU507" s="191">
        <v>3798039.77</v>
      </c>
      <c r="AV507" s="191">
        <v>2937989.3599999994</v>
      </c>
      <c r="AW507" s="191">
        <v>979398.13999999966</v>
      </c>
      <c r="AX507" s="191">
        <v>1332029.7100000002</v>
      </c>
      <c r="AY507" s="191">
        <v>2159793.4</v>
      </c>
      <c r="AZ507" s="191">
        <v>705516.07</v>
      </c>
      <c r="BA507" s="191">
        <v>1725988.49</v>
      </c>
      <c r="BB507" s="191">
        <v>23953883.919999994</v>
      </c>
      <c r="BC507" s="191">
        <v>1435238.0599999998</v>
      </c>
      <c r="BD507" s="191">
        <v>94015653.540000007</v>
      </c>
      <c r="BE507" s="191">
        <v>2489836.7199999997</v>
      </c>
      <c r="BF507" s="191">
        <v>1393664.0899999999</v>
      </c>
      <c r="BG507" s="191">
        <v>2022823.4500000004</v>
      </c>
      <c r="BH507" s="191">
        <v>23059676.780000005</v>
      </c>
      <c r="BI507" s="191">
        <v>1485056.6400000001</v>
      </c>
      <c r="BJ507" s="191">
        <v>420292.48</v>
      </c>
      <c r="BK507" s="191">
        <v>726586.63</v>
      </c>
      <c r="BL507" s="191">
        <v>925204.97000000009</v>
      </c>
      <c r="BM507" s="191">
        <v>41445988.070000008</v>
      </c>
      <c r="BN507" s="191">
        <v>2773114.4299999992</v>
      </c>
      <c r="BO507" s="191">
        <v>2501430.8899999997</v>
      </c>
      <c r="BP507" s="191">
        <v>2826120</v>
      </c>
      <c r="BQ507" s="191">
        <v>1107948.2500000002</v>
      </c>
      <c r="BR507" s="191">
        <v>893838.5</v>
      </c>
      <c r="BS507" s="191">
        <v>251070780.78999999</v>
      </c>
      <c r="BT507" s="191">
        <v>3245045.16</v>
      </c>
      <c r="BU507" s="191">
        <v>2064929.4800000004</v>
      </c>
      <c r="BV507" s="191">
        <v>18333462.650000002</v>
      </c>
      <c r="BW507" s="191">
        <v>606375</v>
      </c>
      <c r="BX507" s="191">
        <v>1666720</v>
      </c>
      <c r="BY507" s="191">
        <v>6913202.5099999998</v>
      </c>
      <c r="BZ507" s="191">
        <v>1222170.9000000001</v>
      </c>
      <c r="CA507" s="191">
        <v>1232083.69</v>
      </c>
      <c r="CB507" s="191">
        <v>1394559.98</v>
      </c>
      <c r="CC507" s="191">
        <v>1807051.49</v>
      </c>
      <c r="CD507" s="191">
        <v>7155163.9699999997</v>
      </c>
      <c r="CE507" s="191">
        <v>2422219.9500000007</v>
      </c>
      <c r="CF507" s="191">
        <v>8928151.1099999994</v>
      </c>
      <c r="CG507" s="191">
        <v>1224662</v>
      </c>
      <c r="CH507" s="191">
        <v>1544415.95</v>
      </c>
      <c r="CI507" s="191">
        <v>1201066.78</v>
      </c>
      <c r="CJ507" s="191">
        <v>1460003</v>
      </c>
      <c r="CK507" s="191">
        <v>10229470.950000001</v>
      </c>
      <c r="CL507" s="191">
        <v>1563835.2799999998</v>
      </c>
      <c r="CM507" s="191">
        <v>1537448.6199999999</v>
      </c>
    </row>
    <row r="508" spans="1:91" s="117" customFormat="1" ht="25.95" hidden="1" customHeight="1">
      <c r="A508" s="323"/>
      <c r="C508" s="188">
        <v>6</v>
      </c>
      <c r="D508" s="192">
        <v>142938499.31999996</v>
      </c>
      <c r="E508" s="192">
        <v>9430128.1500000004</v>
      </c>
      <c r="F508" s="192">
        <v>6965062.4400000004</v>
      </c>
      <c r="G508" s="192">
        <v>7144611.1399999997</v>
      </c>
      <c r="H508" s="192">
        <v>3264932.08</v>
      </c>
      <c r="I508" s="192">
        <v>18528621.59</v>
      </c>
      <c r="J508" s="192">
        <v>8298569.9899999993</v>
      </c>
      <c r="K508" s="192">
        <v>22961427.530000001</v>
      </c>
      <c r="L508" s="192">
        <v>6329821.7299999995</v>
      </c>
      <c r="M508" s="192">
        <v>5663589.2200000007</v>
      </c>
      <c r="N508" s="192">
        <v>47242070.340000004</v>
      </c>
      <c r="O508" s="192">
        <v>2423124.0100000002</v>
      </c>
      <c r="P508" s="192">
        <v>84449491.539999992</v>
      </c>
      <c r="Q508" s="192">
        <v>9574583.25</v>
      </c>
      <c r="R508" s="192">
        <v>15251761.539999999</v>
      </c>
      <c r="S508" s="192">
        <v>30702960.490000002</v>
      </c>
      <c r="T508" s="192">
        <v>9358382.0199999996</v>
      </c>
      <c r="U508" s="192">
        <v>12352335.400000002</v>
      </c>
      <c r="V508" s="192">
        <v>7321058.8799999999</v>
      </c>
      <c r="W508" s="192">
        <v>4990719.07</v>
      </c>
      <c r="X508" s="192">
        <v>177422400.15000001</v>
      </c>
      <c r="Y508" s="192">
        <v>3563242.3499999996</v>
      </c>
      <c r="Z508" s="192">
        <v>10711257.959999999</v>
      </c>
      <c r="AA508" s="192">
        <v>7577126.8300000001</v>
      </c>
      <c r="AB508" s="192">
        <v>3974774.4</v>
      </c>
      <c r="AC508" s="192">
        <v>4600909.3900000006</v>
      </c>
      <c r="AD508" s="192">
        <v>6788054.2600000007</v>
      </c>
      <c r="AE508" s="192">
        <v>26769344.109999999</v>
      </c>
      <c r="AF508" s="192">
        <v>4288138.7600000007</v>
      </c>
      <c r="AG508" s="192">
        <v>5168714.5200000005</v>
      </c>
      <c r="AH508" s="192">
        <v>4919925.6900000004</v>
      </c>
      <c r="AI508" s="192">
        <v>19600036.959999997</v>
      </c>
      <c r="AJ508" s="192">
        <v>4893695.2399999993</v>
      </c>
      <c r="AK508" s="192">
        <v>3325993.8</v>
      </c>
      <c r="AL508" s="192">
        <v>577605870.30999994</v>
      </c>
      <c r="AM508" s="192">
        <v>6565369.4000000004</v>
      </c>
      <c r="AN508" s="192">
        <v>9611842.6900000013</v>
      </c>
      <c r="AO508" s="192">
        <v>24149432.18</v>
      </c>
      <c r="AP508" s="192">
        <v>23045404.09</v>
      </c>
      <c r="AQ508" s="192">
        <v>14560282.26</v>
      </c>
      <c r="AR508" s="192">
        <v>3708846.5599999996</v>
      </c>
      <c r="AS508" s="192">
        <v>90397348.5</v>
      </c>
      <c r="AT508" s="192">
        <v>7574636.4500000002</v>
      </c>
      <c r="AU508" s="192">
        <v>22193938.680000003</v>
      </c>
      <c r="AV508" s="192">
        <v>19163434.669999998</v>
      </c>
      <c r="AW508" s="192">
        <v>6765487.2700000005</v>
      </c>
      <c r="AX508" s="192">
        <v>3849570.8900000006</v>
      </c>
      <c r="AY508" s="192">
        <v>10387075.07</v>
      </c>
      <c r="AZ508" s="192">
        <v>11301804.499999998</v>
      </c>
      <c r="BA508" s="192">
        <v>5768345.7300000004</v>
      </c>
      <c r="BB508" s="192">
        <v>88839130.749999985</v>
      </c>
      <c r="BC508" s="192">
        <v>5202525.5</v>
      </c>
      <c r="BD508" s="192">
        <v>240801205.16</v>
      </c>
      <c r="BE508" s="192">
        <v>25387758.170000002</v>
      </c>
      <c r="BF508" s="192">
        <v>6481369.3200000003</v>
      </c>
      <c r="BG508" s="192">
        <v>8470679.7200000007</v>
      </c>
      <c r="BH508" s="192">
        <v>104012866.61000001</v>
      </c>
      <c r="BI508" s="192">
        <v>3235835.4599999995</v>
      </c>
      <c r="BJ508" s="192">
        <v>4537348.76</v>
      </c>
      <c r="BK508" s="192">
        <v>3615191.55</v>
      </c>
      <c r="BL508" s="192">
        <v>4263498.97</v>
      </c>
      <c r="BM508" s="192">
        <v>111790546.69</v>
      </c>
      <c r="BN508" s="192">
        <v>11006227.639999999</v>
      </c>
      <c r="BO508" s="192">
        <v>7606580.6200000001</v>
      </c>
      <c r="BP508" s="192">
        <v>13023456.390000001</v>
      </c>
      <c r="BQ508" s="192">
        <v>5549790.9099999992</v>
      </c>
      <c r="BR508" s="192">
        <v>5452142.1200000001</v>
      </c>
      <c r="BS508" s="192">
        <v>768062170.83999991</v>
      </c>
      <c r="BT508" s="192">
        <v>8378242.3599999994</v>
      </c>
      <c r="BU508" s="192">
        <v>6389763.4099999992</v>
      </c>
      <c r="BV508" s="192">
        <v>78120103.579999998</v>
      </c>
      <c r="BW508" s="192">
        <v>7814723.8799999999</v>
      </c>
      <c r="BX508" s="192">
        <v>7471172.3900000006</v>
      </c>
      <c r="BY508" s="192">
        <v>33107038.710000001</v>
      </c>
      <c r="BZ508" s="192">
        <v>4776411.4799999995</v>
      </c>
      <c r="CA508" s="192">
        <v>3912010.6700000004</v>
      </c>
      <c r="CB508" s="192">
        <v>9023778.9499999993</v>
      </c>
      <c r="CC508" s="192">
        <v>21362184.110000003</v>
      </c>
      <c r="CD508" s="192">
        <v>29361356.41</v>
      </c>
      <c r="CE508" s="192">
        <v>6415896.3900000006</v>
      </c>
      <c r="CF508" s="192">
        <v>23682045.810000002</v>
      </c>
      <c r="CG508" s="192">
        <v>7104545.7300000004</v>
      </c>
      <c r="CH508" s="192">
        <v>3678327.76</v>
      </c>
      <c r="CI508" s="192">
        <v>3437036.33</v>
      </c>
      <c r="CJ508" s="192">
        <v>4234858.54</v>
      </c>
      <c r="CK508" s="192">
        <v>34773715.920000002</v>
      </c>
      <c r="CL508" s="192">
        <v>4678484.29</v>
      </c>
      <c r="CM508" s="192">
        <v>3629446.83</v>
      </c>
    </row>
    <row r="509" spans="1:91" s="117" customFormat="1" ht="25.95" hidden="1" customHeight="1">
      <c r="A509" s="323"/>
      <c r="C509" s="188">
        <v>7</v>
      </c>
      <c r="D509" s="191">
        <v>17357975.530000001</v>
      </c>
      <c r="E509" s="191">
        <v>183919.75</v>
      </c>
      <c r="F509" s="191">
        <v>132150</v>
      </c>
      <c r="G509" s="191">
        <v>94818</v>
      </c>
      <c r="H509" s="191">
        <v>319947.5</v>
      </c>
      <c r="I509" s="191">
        <v>369238</v>
      </c>
      <c r="J509" s="191">
        <v>746400</v>
      </c>
      <c r="K509" s="191">
        <v>499398</v>
      </c>
      <c r="L509" s="191">
        <v>234368.64000000001</v>
      </c>
      <c r="M509" s="191">
        <v>675298</v>
      </c>
      <c r="N509" s="191">
        <v>2004806</v>
      </c>
      <c r="O509" s="191">
        <v>187597</v>
      </c>
      <c r="P509" s="191">
        <v>9895234.040000001</v>
      </c>
      <c r="Q509" s="191">
        <v>804882.14999999991</v>
      </c>
      <c r="R509" s="191">
        <v>1165211.25</v>
      </c>
      <c r="S509" s="191">
        <v>801638.25</v>
      </c>
      <c r="T509" s="191">
        <v>907443.25</v>
      </c>
      <c r="U509" s="191">
        <v>742194.47</v>
      </c>
      <c r="V509" s="191">
        <v>666270</v>
      </c>
      <c r="W509" s="191">
        <v>148572.5</v>
      </c>
      <c r="X509" s="191">
        <v>27449812.210000001</v>
      </c>
      <c r="Y509" s="191">
        <v>442577.3</v>
      </c>
      <c r="Z509" s="191">
        <v>1569815</v>
      </c>
      <c r="AA509" s="191">
        <v>311888</v>
      </c>
      <c r="AB509" s="191">
        <v>250743.5</v>
      </c>
      <c r="AC509" s="191">
        <v>371159</v>
      </c>
      <c r="AD509" s="191">
        <v>227389.5</v>
      </c>
      <c r="AE509" s="191">
        <v>2193297.5</v>
      </c>
      <c r="AF509" s="191">
        <v>392239</v>
      </c>
      <c r="AG509" s="191">
        <v>360074.75</v>
      </c>
      <c r="AH509" s="191">
        <v>355246.5</v>
      </c>
      <c r="AI509" s="191">
        <v>496046</v>
      </c>
      <c r="AJ509" s="191">
        <v>408019.5</v>
      </c>
      <c r="AK509" s="191">
        <v>294429</v>
      </c>
      <c r="AL509" s="191">
        <v>32158054.239999998</v>
      </c>
      <c r="AM509" s="191">
        <v>437224</v>
      </c>
      <c r="AN509" s="191">
        <v>312743</v>
      </c>
      <c r="AO509" s="191">
        <v>863181.5199999999</v>
      </c>
      <c r="AP509" s="191">
        <v>1966688.2</v>
      </c>
      <c r="AQ509" s="191">
        <v>736920</v>
      </c>
      <c r="AR509" s="191">
        <v>185290</v>
      </c>
      <c r="AS509" s="191">
        <v>8215289.3600000003</v>
      </c>
      <c r="AT509" s="191">
        <v>455380.75</v>
      </c>
      <c r="AU509" s="191">
        <v>1264288</v>
      </c>
      <c r="AV509" s="191">
        <v>838412.7</v>
      </c>
      <c r="AW509" s="191">
        <v>474570</v>
      </c>
      <c r="AX509" s="191">
        <v>478857</v>
      </c>
      <c r="AY509" s="191">
        <v>431227</v>
      </c>
      <c r="AZ509" s="191">
        <v>635881</v>
      </c>
      <c r="BA509" s="191">
        <v>502902</v>
      </c>
      <c r="BB509" s="191">
        <v>7586022.5</v>
      </c>
      <c r="BC509" s="191">
        <v>307339</v>
      </c>
      <c r="BD509" s="191">
        <v>20841823.73</v>
      </c>
      <c r="BE509" s="191">
        <v>1641441.04</v>
      </c>
      <c r="BF509" s="191">
        <v>1039800.25</v>
      </c>
      <c r="BG509" s="191">
        <v>511634.5</v>
      </c>
      <c r="BH509" s="191">
        <v>4001072.47</v>
      </c>
      <c r="BI509" s="191">
        <v>488550.5</v>
      </c>
      <c r="BJ509" s="191">
        <v>455188</v>
      </c>
      <c r="BK509" s="191">
        <v>860390</v>
      </c>
      <c r="BL509" s="191">
        <v>666253</v>
      </c>
      <c r="BM509" s="191">
        <v>11266694</v>
      </c>
      <c r="BN509" s="191">
        <v>181454.2</v>
      </c>
      <c r="BO509" s="191">
        <v>221120.25</v>
      </c>
      <c r="BP509" s="191">
        <v>1313124</v>
      </c>
      <c r="BQ509" s="191">
        <v>582593.49</v>
      </c>
      <c r="BR509" s="191">
        <v>261839</v>
      </c>
      <c r="BS509" s="191">
        <v>52795713.270000003</v>
      </c>
      <c r="BT509" s="191">
        <v>1329660.8</v>
      </c>
      <c r="BU509" s="191">
        <v>311732</v>
      </c>
      <c r="BV509" s="191">
        <v>8198654.5800000001</v>
      </c>
      <c r="BW509" s="191">
        <v>116881</v>
      </c>
      <c r="BX509" s="191">
        <v>368370</v>
      </c>
      <c r="BY509" s="191">
        <v>4316899.5</v>
      </c>
      <c r="BZ509" s="191">
        <v>314501</v>
      </c>
      <c r="CA509" s="191">
        <v>321815</v>
      </c>
      <c r="CB509" s="191">
        <v>467134</v>
      </c>
      <c r="CC509" s="191">
        <v>596310</v>
      </c>
      <c r="CD509" s="191">
        <v>2842747</v>
      </c>
      <c r="CE509" s="191">
        <v>506947</v>
      </c>
      <c r="CF509" s="191">
        <v>1374403.5</v>
      </c>
      <c r="CG509" s="191">
        <v>180379</v>
      </c>
      <c r="CH509" s="191">
        <v>303692</v>
      </c>
      <c r="CI509" s="191">
        <v>490676</v>
      </c>
      <c r="CJ509" s="191">
        <v>258008</v>
      </c>
      <c r="CK509" s="191">
        <v>4752207.3</v>
      </c>
      <c r="CL509" s="191">
        <v>405874</v>
      </c>
      <c r="CM509" s="191">
        <v>453254.5</v>
      </c>
    </row>
    <row r="510" spans="1:91" s="117" customFormat="1" ht="25.95" hidden="1" customHeight="1">
      <c r="A510" s="323"/>
      <c r="C510" s="188">
        <v>8</v>
      </c>
      <c r="D510" s="192">
        <v>3015725.75</v>
      </c>
      <c r="E510" s="192">
        <v>0</v>
      </c>
      <c r="F510" s="192">
        <v>0</v>
      </c>
      <c r="G510" s="192">
        <v>159621</v>
      </c>
      <c r="H510" s="192">
        <v>0</v>
      </c>
      <c r="I510" s="192">
        <v>86791.5</v>
      </c>
      <c r="J510" s="192">
        <v>32194.75</v>
      </c>
      <c r="K510" s="192">
        <v>109648</v>
      </c>
      <c r="L510" s="192">
        <v>10623</v>
      </c>
      <c r="M510" s="192">
        <v>0</v>
      </c>
      <c r="N510" s="192">
        <v>742419.5</v>
      </c>
      <c r="O510" s="192">
        <v>2451</v>
      </c>
      <c r="P510" s="192">
        <v>1487357.1</v>
      </c>
      <c r="Q510" s="192">
        <v>5888.2</v>
      </c>
      <c r="R510" s="192">
        <v>7811</v>
      </c>
      <c r="S510" s="192">
        <v>219736</v>
      </c>
      <c r="T510" s="192">
        <v>56640</v>
      </c>
      <c r="U510" s="192">
        <v>127529.5</v>
      </c>
      <c r="V510" s="192">
        <v>4518.6899999999996</v>
      </c>
      <c r="W510" s="192">
        <v>1995</v>
      </c>
      <c r="X510" s="192">
        <v>2463822.14</v>
      </c>
      <c r="Y510" s="192">
        <v>10154</v>
      </c>
      <c r="Z510" s="192">
        <v>41148</v>
      </c>
      <c r="AA510" s="192">
        <v>458690.87</v>
      </c>
      <c r="AB510" s="192">
        <v>28820</v>
      </c>
      <c r="AC510" s="192">
        <v>69507.5</v>
      </c>
      <c r="AD510" s="192">
        <v>48071</v>
      </c>
      <c r="AE510" s="192">
        <v>181247</v>
      </c>
      <c r="AF510" s="192">
        <v>323889.15000000002</v>
      </c>
      <c r="AG510" s="192">
        <v>69606</v>
      </c>
      <c r="AH510" s="192">
        <v>36205.79</v>
      </c>
      <c r="AI510" s="192">
        <v>65470</v>
      </c>
      <c r="AJ510" s="192">
        <v>39543</v>
      </c>
      <c r="AK510" s="192">
        <v>67.5</v>
      </c>
      <c r="AL510" s="192">
        <v>18211066.960000001</v>
      </c>
      <c r="AM510" s="192">
        <v>0</v>
      </c>
      <c r="AN510" s="192">
        <v>12847</v>
      </c>
      <c r="AO510" s="192">
        <v>188404.75</v>
      </c>
      <c r="AP510" s="192">
        <v>501058</v>
      </c>
      <c r="AQ510" s="192">
        <v>46166</v>
      </c>
      <c r="AR510" s="192">
        <v>0</v>
      </c>
      <c r="AS510" s="192">
        <v>264176</v>
      </c>
      <c r="AT510" s="192">
        <v>55442.5</v>
      </c>
      <c r="AU510" s="192">
        <v>51232</v>
      </c>
      <c r="AV510" s="192">
        <v>27955.91</v>
      </c>
      <c r="AW510" s="192">
        <v>19472.5</v>
      </c>
      <c r="AX510" s="192">
        <v>2714.5</v>
      </c>
      <c r="AY510" s="192">
        <v>33350</v>
      </c>
      <c r="AZ510" s="192">
        <v>8224</v>
      </c>
      <c r="BA510" s="192">
        <v>26758</v>
      </c>
      <c r="BB510" s="192">
        <v>1108543.75</v>
      </c>
      <c r="BC510" s="192">
        <v>10995.73</v>
      </c>
      <c r="BD510" s="192">
        <v>10365474.060000001</v>
      </c>
      <c r="BE510" s="192">
        <v>500264.95</v>
      </c>
      <c r="BF510" s="192">
        <v>14403.75</v>
      </c>
      <c r="BG510" s="192">
        <v>29567.25</v>
      </c>
      <c r="BH510" s="192">
        <v>5562116.54</v>
      </c>
      <c r="BI510" s="192">
        <v>13500</v>
      </c>
      <c r="BJ510" s="192">
        <v>0</v>
      </c>
      <c r="BK510" s="192">
        <v>0</v>
      </c>
      <c r="BL510" s="192">
        <v>120820.5</v>
      </c>
      <c r="BM510" s="192">
        <v>1813181.69</v>
      </c>
      <c r="BN510" s="192">
        <v>0</v>
      </c>
      <c r="BO510" s="192">
        <v>6825</v>
      </c>
      <c r="BP510" s="192">
        <v>76859.5</v>
      </c>
      <c r="BQ510" s="192">
        <v>7562</v>
      </c>
      <c r="BR510" s="192">
        <v>0</v>
      </c>
      <c r="BS510" s="192">
        <v>13455234.039999999</v>
      </c>
      <c r="BT510" s="192">
        <v>17643</v>
      </c>
      <c r="BU510" s="192">
        <v>44694.400000000001</v>
      </c>
      <c r="BV510" s="192">
        <v>1049171</v>
      </c>
      <c r="BW510" s="192">
        <v>1000</v>
      </c>
      <c r="BX510" s="192">
        <v>36185</v>
      </c>
      <c r="BY510" s="192">
        <v>230587.16</v>
      </c>
      <c r="BZ510" s="192">
        <v>22719</v>
      </c>
      <c r="CA510" s="192">
        <v>10965</v>
      </c>
      <c r="CB510" s="192">
        <v>4295</v>
      </c>
      <c r="CC510" s="192">
        <v>137199</v>
      </c>
      <c r="CD510" s="192">
        <v>245282</v>
      </c>
      <c r="CE510" s="192">
        <v>25447</v>
      </c>
      <c r="CF510" s="192">
        <v>122897</v>
      </c>
      <c r="CG510" s="192">
        <v>7197</v>
      </c>
      <c r="CH510" s="192">
        <v>0</v>
      </c>
      <c r="CI510" s="192">
        <v>0</v>
      </c>
      <c r="CJ510" s="192">
        <v>0</v>
      </c>
      <c r="CK510" s="192">
        <v>543722</v>
      </c>
      <c r="CL510" s="192">
        <v>5903</v>
      </c>
      <c r="CM510" s="192">
        <v>0</v>
      </c>
    </row>
    <row r="511" spans="1:91" s="117" customFormat="1" ht="25.95" hidden="1" customHeight="1">
      <c r="A511" s="323"/>
      <c r="C511" s="188">
        <v>9</v>
      </c>
      <c r="D511" s="191">
        <v>21573510.620000001</v>
      </c>
      <c r="E511" s="191">
        <v>1938231.9100000001</v>
      </c>
      <c r="F511" s="191">
        <v>897863.70000000007</v>
      </c>
      <c r="G511" s="191">
        <v>1059967.92</v>
      </c>
      <c r="H511" s="191">
        <v>579059.51</v>
      </c>
      <c r="I511" s="191">
        <v>2061019.9500000002</v>
      </c>
      <c r="J511" s="191">
        <v>1535944.24</v>
      </c>
      <c r="K511" s="191">
        <v>5505880.9800000004</v>
      </c>
      <c r="L511" s="191">
        <v>1194601.8599999999</v>
      </c>
      <c r="M511" s="191">
        <v>1021802.86</v>
      </c>
      <c r="N511" s="191">
        <v>5522596.2400000002</v>
      </c>
      <c r="O511" s="191">
        <v>512815.67000000004</v>
      </c>
      <c r="P511" s="191">
        <v>19270253.210000001</v>
      </c>
      <c r="Q511" s="191">
        <v>2762233.3200000003</v>
      </c>
      <c r="R511" s="191">
        <v>3361683.8699999996</v>
      </c>
      <c r="S511" s="191">
        <v>8073609.6499999994</v>
      </c>
      <c r="T511" s="191">
        <v>1469045.1400000001</v>
      </c>
      <c r="U511" s="191">
        <v>2148121.0799999996</v>
      </c>
      <c r="V511" s="191">
        <v>1642340.94</v>
      </c>
      <c r="W511" s="191">
        <v>854529.86999999988</v>
      </c>
      <c r="X511" s="191">
        <v>35440777.549999997</v>
      </c>
      <c r="Y511" s="191">
        <v>838078.16999999993</v>
      </c>
      <c r="Z511" s="191">
        <v>2142197.9300000002</v>
      </c>
      <c r="AA511" s="191">
        <v>1241250.79</v>
      </c>
      <c r="AB511" s="191">
        <v>826796.27</v>
      </c>
      <c r="AC511" s="191">
        <v>1466975.11</v>
      </c>
      <c r="AD511" s="191">
        <v>1615364.08</v>
      </c>
      <c r="AE511" s="191">
        <v>5749720.5600000005</v>
      </c>
      <c r="AF511" s="191">
        <v>881179.15</v>
      </c>
      <c r="AG511" s="191">
        <v>1294009.79</v>
      </c>
      <c r="AH511" s="191">
        <v>844942.87</v>
      </c>
      <c r="AI511" s="191">
        <v>2841843.55</v>
      </c>
      <c r="AJ511" s="191">
        <v>1083074.9900000002</v>
      </c>
      <c r="AK511" s="191">
        <v>925650.18</v>
      </c>
      <c r="AL511" s="191">
        <v>102557336.59999999</v>
      </c>
      <c r="AM511" s="191">
        <v>1585668.74</v>
      </c>
      <c r="AN511" s="191">
        <v>2768969.05</v>
      </c>
      <c r="AO511" s="191">
        <v>6522887.79</v>
      </c>
      <c r="AP511" s="191">
        <v>5070506.9399999995</v>
      </c>
      <c r="AQ511" s="191">
        <v>2960973.8000000003</v>
      </c>
      <c r="AR511" s="191">
        <v>1691761.39</v>
      </c>
      <c r="AS511" s="191">
        <v>15236449.960000001</v>
      </c>
      <c r="AT511" s="191">
        <v>2525969.08</v>
      </c>
      <c r="AU511" s="191">
        <v>7373518.8300000001</v>
      </c>
      <c r="AV511" s="191">
        <v>4280875.6000000006</v>
      </c>
      <c r="AW511" s="191">
        <v>1374753.44</v>
      </c>
      <c r="AX511" s="191">
        <v>645846.06000000006</v>
      </c>
      <c r="AY511" s="191">
        <v>1589981.6500000001</v>
      </c>
      <c r="AZ511" s="191">
        <v>4063140.09</v>
      </c>
      <c r="BA511" s="191">
        <v>1550051.22</v>
      </c>
      <c r="BB511" s="191">
        <v>16156147.68</v>
      </c>
      <c r="BC511" s="191">
        <v>1362211.2199999997</v>
      </c>
      <c r="BD511" s="191">
        <v>32777681.530000001</v>
      </c>
      <c r="BE511" s="191">
        <v>3646099.27</v>
      </c>
      <c r="BF511" s="191">
        <v>1327302.93</v>
      </c>
      <c r="BG511" s="191">
        <v>1681996.9000000001</v>
      </c>
      <c r="BH511" s="191">
        <v>23746127.810000002</v>
      </c>
      <c r="BI511" s="191">
        <v>395786.25</v>
      </c>
      <c r="BJ511" s="191">
        <v>473986.43</v>
      </c>
      <c r="BK511" s="191">
        <v>721442.04999999993</v>
      </c>
      <c r="BL511" s="191">
        <v>1034829.1100000001</v>
      </c>
      <c r="BM511" s="191">
        <v>23619523.850000001</v>
      </c>
      <c r="BN511" s="191">
        <v>1800461.28</v>
      </c>
      <c r="BO511" s="191">
        <v>1853572.4000000001</v>
      </c>
      <c r="BP511" s="191">
        <v>3084852.97</v>
      </c>
      <c r="BQ511" s="191">
        <v>1262014.9600000004</v>
      </c>
      <c r="BR511" s="191">
        <v>1291757.04</v>
      </c>
      <c r="BS511" s="191">
        <v>104453792.39999999</v>
      </c>
      <c r="BT511" s="191">
        <v>1882717.73</v>
      </c>
      <c r="BU511" s="191">
        <v>1198344.8700000001</v>
      </c>
      <c r="BV511" s="191">
        <v>14329851.819999998</v>
      </c>
      <c r="BW511" s="191">
        <v>976963.37</v>
      </c>
      <c r="BX511" s="191">
        <v>908648.40999999992</v>
      </c>
      <c r="BY511" s="191">
        <v>4748934.7700000005</v>
      </c>
      <c r="BZ511" s="191">
        <v>964129.14</v>
      </c>
      <c r="CA511" s="191">
        <v>645048.87</v>
      </c>
      <c r="CB511" s="191">
        <v>1246302.73</v>
      </c>
      <c r="CC511" s="191">
        <v>5269007.12</v>
      </c>
      <c r="CD511" s="191">
        <v>5161730.9399999995</v>
      </c>
      <c r="CE511" s="191">
        <v>1098423.8500000001</v>
      </c>
      <c r="CF511" s="191">
        <v>3447049.3600000003</v>
      </c>
      <c r="CG511" s="191">
        <v>1121187.05</v>
      </c>
      <c r="CH511" s="191">
        <v>647494.18000000005</v>
      </c>
      <c r="CI511" s="191">
        <v>664095.31000000006</v>
      </c>
      <c r="CJ511" s="191">
        <v>1108350.56</v>
      </c>
      <c r="CK511" s="191">
        <v>6477513.9399999995</v>
      </c>
      <c r="CL511" s="191">
        <v>840065.84000000008</v>
      </c>
      <c r="CM511" s="191">
        <v>573007.85</v>
      </c>
    </row>
    <row r="512" spans="1:91" s="117" customFormat="1" ht="25.95" hidden="1" customHeight="1">
      <c r="A512" s="323"/>
      <c r="C512" s="188">
        <v>10</v>
      </c>
      <c r="D512" s="192">
        <v>1244984.43</v>
      </c>
      <c r="E512" s="192">
        <v>44195</v>
      </c>
      <c r="F512" s="192">
        <v>355454</v>
      </c>
      <c r="G512" s="192">
        <v>57428.200000000012</v>
      </c>
      <c r="H512" s="192">
        <v>34805</v>
      </c>
      <c r="I512" s="192">
        <v>111239.5</v>
      </c>
      <c r="J512" s="192">
        <v>74848.350000000006</v>
      </c>
      <c r="K512" s="192">
        <v>178568.8</v>
      </c>
      <c r="L512" s="192">
        <v>23199.09</v>
      </c>
      <c r="M512" s="192">
        <v>19140</v>
      </c>
      <c r="N512" s="192">
        <v>85444.440000000017</v>
      </c>
      <c r="O512" s="192">
        <v>10568.25</v>
      </c>
      <c r="P512" s="192">
        <v>423024.5500000001</v>
      </c>
      <c r="Q512" s="192">
        <v>55560.489999999991</v>
      </c>
      <c r="R512" s="192">
        <v>48135</v>
      </c>
      <c r="S512" s="192">
        <v>124220.45999999999</v>
      </c>
      <c r="T512" s="192">
        <v>71126</v>
      </c>
      <c r="U512" s="192">
        <v>17721</v>
      </c>
      <c r="V512" s="192">
        <v>25328.28</v>
      </c>
      <c r="W512" s="192">
        <v>178823.59000000003</v>
      </c>
      <c r="X512" s="192">
        <v>1821109.27</v>
      </c>
      <c r="Y512" s="192">
        <v>18844.96</v>
      </c>
      <c r="Z512" s="192">
        <v>217570</v>
      </c>
      <c r="AA512" s="192">
        <v>416665</v>
      </c>
      <c r="AB512" s="192">
        <v>2014</v>
      </c>
      <c r="AC512" s="192">
        <v>73345.239999999991</v>
      </c>
      <c r="AD512" s="192">
        <v>31139</v>
      </c>
      <c r="AE512" s="192">
        <v>292694.46000000002</v>
      </c>
      <c r="AF512" s="192">
        <v>21664</v>
      </c>
      <c r="AG512" s="192">
        <v>31852.989999999998</v>
      </c>
      <c r="AH512" s="192">
        <v>43043.14</v>
      </c>
      <c r="AI512" s="192">
        <v>248487.16</v>
      </c>
      <c r="AJ512" s="192">
        <v>91686</v>
      </c>
      <c r="AK512" s="192">
        <v>21144.999999999996</v>
      </c>
      <c r="AL512" s="192">
        <v>584428.44999999995</v>
      </c>
      <c r="AM512" s="192">
        <v>12838</v>
      </c>
      <c r="AN512" s="192">
        <v>8299</v>
      </c>
      <c r="AO512" s="192">
        <v>65712</v>
      </c>
      <c r="AP512" s="192">
        <v>50370.03</v>
      </c>
      <c r="AQ512" s="192">
        <v>7300</v>
      </c>
      <c r="AR512" s="192">
        <v>3720</v>
      </c>
      <c r="AS512" s="192">
        <v>83320.69</v>
      </c>
      <c r="AT512" s="192">
        <v>14268.75</v>
      </c>
      <c r="AU512" s="192">
        <v>56946.51</v>
      </c>
      <c r="AV512" s="192">
        <v>100032.96000000001</v>
      </c>
      <c r="AW512" s="192">
        <v>14142.32</v>
      </c>
      <c r="AX512" s="192">
        <v>7127</v>
      </c>
      <c r="AY512" s="192">
        <v>15084</v>
      </c>
      <c r="AZ512" s="192">
        <v>18532</v>
      </c>
      <c r="BA512" s="192">
        <v>9497</v>
      </c>
      <c r="BB512" s="192">
        <v>307416.67</v>
      </c>
      <c r="BC512" s="192">
        <v>11799.189999999999</v>
      </c>
      <c r="BD512" s="192">
        <v>1031725.2799999999</v>
      </c>
      <c r="BE512" s="192">
        <v>53216.290000000023</v>
      </c>
      <c r="BF512" s="192">
        <v>233196.44999999995</v>
      </c>
      <c r="BG512" s="192">
        <v>81463.709999999992</v>
      </c>
      <c r="BH512" s="192">
        <v>499403.96</v>
      </c>
      <c r="BI512" s="192">
        <v>0</v>
      </c>
      <c r="BJ512" s="192">
        <v>1762</v>
      </c>
      <c r="BK512" s="192">
        <v>0</v>
      </c>
      <c r="BL512" s="192">
        <v>54534</v>
      </c>
      <c r="BM512" s="192">
        <v>307382.37</v>
      </c>
      <c r="BN512" s="192">
        <v>106727.62</v>
      </c>
      <c r="BO512" s="192">
        <v>11181</v>
      </c>
      <c r="BP512" s="192">
        <v>7527</v>
      </c>
      <c r="BQ512" s="192">
        <v>34223</v>
      </c>
      <c r="BR512" s="192">
        <v>46714</v>
      </c>
      <c r="BS512" s="192">
        <v>848269.67</v>
      </c>
      <c r="BT512" s="192">
        <v>42003.3</v>
      </c>
      <c r="BU512" s="192">
        <v>0</v>
      </c>
      <c r="BV512" s="192">
        <v>161101</v>
      </c>
      <c r="BW512" s="192">
        <v>4199.84</v>
      </c>
      <c r="BX512" s="192">
        <v>11248</v>
      </c>
      <c r="BY512" s="192">
        <v>16404</v>
      </c>
      <c r="BZ512" s="192">
        <v>6493</v>
      </c>
      <c r="CA512" s="192">
        <v>5656</v>
      </c>
      <c r="CB512" s="192">
        <v>13595</v>
      </c>
      <c r="CC512" s="192">
        <v>2990</v>
      </c>
      <c r="CD512" s="192">
        <v>139889</v>
      </c>
      <c r="CE512" s="192">
        <v>16968</v>
      </c>
      <c r="CF512" s="192">
        <v>67507.78</v>
      </c>
      <c r="CG512" s="192">
        <v>4960</v>
      </c>
      <c r="CH512" s="192">
        <v>9415</v>
      </c>
      <c r="CI512" s="192">
        <v>23646.959999999999</v>
      </c>
      <c r="CJ512" s="192">
        <v>1241</v>
      </c>
      <c r="CK512" s="192">
        <v>14917.560000000001</v>
      </c>
      <c r="CL512" s="192">
        <v>0</v>
      </c>
      <c r="CM512" s="192">
        <v>22993.13</v>
      </c>
    </row>
    <row r="513" spans="1:91" s="117" customFormat="1" ht="25.95" hidden="1" customHeight="1">
      <c r="A513" s="323"/>
      <c r="C513" s="188">
        <v>11</v>
      </c>
      <c r="D513" s="191">
        <v>73022249.549999997</v>
      </c>
      <c r="E513" s="191">
        <v>1549990.73</v>
      </c>
      <c r="F513" s="191">
        <v>2125897</v>
      </c>
      <c r="G513" s="191">
        <v>5803213</v>
      </c>
      <c r="H513" s="191">
        <v>978195.8</v>
      </c>
      <c r="I513" s="191">
        <v>1710254</v>
      </c>
      <c r="J513" s="191">
        <v>2736249.5</v>
      </c>
      <c r="K513" s="191">
        <v>7339399.79</v>
      </c>
      <c r="L513" s="191">
        <v>2035620.36</v>
      </c>
      <c r="M513" s="191">
        <v>2109764.6799999997</v>
      </c>
      <c r="N513" s="191">
        <v>20726364.5</v>
      </c>
      <c r="O513" s="191">
        <v>608791</v>
      </c>
      <c r="P513" s="191">
        <v>34327442.650000006</v>
      </c>
      <c r="Q513" s="191">
        <v>3658633.67</v>
      </c>
      <c r="R513" s="191">
        <v>3026008.38</v>
      </c>
      <c r="S513" s="191">
        <v>9164717.25</v>
      </c>
      <c r="T513" s="191">
        <v>3262276.79</v>
      </c>
      <c r="U513" s="191">
        <v>7127326.9500000002</v>
      </c>
      <c r="V513" s="191">
        <v>2779585</v>
      </c>
      <c r="W513" s="191">
        <v>1769280</v>
      </c>
      <c r="X513" s="191">
        <v>100710201.34999999</v>
      </c>
      <c r="Y513" s="191">
        <v>2266797.44</v>
      </c>
      <c r="Z513" s="191">
        <v>9967685.1500000004</v>
      </c>
      <c r="AA513" s="191">
        <v>5958673.1899999995</v>
      </c>
      <c r="AB513" s="191">
        <v>1450439</v>
      </c>
      <c r="AC513" s="191">
        <v>2205455.7000000002</v>
      </c>
      <c r="AD513" s="191">
        <v>9563238</v>
      </c>
      <c r="AE513" s="191">
        <v>11615744.5</v>
      </c>
      <c r="AF513" s="191">
        <v>2102657</v>
      </c>
      <c r="AG513" s="191">
        <v>2475407</v>
      </c>
      <c r="AH513" s="191">
        <v>1782854.5</v>
      </c>
      <c r="AI513" s="191">
        <v>12239748</v>
      </c>
      <c r="AJ513" s="191">
        <v>2178312.5</v>
      </c>
      <c r="AK513" s="191">
        <v>2048051.25</v>
      </c>
      <c r="AL513" s="191">
        <v>137106152.78999999</v>
      </c>
      <c r="AM513" s="191">
        <v>1279826</v>
      </c>
      <c r="AN513" s="191">
        <v>1082445</v>
      </c>
      <c r="AO513" s="191">
        <v>13494811.390000001</v>
      </c>
      <c r="AP513" s="191">
        <v>11382553.970000001</v>
      </c>
      <c r="AQ513" s="191">
        <v>2580457.42</v>
      </c>
      <c r="AR513" s="191">
        <v>632525.5</v>
      </c>
      <c r="AS513" s="191">
        <v>34037320.829999998</v>
      </c>
      <c r="AT513" s="191">
        <v>2641743</v>
      </c>
      <c r="AU513" s="191">
        <v>4644067</v>
      </c>
      <c r="AV513" s="191">
        <v>4309874.42</v>
      </c>
      <c r="AW513" s="191">
        <v>3206227.99</v>
      </c>
      <c r="AX513" s="191">
        <v>1504348.25</v>
      </c>
      <c r="AY513" s="191">
        <v>2821566.25</v>
      </c>
      <c r="AZ513" s="191">
        <v>1433821.5</v>
      </c>
      <c r="BA513" s="191">
        <v>1411680</v>
      </c>
      <c r="BB513" s="191">
        <v>31427695.939999998</v>
      </c>
      <c r="BC513" s="191">
        <v>1814390.5</v>
      </c>
      <c r="BD513" s="191">
        <v>128985271.47999999</v>
      </c>
      <c r="BE513" s="191">
        <v>13133851.27</v>
      </c>
      <c r="BF513" s="191">
        <v>2493937.5</v>
      </c>
      <c r="BG513" s="191">
        <v>2724552.5</v>
      </c>
      <c r="BH513" s="191">
        <v>91272213.24000001</v>
      </c>
      <c r="BI513" s="191">
        <v>1573240.4</v>
      </c>
      <c r="BJ513" s="191">
        <v>1518733</v>
      </c>
      <c r="BK513" s="191">
        <v>2021488</v>
      </c>
      <c r="BL513" s="191">
        <v>2099722</v>
      </c>
      <c r="BM513" s="191">
        <v>46733440.25</v>
      </c>
      <c r="BN513" s="191">
        <v>5196812.75</v>
      </c>
      <c r="BO513" s="191">
        <v>2346310.7199999997</v>
      </c>
      <c r="BP513" s="191">
        <v>6116474.9000000004</v>
      </c>
      <c r="BQ513" s="191">
        <v>2092973.3900000001</v>
      </c>
      <c r="BR513" s="191">
        <v>3013453.42</v>
      </c>
      <c r="BS513" s="191">
        <v>286810611.83000004</v>
      </c>
      <c r="BT513" s="191">
        <v>2723589.9</v>
      </c>
      <c r="BU513" s="191">
        <v>2956840.38</v>
      </c>
      <c r="BV513" s="191">
        <v>25323394.960000001</v>
      </c>
      <c r="BW513" s="191">
        <v>573019</v>
      </c>
      <c r="BX513" s="191">
        <v>2256068.25</v>
      </c>
      <c r="BY513" s="191">
        <v>17232325.100000001</v>
      </c>
      <c r="BZ513" s="191">
        <v>1274882.8</v>
      </c>
      <c r="CA513" s="191">
        <v>2160543.4</v>
      </c>
      <c r="CB513" s="191">
        <v>1547938</v>
      </c>
      <c r="CC513" s="191">
        <v>2752801.46</v>
      </c>
      <c r="CD513" s="191">
        <v>11714212.9</v>
      </c>
      <c r="CE513" s="191">
        <v>4533383.71</v>
      </c>
      <c r="CF513" s="191">
        <v>9382618.9499999993</v>
      </c>
      <c r="CG513" s="191">
        <v>1510706</v>
      </c>
      <c r="CH513" s="191">
        <v>1451047.9</v>
      </c>
      <c r="CI513" s="191">
        <v>1397435.47</v>
      </c>
      <c r="CJ513" s="191">
        <v>1137793.5</v>
      </c>
      <c r="CK513" s="191">
        <v>13146042.1</v>
      </c>
      <c r="CL513" s="191">
        <v>1198836</v>
      </c>
      <c r="CM513" s="191">
        <v>1514654.92</v>
      </c>
    </row>
    <row r="514" spans="1:91" s="117" customFormat="1" ht="25.95" hidden="1" customHeight="1">
      <c r="A514" s="323"/>
      <c r="C514" s="188">
        <v>12</v>
      </c>
      <c r="D514" s="192">
        <v>3888537.8</v>
      </c>
      <c r="E514" s="192">
        <v>27282.559999999998</v>
      </c>
      <c r="F514" s="192">
        <v>468639.42000000004</v>
      </c>
      <c r="G514" s="192">
        <v>176848.36</v>
      </c>
      <c r="H514" s="192">
        <v>6283.04</v>
      </c>
      <c r="I514" s="192">
        <v>50</v>
      </c>
      <c r="J514" s="192">
        <v>0</v>
      </c>
      <c r="K514" s="192">
        <v>59714.92</v>
      </c>
      <c r="L514" s="192">
        <v>-9038.4399999999987</v>
      </c>
      <c r="M514" s="192">
        <v>29592.870000000003</v>
      </c>
      <c r="N514" s="192">
        <v>556585.96</v>
      </c>
      <c r="O514" s="192">
        <v>7314.25</v>
      </c>
      <c r="P514" s="192">
        <v>513107.00999999995</v>
      </c>
      <c r="Q514" s="192">
        <v>11671.21</v>
      </c>
      <c r="R514" s="192">
        <v>14271.560000000001</v>
      </c>
      <c r="S514" s="192">
        <v>22082.71</v>
      </c>
      <c r="T514" s="192">
        <v>717465.99</v>
      </c>
      <c r="U514" s="192">
        <v>81605.61</v>
      </c>
      <c r="V514" s="192">
        <v>5540</v>
      </c>
      <c r="W514" s="192">
        <v>186212.94</v>
      </c>
      <c r="X514" s="192">
        <v>5495807.9100000001</v>
      </c>
      <c r="Y514" s="192">
        <v>173750.68999999997</v>
      </c>
      <c r="Z514" s="192">
        <v>1414264.95</v>
      </c>
      <c r="AA514" s="192">
        <v>356492.98999999987</v>
      </c>
      <c r="AB514" s="192">
        <v>143525.05000000005</v>
      </c>
      <c r="AC514" s="192">
        <v>241172.59</v>
      </c>
      <c r="AD514" s="192">
        <v>1680210.5</v>
      </c>
      <c r="AE514" s="192">
        <v>96429.15</v>
      </c>
      <c r="AF514" s="192">
        <v>3835.73</v>
      </c>
      <c r="AG514" s="192">
        <v>0</v>
      </c>
      <c r="AH514" s="192">
        <v>114940.51999999999</v>
      </c>
      <c r="AI514" s="192">
        <v>44913.350000000006</v>
      </c>
      <c r="AJ514" s="192">
        <v>195214.38</v>
      </c>
      <c r="AK514" s="192">
        <v>1631.36</v>
      </c>
      <c r="AL514" s="192">
        <v>1891316.5999999999</v>
      </c>
      <c r="AM514" s="192">
        <v>53313</v>
      </c>
      <c r="AN514" s="192">
        <v>617.98</v>
      </c>
      <c r="AO514" s="192">
        <v>19167.45</v>
      </c>
      <c r="AP514" s="192">
        <v>45942.53</v>
      </c>
      <c r="AQ514" s="192">
        <v>6800.8099999999995</v>
      </c>
      <c r="AR514" s="192">
        <v>0</v>
      </c>
      <c r="AS514" s="192">
        <v>33858</v>
      </c>
      <c r="AT514" s="192">
        <v>0</v>
      </c>
      <c r="AU514" s="192">
        <v>0</v>
      </c>
      <c r="AV514" s="192">
        <v>15370.32</v>
      </c>
      <c r="AW514" s="192">
        <v>0</v>
      </c>
      <c r="AX514" s="192">
        <v>22337.73</v>
      </c>
      <c r="AY514" s="192">
        <v>617.98</v>
      </c>
      <c r="AZ514" s="192">
        <v>5847.74</v>
      </c>
      <c r="BA514" s="192">
        <v>3091.91</v>
      </c>
      <c r="BB514" s="192">
        <v>344204.61</v>
      </c>
      <c r="BC514" s="192">
        <v>14660.02</v>
      </c>
      <c r="BD514" s="192">
        <v>5513138.1600000001</v>
      </c>
      <c r="BE514" s="192">
        <v>1233206.1100000001</v>
      </c>
      <c r="BF514" s="192">
        <v>411911.31</v>
      </c>
      <c r="BG514" s="192">
        <v>165180.36000000002</v>
      </c>
      <c r="BH514" s="192">
        <v>4017423.73</v>
      </c>
      <c r="BI514" s="192">
        <v>12711.7</v>
      </c>
      <c r="BJ514" s="192">
        <v>20504.400000000001</v>
      </c>
      <c r="BK514" s="192">
        <v>1236.5999999999999</v>
      </c>
      <c r="BL514" s="192">
        <v>1060</v>
      </c>
      <c r="BM514" s="192">
        <v>112813.6</v>
      </c>
      <c r="BN514" s="192">
        <v>34879.5</v>
      </c>
      <c r="BO514" s="192">
        <v>4494</v>
      </c>
      <c r="BP514" s="192">
        <v>10635</v>
      </c>
      <c r="BQ514" s="192">
        <v>9592.9599999999991</v>
      </c>
      <c r="BR514" s="192">
        <v>20341</v>
      </c>
      <c r="BS514" s="192">
        <v>6113369.4100000011</v>
      </c>
      <c r="BT514" s="192">
        <v>0</v>
      </c>
      <c r="BU514" s="192">
        <v>8037.9500000000007</v>
      </c>
      <c r="BV514" s="192">
        <v>492914.06</v>
      </c>
      <c r="BW514" s="192">
        <v>11747.78</v>
      </c>
      <c r="BX514" s="192">
        <v>0</v>
      </c>
      <c r="BY514" s="192">
        <v>13115.25</v>
      </c>
      <c r="BZ514" s="192">
        <v>618.29999999999995</v>
      </c>
      <c r="CA514" s="192">
        <v>4328.13</v>
      </c>
      <c r="CB514" s="192">
        <v>0</v>
      </c>
      <c r="CC514" s="192">
        <v>49529.47</v>
      </c>
      <c r="CD514" s="192">
        <v>35246.5</v>
      </c>
      <c r="CE514" s="192">
        <v>82159.66</v>
      </c>
      <c r="CF514" s="192">
        <v>986.94</v>
      </c>
      <c r="CG514" s="192">
        <v>9411.7900000000009</v>
      </c>
      <c r="CH514" s="192">
        <v>0</v>
      </c>
      <c r="CI514" s="192">
        <v>35368.369999999995</v>
      </c>
      <c r="CJ514" s="192">
        <v>0</v>
      </c>
      <c r="CK514" s="192">
        <v>85210.57</v>
      </c>
      <c r="CL514" s="192">
        <v>0</v>
      </c>
      <c r="CM514" s="192">
        <v>0</v>
      </c>
    </row>
    <row r="515" spans="1:91" s="117" customFormat="1" ht="25.95" hidden="1" customHeight="1">
      <c r="A515" s="323"/>
      <c r="C515" s="188">
        <v>13</v>
      </c>
      <c r="D515" s="191">
        <v>8694582.4900000002</v>
      </c>
      <c r="E515" s="191">
        <v>2781697.74</v>
      </c>
      <c r="F515" s="191">
        <v>1871835.64</v>
      </c>
      <c r="G515" s="191">
        <v>1521034.35</v>
      </c>
      <c r="H515" s="191">
        <v>1331091.3999999999</v>
      </c>
      <c r="I515" s="191">
        <v>3184434.23</v>
      </c>
      <c r="J515" s="191">
        <v>5531348.5099999998</v>
      </c>
      <c r="K515" s="191">
        <v>5455721.7599999998</v>
      </c>
      <c r="L515" s="191">
        <v>2815095.85</v>
      </c>
      <c r="M515" s="191">
        <v>3417982.09</v>
      </c>
      <c r="N515" s="191">
        <v>3677974.27</v>
      </c>
      <c r="O515" s="191">
        <v>1530667.44</v>
      </c>
      <c r="P515" s="191">
        <v>9272729.4700000007</v>
      </c>
      <c r="Q515" s="191">
        <v>2660150.17</v>
      </c>
      <c r="R515" s="191">
        <v>4550127</v>
      </c>
      <c r="S515" s="191">
        <v>5593694.6600000001</v>
      </c>
      <c r="T515" s="191">
        <v>2115069.7999999998</v>
      </c>
      <c r="U515" s="191">
        <v>3571434.69</v>
      </c>
      <c r="V515" s="191">
        <v>1120495.6100000001</v>
      </c>
      <c r="W515" s="191">
        <v>683779.72</v>
      </c>
      <c r="X515" s="191">
        <v>14966646.689999999</v>
      </c>
      <c r="Y515" s="191">
        <v>3489090.26</v>
      </c>
      <c r="Z515" s="191">
        <v>4240666.29</v>
      </c>
      <c r="AA515" s="191">
        <v>3353026.77</v>
      </c>
      <c r="AB515" s="191">
        <v>2025627.33</v>
      </c>
      <c r="AC515" s="191">
        <v>1711241.62</v>
      </c>
      <c r="AD515" s="191">
        <v>1913810.38</v>
      </c>
      <c r="AE515" s="191">
        <v>9753509.8300000001</v>
      </c>
      <c r="AF515" s="191">
        <v>2154637.67</v>
      </c>
      <c r="AG515" s="191">
        <v>1972984.59</v>
      </c>
      <c r="AH515" s="191">
        <v>1730042.69</v>
      </c>
      <c r="AI515" s="191">
        <v>4334091.4800000004</v>
      </c>
      <c r="AJ515" s="191">
        <v>2346911.46</v>
      </c>
      <c r="AK515" s="191">
        <v>1814494.99</v>
      </c>
      <c r="AL515" s="191">
        <v>24164824.239999998</v>
      </c>
      <c r="AM515" s="191">
        <v>5472008.0999999996</v>
      </c>
      <c r="AN515" s="191">
        <v>4146054.9</v>
      </c>
      <c r="AO515" s="191">
        <v>5478864.4299999997</v>
      </c>
      <c r="AP515" s="191">
        <v>7568675.5599999996</v>
      </c>
      <c r="AQ515" s="191">
        <v>6095605.3399999999</v>
      </c>
      <c r="AR515" s="191">
        <v>2980336.42</v>
      </c>
      <c r="AS515" s="191">
        <v>6192582.9500000002</v>
      </c>
      <c r="AT515" s="191">
        <v>1621570.78</v>
      </c>
      <c r="AU515" s="191">
        <v>4678200.3099999996</v>
      </c>
      <c r="AV515" s="191">
        <v>4560721.58</v>
      </c>
      <c r="AW515" s="191">
        <v>2805808.83</v>
      </c>
      <c r="AX515" s="191">
        <v>3873929.64</v>
      </c>
      <c r="AY515" s="191">
        <v>1544845.7</v>
      </c>
      <c r="AZ515" s="191">
        <v>1872371.74</v>
      </c>
      <c r="BA515" s="191">
        <v>1564573.13</v>
      </c>
      <c r="BB515" s="191">
        <v>4727615.58</v>
      </c>
      <c r="BC515" s="191">
        <v>2527863.92</v>
      </c>
      <c r="BD515" s="191">
        <v>0</v>
      </c>
      <c r="BE515" s="191">
        <v>4344433.09</v>
      </c>
      <c r="BF515" s="191">
        <v>3413231.83</v>
      </c>
      <c r="BG515" s="191">
        <v>1096400.1499999999</v>
      </c>
      <c r="BH515" s="191">
        <v>6518347.0999999996</v>
      </c>
      <c r="BI515" s="191">
        <v>3000000</v>
      </c>
      <c r="BJ515" s="191">
        <v>995548.6</v>
      </c>
      <c r="BK515" s="191">
        <v>4280024.0599999996</v>
      </c>
      <c r="BL515" s="191">
        <v>4205315.78</v>
      </c>
      <c r="BM515" s="191">
        <v>9079122.1300000008</v>
      </c>
      <c r="BN515" s="191">
        <v>7010392.8300000001</v>
      </c>
      <c r="BO515" s="191">
        <v>1956505.51</v>
      </c>
      <c r="BP515" s="191">
        <v>4860000</v>
      </c>
      <c r="BQ515" s="191">
        <v>3936494.77</v>
      </c>
      <c r="BR515" s="191">
        <v>1534736.37</v>
      </c>
      <c r="BS515" s="191">
        <v>35314722.270000003</v>
      </c>
      <c r="BT515" s="191">
        <v>3534739.49</v>
      </c>
      <c r="BU515" s="191">
        <v>2875916.11</v>
      </c>
      <c r="BV515" s="191">
        <v>7204961.0700000003</v>
      </c>
      <c r="BW515" s="191">
        <v>342285.46</v>
      </c>
      <c r="BX515" s="191">
        <v>2304103.52</v>
      </c>
      <c r="BY515" s="191">
        <v>8931736.8399999999</v>
      </c>
      <c r="BZ515" s="191">
        <v>1856935.19</v>
      </c>
      <c r="CA515" s="191">
        <v>2708072.8</v>
      </c>
      <c r="CB515" s="191">
        <v>4050462.78</v>
      </c>
      <c r="CC515" s="191">
        <v>3448467.34</v>
      </c>
      <c r="CD515" s="191">
        <v>5872184.71</v>
      </c>
      <c r="CE515" s="191">
        <v>4049392</v>
      </c>
      <c r="CF515" s="191">
        <v>9008669.1500000004</v>
      </c>
      <c r="CG515" s="191">
        <v>1712391.52</v>
      </c>
      <c r="CH515" s="191">
        <v>1999821.45</v>
      </c>
      <c r="CI515" s="191">
        <v>3420941.7</v>
      </c>
      <c r="CJ515" s="191">
        <v>3568497.89</v>
      </c>
      <c r="CK515" s="191">
        <v>8576701.6099999994</v>
      </c>
      <c r="CL515" s="191">
        <v>2074377.35</v>
      </c>
      <c r="CM515" s="191">
        <v>1966432.59</v>
      </c>
    </row>
    <row r="516" spans="1:91" s="117" customFormat="1" ht="25.95" hidden="1" customHeight="1">
      <c r="A516" s="323"/>
      <c r="C516" s="188">
        <v>14</v>
      </c>
      <c r="D516" s="192">
        <v>4089305</v>
      </c>
      <c r="E516" s="192">
        <v>790107</v>
      </c>
      <c r="F516" s="192">
        <v>840107</v>
      </c>
      <c r="G516" s="192">
        <v>1174872.6499999999</v>
      </c>
      <c r="H516" s="192">
        <v>3939200</v>
      </c>
      <c r="I516" s="192">
        <v>8237479</v>
      </c>
      <c r="J516" s="192">
        <v>4531133.62</v>
      </c>
      <c r="K516" s="192">
        <v>2723969.78</v>
      </c>
      <c r="L516" s="192">
        <v>1790107</v>
      </c>
      <c r="M516" s="192">
        <v>3263940</v>
      </c>
      <c r="N516" s="192">
        <v>36295722.350000001</v>
      </c>
      <c r="O516" s="192">
        <v>4566792.6500000004</v>
      </c>
      <c r="P516" s="192">
        <v>9536153</v>
      </c>
      <c r="Q516" s="192">
        <v>2369155</v>
      </c>
      <c r="R516" s="192">
        <v>16986584.16</v>
      </c>
      <c r="S516" s="192">
        <v>1856841.44</v>
      </c>
      <c r="T516" s="192">
        <v>2053659</v>
      </c>
      <c r="U516" s="192">
        <v>419849</v>
      </c>
      <c r="V516" s="192">
        <v>1773357.13</v>
      </c>
      <c r="W516" s="192">
        <v>7790037.75</v>
      </c>
      <c r="X516" s="192">
        <v>42478255.899999999</v>
      </c>
      <c r="Y516" s="192">
        <v>1158251.1499999999</v>
      </c>
      <c r="Z516" s="192">
        <v>3309668</v>
      </c>
      <c r="AA516" s="192">
        <v>2500214</v>
      </c>
      <c r="AB516" s="192">
        <v>12087810.539999999</v>
      </c>
      <c r="AC516" s="192">
        <v>1435813</v>
      </c>
      <c r="AD516" s="192">
        <v>4026534.92</v>
      </c>
      <c r="AE516" s="192">
        <v>38081614.420000002</v>
      </c>
      <c r="AF516" s="192">
        <v>1523813</v>
      </c>
      <c r="AG516" s="192">
        <v>6029897.4900000002</v>
      </c>
      <c r="AH516" s="192">
        <v>5747876</v>
      </c>
      <c r="AI516" s="192">
        <v>9733239.0899999999</v>
      </c>
      <c r="AJ516" s="192">
        <v>2476040</v>
      </c>
      <c r="AK516" s="192">
        <v>2429186</v>
      </c>
      <c r="AL516" s="192">
        <v>11498538.890000001</v>
      </c>
      <c r="AM516" s="192">
        <v>2477454.0299999998</v>
      </c>
      <c r="AN516" s="192">
        <v>1767859.63</v>
      </c>
      <c r="AO516" s="192">
        <v>4161917.07</v>
      </c>
      <c r="AP516" s="192">
        <v>4529986.99</v>
      </c>
      <c r="AQ516" s="192">
        <v>4157831.86</v>
      </c>
      <c r="AR516" s="192">
        <v>4121206.63</v>
      </c>
      <c r="AS516" s="192">
        <v>4824948.92</v>
      </c>
      <c r="AT516" s="192">
        <v>2574728.44</v>
      </c>
      <c r="AU516" s="192">
        <v>5191807.25</v>
      </c>
      <c r="AV516" s="192">
        <v>5789718.7000000002</v>
      </c>
      <c r="AW516" s="192">
        <v>1883086.48</v>
      </c>
      <c r="AX516" s="192">
        <v>1174084.74</v>
      </c>
      <c r="AY516" s="192">
        <v>2148029.04</v>
      </c>
      <c r="AZ516" s="192">
        <v>2030344.22</v>
      </c>
      <c r="BA516" s="192">
        <v>1841674.54</v>
      </c>
      <c r="BB516" s="192">
        <v>11046197.609999999</v>
      </c>
      <c r="BC516" s="192">
        <v>1969245.03</v>
      </c>
      <c r="BD516" s="192">
        <v>13501394</v>
      </c>
      <c r="BE516" s="192">
        <v>22296194</v>
      </c>
      <c r="BF516" s="192">
        <v>10589915</v>
      </c>
      <c r="BG516" s="192">
        <v>10622814</v>
      </c>
      <c r="BH516" s="192">
        <v>2198884</v>
      </c>
      <c r="BI516" s="192">
        <v>10720112.18</v>
      </c>
      <c r="BJ516" s="192">
        <v>11886416</v>
      </c>
      <c r="BK516" s="192">
        <v>125000</v>
      </c>
      <c r="BL516" s="192">
        <v>438081</v>
      </c>
      <c r="BM516" s="192">
        <v>35558702.640000001</v>
      </c>
      <c r="BN516" s="192">
        <v>6451595.5</v>
      </c>
      <c r="BO516" s="192">
        <v>1917673.45</v>
      </c>
      <c r="BP516" s="192">
        <v>10653808.59</v>
      </c>
      <c r="BQ516" s="192">
        <v>6039804.8700000001</v>
      </c>
      <c r="BR516" s="192">
        <v>4856835.2300000004</v>
      </c>
      <c r="BS516" s="192">
        <v>12432737</v>
      </c>
      <c r="BT516" s="192">
        <v>6898537.7199999997</v>
      </c>
      <c r="BU516" s="192">
        <v>7932435.0499999998</v>
      </c>
      <c r="BV516" s="192">
        <v>6703153.54</v>
      </c>
      <c r="BW516" s="192">
        <v>531749.14</v>
      </c>
      <c r="BX516" s="192">
        <v>3760427.97</v>
      </c>
      <c r="BY516" s="192">
        <v>12624073.52</v>
      </c>
      <c r="BZ516" s="192">
        <v>1943463.04</v>
      </c>
      <c r="CA516" s="192">
        <v>3958228.51</v>
      </c>
      <c r="CB516" s="192">
        <v>10719252.880000001</v>
      </c>
      <c r="CC516" s="192">
        <v>9192251.7799999993</v>
      </c>
      <c r="CD516" s="192">
        <v>10965421.83</v>
      </c>
      <c r="CE516" s="192">
        <v>3259945.94</v>
      </c>
      <c r="CF516" s="192">
        <v>8893114.4100000001</v>
      </c>
      <c r="CG516" s="192">
        <v>3261457.16</v>
      </c>
      <c r="CH516" s="192">
        <v>2911116.52</v>
      </c>
      <c r="CI516" s="192">
        <v>2380036.14</v>
      </c>
      <c r="CJ516" s="192">
        <v>1956274.67</v>
      </c>
      <c r="CK516" s="192">
        <v>25215864.25</v>
      </c>
      <c r="CL516" s="192">
        <v>1656062.54</v>
      </c>
      <c r="CM516" s="192">
        <v>1203040.71</v>
      </c>
    </row>
    <row r="517" spans="1:91" s="117" customFormat="1" ht="25.95" hidden="1" customHeight="1">
      <c r="A517" s="323"/>
      <c r="C517" s="188">
        <v>15</v>
      </c>
      <c r="D517" s="191">
        <v>8065868</v>
      </c>
      <c r="E517" s="191">
        <v>0</v>
      </c>
      <c r="F517" s="191">
        <v>4960</v>
      </c>
      <c r="G517" s="191">
        <v>0</v>
      </c>
      <c r="H517" s="191">
        <v>292056</v>
      </c>
      <c r="I517" s="191">
        <v>160156.25</v>
      </c>
      <c r="J517" s="191">
        <v>179858</v>
      </c>
      <c r="K517" s="191">
        <v>82810</v>
      </c>
      <c r="L517" s="191">
        <v>0</v>
      </c>
      <c r="M517" s="191">
        <v>502779.55</v>
      </c>
      <c r="N517" s="191">
        <v>144390</v>
      </c>
      <c r="O517" s="191">
        <v>0</v>
      </c>
      <c r="P517" s="191">
        <v>1679039</v>
      </c>
      <c r="Q517" s="191">
        <v>80410</v>
      </c>
      <c r="R517" s="191">
        <v>126000</v>
      </c>
      <c r="S517" s="191">
        <v>100472</v>
      </c>
      <c r="T517" s="191">
        <v>45400</v>
      </c>
      <c r="U517" s="191">
        <v>166259.5</v>
      </c>
      <c r="V517" s="191">
        <v>82460</v>
      </c>
      <c r="W517" s="191">
        <v>55575</v>
      </c>
      <c r="X517" s="191">
        <v>13261246</v>
      </c>
      <c r="Y517" s="191">
        <v>129990</v>
      </c>
      <c r="Z517" s="191">
        <v>83090</v>
      </c>
      <c r="AA517" s="191">
        <v>102560</v>
      </c>
      <c r="AB517" s="191">
        <v>0</v>
      </c>
      <c r="AC517" s="191">
        <v>48010</v>
      </c>
      <c r="AD517" s="191">
        <v>59464</v>
      </c>
      <c r="AE517" s="191">
        <v>358650</v>
      </c>
      <c r="AF517" s="191">
        <v>36312</v>
      </c>
      <c r="AG517" s="191">
        <v>50400</v>
      </c>
      <c r="AH517" s="191">
        <v>50300</v>
      </c>
      <c r="AI517" s="191">
        <v>227170</v>
      </c>
      <c r="AJ517" s="191">
        <v>55810</v>
      </c>
      <c r="AK517" s="191">
        <v>77860</v>
      </c>
      <c r="AL517" s="191">
        <v>18496788.789999999</v>
      </c>
      <c r="AM517" s="191">
        <v>109290</v>
      </c>
      <c r="AN517" s="191">
        <v>34110</v>
      </c>
      <c r="AO517" s="191">
        <v>15244445.01</v>
      </c>
      <c r="AP517" s="191">
        <v>181000</v>
      </c>
      <c r="AQ517" s="191">
        <v>28510</v>
      </c>
      <c r="AR517" s="191">
        <v>600</v>
      </c>
      <c r="AS517" s="191">
        <v>301657</v>
      </c>
      <c r="AT517" s="191">
        <v>0</v>
      </c>
      <c r="AU517" s="191">
        <v>0</v>
      </c>
      <c r="AV517" s="191">
        <v>0</v>
      </c>
      <c r="AW517" s="191">
        <v>47290</v>
      </c>
      <c r="AX517" s="191">
        <v>101310</v>
      </c>
      <c r="AY517" s="191">
        <v>82490</v>
      </c>
      <c r="AZ517" s="191">
        <v>26590</v>
      </c>
      <c r="BA517" s="191">
        <v>0</v>
      </c>
      <c r="BB517" s="191">
        <v>1182970</v>
      </c>
      <c r="BC517" s="191">
        <v>46980</v>
      </c>
      <c r="BD517" s="191">
        <v>6241916</v>
      </c>
      <c r="BE517" s="191">
        <v>641207</v>
      </c>
      <c r="BF517" s="191">
        <v>134735</v>
      </c>
      <c r="BG517" s="191">
        <v>125554</v>
      </c>
      <c r="BH517" s="191">
        <v>2052110</v>
      </c>
      <c r="BI517" s="191">
        <v>88910</v>
      </c>
      <c r="BJ517" s="191">
        <v>43075</v>
      </c>
      <c r="BK517" s="191">
        <v>176282</v>
      </c>
      <c r="BL517" s="191">
        <v>51420</v>
      </c>
      <c r="BM517" s="191">
        <v>1743077.47</v>
      </c>
      <c r="BN517" s="191">
        <v>177580</v>
      </c>
      <c r="BO517" s="191">
        <v>76190</v>
      </c>
      <c r="BP517" s="191">
        <v>164451</v>
      </c>
      <c r="BQ517" s="191">
        <v>114781</v>
      </c>
      <c r="BR517" s="191">
        <v>0</v>
      </c>
      <c r="BS517" s="191">
        <v>7139592</v>
      </c>
      <c r="BT517" s="191">
        <v>65010</v>
      </c>
      <c r="BU517" s="191">
        <v>4500</v>
      </c>
      <c r="BV517" s="191">
        <v>821220</v>
      </c>
      <c r="BW517" s="191">
        <v>1436530</v>
      </c>
      <c r="BX517" s="191">
        <v>113085</v>
      </c>
      <c r="BY517" s="191">
        <v>665555</v>
      </c>
      <c r="BZ517" s="191">
        <v>28399</v>
      </c>
      <c r="CA517" s="191">
        <v>4030</v>
      </c>
      <c r="CB517" s="191">
        <v>113350</v>
      </c>
      <c r="CC517" s="191">
        <v>0</v>
      </c>
      <c r="CD517" s="191">
        <v>221185</v>
      </c>
      <c r="CE517" s="191">
        <v>309306</v>
      </c>
      <c r="CF517" s="191">
        <v>210515</v>
      </c>
      <c r="CG517" s="191">
        <v>0</v>
      </c>
      <c r="CH517" s="191">
        <v>26450</v>
      </c>
      <c r="CI517" s="191">
        <v>0</v>
      </c>
      <c r="CJ517" s="191">
        <v>12350</v>
      </c>
      <c r="CK517" s="191">
        <v>491054</v>
      </c>
      <c r="CL517" s="191">
        <v>0</v>
      </c>
      <c r="CM517" s="191">
        <v>0</v>
      </c>
    </row>
    <row r="518" spans="1:91" s="117" customFormat="1" ht="25.95" hidden="1" customHeight="1">
      <c r="A518" s="323"/>
      <c r="C518" s="189">
        <v>16</v>
      </c>
      <c r="D518" s="192">
        <v>306315462.38</v>
      </c>
      <c r="E518" s="192">
        <v>39743552.829999998</v>
      </c>
      <c r="F518" s="192">
        <v>41849550.670000002</v>
      </c>
      <c r="G518" s="192">
        <v>43391717.450000003</v>
      </c>
      <c r="H518" s="192">
        <v>30200479.75</v>
      </c>
      <c r="I518" s="192">
        <v>44719069.340000004</v>
      </c>
      <c r="J518" s="192">
        <v>60303647.009999998</v>
      </c>
      <c r="K518" s="192">
        <v>60850097.729999997</v>
      </c>
      <c r="L518" s="192">
        <v>40549811.450000003</v>
      </c>
      <c r="M518" s="192">
        <v>38750094.18</v>
      </c>
      <c r="N518" s="192">
        <v>82798774.870000005</v>
      </c>
      <c r="O518" s="192">
        <v>12458786.43</v>
      </c>
      <c r="P518" s="192">
        <v>148463646.22999999</v>
      </c>
      <c r="Q518" s="192">
        <v>36029225.229999997</v>
      </c>
      <c r="R518" s="192">
        <v>36411042.030000001</v>
      </c>
      <c r="S518" s="192">
        <v>61591412.560000002</v>
      </c>
      <c r="T518" s="192">
        <v>37597982.670000002</v>
      </c>
      <c r="U518" s="192">
        <v>35006570.380000003</v>
      </c>
      <c r="V518" s="192">
        <v>36398271.359999999</v>
      </c>
      <c r="W518" s="192">
        <v>22467720.329999998</v>
      </c>
      <c r="X518" s="192">
        <v>357451636.98000002</v>
      </c>
      <c r="Y518" s="192">
        <v>26465678.710000001</v>
      </c>
      <c r="Z518" s="192">
        <v>44291934.640000001</v>
      </c>
      <c r="AA518" s="192">
        <v>34201048.369999997</v>
      </c>
      <c r="AB518" s="192">
        <v>23022117.699999999</v>
      </c>
      <c r="AC518" s="192">
        <v>27834181.030000001</v>
      </c>
      <c r="AD518" s="192">
        <v>31866416.140000001</v>
      </c>
      <c r="AE518" s="192">
        <v>96074849.560000002</v>
      </c>
      <c r="AF518" s="192">
        <v>33462924</v>
      </c>
      <c r="AG518" s="192">
        <v>30355330.66</v>
      </c>
      <c r="AH518" s="192">
        <v>35603147.780000001</v>
      </c>
      <c r="AI518" s="192">
        <v>59827263.780000001</v>
      </c>
      <c r="AJ518" s="192">
        <v>31656496.16</v>
      </c>
      <c r="AK518" s="192">
        <v>22063558.390000001</v>
      </c>
      <c r="AL518" s="192">
        <v>556678716.87</v>
      </c>
      <c r="AM518" s="192">
        <v>37099312.939999998</v>
      </c>
      <c r="AN518" s="192">
        <v>30533507.300000001</v>
      </c>
      <c r="AO518" s="192">
        <v>66630711.509999998</v>
      </c>
      <c r="AP518" s="192">
        <v>63205661.229999997</v>
      </c>
      <c r="AQ518" s="192">
        <v>37597817.850000001</v>
      </c>
      <c r="AR518" s="192">
        <v>20490705.329999998</v>
      </c>
      <c r="AS518" s="192">
        <v>112201352.63</v>
      </c>
      <c r="AT518" s="192">
        <v>35146750.960000001</v>
      </c>
      <c r="AU518" s="192">
        <v>52597183.140000001</v>
      </c>
      <c r="AV518" s="192">
        <v>70537473.670000002</v>
      </c>
      <c r="AW518" s="192">
        <v>35808870.32</v>
      </c>
      <c r="AX518" s="192">
        <v>26026935.260000002</v>
      </c>
      <c r="AY518" s="192">
        <v>47200625.420000002</v>
      </c>
      <c r="AZ518" s="192">
        <v>32533066.719999999</v>
      </c>
      <c r="BA518" s="192">
        <v>28840975.809999999</v>
      </c>
      <c r="BB518" s="192">
        <v>159653752.88999999</v>
      </c>
      <c r="BC518" s="192">
        <v>28418857.129999999</v>
      </c>
      <c r="BD518" s="192">
        <v>314543480.07999998</v>
      </c>
      <c r="BE518" s="192">
        <v>87886621.510000005</v>
      </c>
      <c r="BF518" s="192">
        <v>38232147.640000001</v>
      </c>
      <c r="BG518" s="192">
        <v>31765781.82</v>
      </c>
      <c r="BH518" s="192">
        <v>159948546.03999999</v>
      </c>
      <c r="BI518" s="192">
        <v>24375896.57</v>
      </c>
      <c r="BJ518" s="192">
        <v>15749284.85</v>
      </c>
      <c r="BK518" s="192">
        <v>19881492.629999999</v>
      </c>
      <c r="BL518" s="192">
        <v>18001666.920000002</v>
      </c>
      <c r="BM518" s="192">
        <v>239357662.15000001</v>
      </c>
      <c r="BN518" s="192">
        <v>59212996.600000001</v>
      </c>
      <c r="BO518" s="192">
        <v>45653184.740000002</v>
      </c>
      <c r="BP518" s="192">
        <v>64196764.130000003</v>
      </c>
      <c r="BQ518" s="192">
        <v>45453540.310000002</v>
      </c>
      <c r="BR518" s="192">
        <v>28812740.629999999</v>
      </c>
      <c r="BS518" s="192">
        <v>833396395.83000004</v>
      </c>
      <c r="BT518" s="192">
        <v>46942331.07</v>
      </c>
      <c r="BU518" s="192">
        <v>49228349.939999998</v>
      </c>
      <c r="BV518" s="192">
        <v>153532409.19999999</v>
      </c>
      <c r="BW518" s="192">
        <v>14160038.83</v>
      </c>
      <c r="BX518" s="192">
        <v>39967936.100000001</v>
      </c>
      <c r="BY518" s="192">
        <v>89434614.140000001</v>
      </c>
      <c r="BZ518" s="192">
        <v>30484122.469999999</v>
      </c>
      <c r="CA518" s="192">
        <v>30046099</v>
      </c>
      <c r="CB518" s="192">
        <v>41145750.770000003</v>
      </c>
      <c r="CC518" s="192">
        <v>47199729.740000002</v>
      </c>
      <c r="CD518" s="192">
        <v>85484759.969999999</v>
      </c>
      <c r="CE518" s="192">
        <v>50880713.409999996</v>
      </c>
      <c r="CF518" s="192">
        <v>68842369.310000002</v>
      </c>
      <c r="CG518" s="192">
        <v>24221940.760000002</v>
      </c>
      <c r="CH518" s="192">
        <v>29730047.16</v>
      </c>
      <c r="CI518" s="192">
        <v>22718084.969999999</v>
      </c>
      <c r="CJ518" s="192">
        <v>28741727.02</v>
      </c>
      <c r="CK518" s="192">
        <v>81422668.170000002</v>
      </c>
      <c r="CL518" s="192">
        <v>17321768.280000001</v>
      </c>
      <c r="CM518" s="192">
        <v>16123796.439999999</v>
      </c>
    </row>
    <row r="519" spans="1:91" s="117" customFormat="1" ht="25.95" hidden="1" customHeight="1">
      <c r="A519" s="323"/>
      <c r="C519" s="190">
        <v>17</v>
      </c>
      <c r="D519" s="191">
        <v>63916356.18</v>
      </c>
      <c r="E519" s="191">
        <v>1521110</v>
      </c>
      <c r="F519" s="191">
        <v>1774817.1800000002</v>
      </c>
      <c r="G519" s="191">
        <v>1970461.6099999999</v>
      </c>
      <c r="H519" s="191">
        <v>1315609.06</v>
      </c>
      <c r="I519" s="191">
        <v>1791531.84</v>
      </c>
      <c r="J519" s="191">
        <v>2628762.1300000004</v>
      </c>
      <c r="K519" s="191">
        <v>2627924.7000000002</v>
      </c>
      <c r="L519" s="191">
        <v>1657874.77</v>
      </c>
      <c r="M519" s="191">
        <v>1707905.67</v>
      </c>
      <c r="N519" s="191">
        <v>3673658.49</v>
      </c>
      <c r="O519" s="191">
        <v>533075.46</v>
      </c>
      <c r="P519" s="191">
        <v>26329872.649999999</v>
      </c>
      <c r="Q519" s="191">
        <v>1554729.6800000002</v>
      </c>
      <c r="R519" s="191">
        <v>1441802.32</v>
      </c>
      <c r="S519" s="191">
        <v>2700377.88</v>
      </c>
      <c r="T519" s="191">
        <v>1589650.79</v>
      </c>
      <c r="U519" s="191">
        <v>1417495.46</v>
      </c>
      <c r="V519" s="191">
        <v>1506726.6500000001</v>
      </c>
      <c r="W519" s="191">
        <v>872865.47</v>
      </c>
      <c r="X519" s="191">
        <v>72427718.479999989</v>
      </c>
      <c r="Y519" s="191">
        <v>1059304.46</v>
      </c>
      <c r="Z519" s="191">
        <v>1850096.26</v>
      </c>
      <c r="AA519" s="191">
        <v>1440953.31</v>
      </c>
      <c r="AB519" s="191">
        <v>882168.09000000008</v>
      </c>
      <c r="AC519" s="191">
        <v>878010.87</v>
      </c>
      <c r="AD519" s="191">
        <v>1092778.28</v>
      </c>
      <c r="AE519" s="191">
        <v>3569660.02</v>
      </c>
      <c r="AF519" s="191">
        <v>1185810.02</v>
      </c>
      <c r="AG519" s="191">
        <v>1211897.58</v>
      </c>
      <c r="AH519" s="191">
        <v>1586806.61</v>
      </c>
      <c r="AI519" s="191">
        <v>2489155.75</v>
      </c>
      <c r="AJ519" s="191">
        <v>1223551.1200000001</v>
      </c>
      <c r="AK519" s="191">
        <v>778531.72</v>
      </c>
      <c r="AL519" s="191">
        <v>111615873.09000002</v>
      </c>
      <c r="AM519" s="191">
        <v>1724077.04</v>
      </c>
      <c r="AN519" s="191">
        <v>1373196.64</v>
      </c>
      <c r="AO519" s="191">
        <v>2550870.52</v>
      </c>
      <c r="AP519" s="191">
        <v>2635584.13</v>
      </c>
      <c r="AQ519" s="191">
        <v>1597177.17</v>
      </c>
      <c r="AR519" s="191">
        <v>862144.45</v>
      </c>
      <c r="AS519" s="191">
        <v>15935862.470000001</v>
      </c>
      <c r="AT519" s="191">
        <v>1477729.61</v>
      </c>
      <c r="AU519" s="191">
        <v>2253931.64</v>
      </c>
      <c r="AV519" s="191">
        <v>3082268.42</v>
      </c>
      <c r="AW519" s="191">
        <v>1343901.24</v>
      </c>
      <c r="AX519" s="191">
        <v>1056199.49</v>
      </c>
      <c r="AY519" s="191">
        <v>2175658.85</v>
      </c>
      <c r="AZ519" s="191">
        <v>1211410.04</v>
      </c>
      <c r="BA519" s="191">
        <v>1337955.45</v>
      </c>
      <c r="BB519" s="191">
        <v>70372864.719999999</v>
      </c>
      <c r="BC519" s="191">
        <v>1326543.45</v>
      </c>
      <c r="BD519" s="191">
        <v>62199747.740000002</v>
      </c>
      <c r="BE519" s="191">
        <v>3665554.18</v>
      </c>
      <c r="BF519" s="191">
        <v>1465464.46</v>
      </c>
      <c r="BG519" s="191">
        <v>1301631.08</v>
      </c>
      <c r="BH519" s="191">
        <v>6988380.5499999998</v>
      </c>
      <c r="BI519" s="191">
        <v>992188.68</v>
      </c>
      <c r="BJ519" s="191">
        <v>710793.34</v>
      </c>
      <c r="BK519" s="191">
        <v>907297.41</v>
      </c>
      <c r="BL519" s="191">
        <v>775184.02999999991</v>
      </c>
      <c r="BM519" s="191">
        <v>43113393.460000001</v>
      </c>
      <c r="BN519" s="191">
        <v>2601878.4900000002</v>
      </c>
      <c r="BO519" s="191">
        <v>1988753.69</v>
      </c>
      <c r="BP519" s="191">
        <v>2887110.77</v>
      </c>
      <c r="BQ519" s="191">
        <v>1880548.1400000001</v>
      </c>
      <c r="BR519" s="191">
        <v>1285035.25</v>
      </c>
      <c r="BS519" s="191">
        <v>194191260.87</v>
      </c>
      <c r="BT519" s="191">
        <v>2012389.6400000001</v>
      </c>
      <c r="BU519" s="191">
        <v>2120986.9</v>
      </c>
      <c r="BV519" s="191">
        <v>26453323.510000002</v>
      </c>
      <c r="BW519" s="191">
        <v>637013</v>
      </c>
      <c r="BX519" s="191">
        <v>1793951.8699999999</v>
      </c>
      <c r="BY519" s="191">
        <v>3782104.86</v>
      </c>
      <c r="BZ519" s="191">
        <v>1323648.8900000001</v>
      </c>
      <c r="CA519" s="191">
        <v>1392019.31</v>
      </c>
      <c r="CB519" s="191">
        <v>2182511.2400000002</v>
      </c>
      <c r="CC519" s="191">
        <v>2217228.4</v>
      </c>
      <c r="CD519" s="191">
        <v>3680019.41</v>
      </c>
      <c r="CE519" s="191">
        <v>2172142.9</v>
      </c>
      <c r="CF519" s="191">
        <v>2918320.86</v>
      </c>
      <c r="CG519" s="191">
        <v>990440.17999999993</v>
      </c>
      <c r="CH519" s="191">
        <v>1059025.1300000001</v>
      </c>
      <c r="CI519" s="191">
        <v>975827</v>
      </c>
      <c r="CJ519" s="191">
        <v>1172364.8499999999</v>
      </c>
      <c r="CK519" s="191">
        <v>3709427.36</v>
      </c>
      <c r="CL519" s="191">
        <v>708185.08000000007</v>
      </c>
      <c r="CM519" s="191">
        <v>763193.81</v>
      </c>
    </row>
    <row r="520" spans="1:91" s="117" customFormat="1" ht="25.95" hidden="1" customHeight="1">
      <c r="A520" s="323"/>
      <c r="C520" s="188">
        <v>18</v>
      </c>
      <c r="D520" s="192">
        <v>105920266.09999999</v>
      </c>
      <c r="E520" s="192">
        <v>0</v>
      </c>
      <c r="F520" s="192">
        <v>0</v>
      </c>
      <c r="G520" s="192">
        <v>0</v>
      </c>
      <c r="H520" s="192">
        <v>0</v>
      </c>
      <c r="I520" s="192">
        <v>0</v>
      </c>
      <c r="J520" s="192">
        <v>0</v>
      </c>
      <c r="K520" s="192">
        <v>0</v>
      </c>
      <c r="L520" s="192">
        <v>0</v>
      </c>
      <c r="M520" s="192">
        <v>0</v>
      </c>
      <c r="N520" s="192">
        <v>0</v>
      </c>
      <c r="O520" s="192">
        <v>0</v>
      </c>
      <c r="P520" s="192">
        <v>18000</v>
      </c>
      <c r="Q520" s="192">
        <v>0</v>
      </c>
      <c r="R520" s="192">
        <v>0</v>
      </c>
      <c r="S520" s="192">
        <v>0</v>
      </c>
      <c r="T520" s="192">
        <v>0</v>
      </c>
      <c r="U520" s="192">
        <v>0</v>
      </c>
      <c r="V520" s="192">
        <v>0</v>
      </c>
      <c r="W520" s="192">
        <v>0</v>
      </c>
      <c r="X520" s="192">
        <v>0</v>
      </c>
      <c r="Y520" s="192">
        <v>0</v>
      </c>
      <c r="Z520" s="192">
        <v>0</v>
      </c>
      <c r="AA520" s="192">
        <v>0</v>
      </c>
      <c r="AB520" s="192">
        <v>0</v>
      </c>
      <c r="AC520" s="192">
        <v>0</v>
      </c>
      <c r="AD520" s="192">
        <v>0</v>
      </c>
      <c r="AE520" s="192">
        <v>0</v>
      </c>
      <c r="AF520" s="192">
        <v>0</v>
      </c>
      <c r="AG520" s="192">
        <v>0</v>
      </c>
      <c r="AH520" s="192">
        <v>0</v>
      </c>
      <c r="AI520" s="192">
        <v>0</v>
      </c>
      <c r="AJ520" s="192">
        <v>0</v>
      </c>
      <c r="AK520" s="192">
        <v>0</v>
      </c>
      <c r="AL520" s="192">
        <v>3063053</v>
      </c>
      <c r="AM520" s="192">
        <v>0</v>
      </c>
      <c r="AN520" s="192">
        <v>0</v>
      </c>
      <c r="AO520" s="192">
        <v>0</v>
      </c>
      <c r="AP520" s="192">
        <v>0</v>
      </c>
      <c r="AQ520" s="192">
        <v>0</v>
      </c>
      <c r="AR520" s="192">
        <v>0</v>
      </c>
      <c r="AS520" s="192">
        <v>243550</v>
      </c>
      <c r="AT520" s="192">
        <v>0</v>
      </c>
      <c r="AU520" s="192">
        <v>0</v>
      </c>
      <c r="AV520" s="192">
        <v>0</v>
      </c>
      <c r="AW520" s="192">
        <v>0</v>
      </c>
      <c r="AX520" s="192">
        <v>0</v>
      </c>
      <c r="AY520" s="192">
        <v>0</v>
      </c>
      <c r="AZ520" s="192">
        <v>0</v>
      </c>
      <c r="BA520" s="192">
        <v>0</v>
      </c>
      <c r="BB520" s="192">
        <v>0</v>
      </c>
      <c r="BC520" s="192">
        <v>0</v>
      </c>
      <c r="BD520" s="192">
        <v>0</v>
      </c>
      <c r="BE520" s="192">
        <v>0</v>
      </c>
      <c r="BF520" s="192">
        <v>0</v>
      </c>
      <c r="BG520" s="192">
        <v>0</v>
      </c>
      <c r="BH520" s="192">
        <v>0</v>
      </c>
      <c r="BI520" s="192">
        <v>0</v>
      </c>
      <c r="BJ520" s="192">
        <v>0</v>
      </c>
      <c r="BK520" s="192">
        <v>0</v>
      </c>
      <c r="BL520" s="192">
        <v>0</v>
      </c>
      <c r="BM520" s="192">
        <v>200855454.93000001</v>
      </c>
      <c r="BN520" s="192">
        <v>0</v>
      </c>
      <c r="BO520" s="192">
        <v>0</v>
      </c>
      <c r="BP520" s="192">
        <v>0</v>
      </c>
      <c r="BQ520" s="192">
        <v>0</v>
      </c>
      <c r="BR520" s="192">
        <v>0</v>
      </c>
      <c r="BS520" s="192">
        <v>8832722.5</v>
      </c>
      <c r="BT520" s="192">
        <v>0</v>
      </c>
      <c r="BU520" s="192">
        <v>0</v>
      </c>
      <c r="BV520" s="192">
        <v>64750</v>
      </c>
      <c r="BW520" s="192">
        <v>0</v>
      </c>
      <c r="BX520" s="192">
        <v>0</v>
      </c>
      <c r="BY520" s="192">
        <v>0</v>
      </c>
      <c r="BZ520" s="192">
        <v>0</v>
      </c>
      <c r="CA520" s="192">
        <v>0</v>
      </c>
      <c r="CB520" s="192">
        <v>0</v>
      </c>
      <c r="CC520" s="192">
        <v>0</v>
      </c>
      <c r="CD520" s="192">
        <v>0</v>
      </c>
      <c r="CE520" s="192">
        <v>0</v>
      </c>
      <c r="CF520" s="192">
        <v>0</v>
      </c>
      <c r="CG520" s="192">
        <v>0</v>
      </c>
      <c r="CH520" s="192">
        <v>0</v>
      </c>
      <c r="CI520" s="192">
        <v>0</v>
      </c>
      <c r="CJ520" s="192">
        <v>0</v>
      </c>
      <c r="CK520" s="192">
        <v>0</v>
      </c>
      <c r="CL520" s="192">
        <v>0</v>
      </c>
      <c r="CM520" s="192">
        <v>0</v>
      </c>
    </row>
    <row r="521" spans="1:91" s="117" customFormat="1" ht="25.95" hidden="1" customHeight="1">
      <c r="A521" s="323"/>
      <c r="C521" s="188">
        <v>19</v>
      </c>
      <c r="D521" s="191">
        <v>35028730.600000001</v>
      </c>
      <c r="E521" s="191">
        <v>15344215.010000002</v>
      </c>
      <c r="F521" s="191">
        <v>9664747.5899999999</v>
      </c>
      <c r="G521" s="191">
        <v>7811802.1400000006</v>
      </c>
      <c r="H521" s="191">
        <v>4115706.1499999994</v>
      </c>
      <c r="I521" s="191">
        <v>8074961.2599999998</v>
      </c>
      <c r="J521" s="191">
        <v>10944816.35</v>
      </c>
      <c r="K521" s="191">
        <v>27435004.32</v>
      </c>
      <c r="L521" s="191">
        <v>9457678.6899999995</v>
      </c>
      <c r="M521" s="191">
        <v>11436458.57</v>
      </c>
      <c r="N521" s="191">
        <v>106739667.40000001</v>
      </c>
      <c r="O521" s="191">
        <v>6969199.54</v>
      </c>
      <c r="P521" s="191">
        <v>344766686.69999993</v>
      </c>
      <c r="Q521" s="191">
        <v>8605824.6099999994</v>
      </c>
      <c r="R521" s="191">
        <v>14592587.68</v>
      </c>
      <c r="S521" s="191">
        <v>10127531.98</v>
      </c>
      <c r="T521" s="191">
        <v>6507991.9400000004</v>
      </c>
      <c r="U521" s="191">
        <v>9975004.2699999996</v>
      </c>
      <c r="V521" s="191">
        <v>6829153.5099999998</v>
      </c>
      <c r="W521" s="191">
        <v>4172171.47</v>
      </c>
      <c r="X521" s="191">
        <v>501580971.22000003</v>
      </c>
      <c r="Y521" s="191">
        <v>17067877.690000001</v>
      </c>
      <c r="Z521" s="191">
        <v>16029713.18</v>
      </c>
      <c r="AA521" s="191">
        <v>4077345.08</v>
      </c>
      <c r="AB521" s="191">
        <v>5110219.4799999995</v>
      </c>
      <c r="AC521" s="191">
        <v>7809440.3599999994</v>
      </c>
      <c r="AD521" s="191">
        <v>2863421.96</v>
      </c>
      <c r="AE521" s="191">
        <v>27639676.379999999</v>
      </c>
      <c r="AF521" s="191">
        <v>6070305.7200000007</v>
      </c>
      <c r="AG521" s="191">
        <v>3824744.79</v>
      </c>
      <c r="AH521" s="191">
        <v>15394128.51</v>
      </c>
      <c r="AI521" s="191">
        <v>19813320.240000002</v>
      </c>
      <c r="AJ521" s="191">
        <v>4963235.3100000005</v>
      </c>
      <c r="AK521" s="191">
        <v>6329012.1400000006</v>
      </c>
      <c r="AL521" s="191">
        <v>83049186.309999987</v>
      </c>
      <c r="AM521" s="191">
        <v>13472260.789999999</v>
      </c>
      <c r="AN521" s="191">
        <v>4702087.96</v>
      </c>
      <c r="AO521" s="191">
        <v>68335591.320000008</v>
      </c>
      <c r="AP521" s="191">
        <v>16706153.93</v>
      </c>
      <c r="AQ521" s="191">
        <v>9687901.3800000008</v>
      </c>
      <c r="AR521" s="191">
        <v>3838163.8200000003</v>
      </c>
      <c r="AS521" s="191">
        <v>21665566.239999998</v>
      </c>
      <c r="AT521" s="191">
        <v>7468178.4500000002</v>
      </c>
      <c r="AU521" s="191">
        <v>8578264.6799999997</v>
      </c>
      <c r="AV521" s="191">
        <v>14954827.16</v>
      </c>
      <c r="AW521" s="191">
        <v>23248278.399999999</v>
      </c>
      <c r="AX521" s="191">
        <v>4951663.8</v>
      </c>
      <c r="AY521" s="191">
        <v>9037103.3699999992</v>
      </c>
      <c r="AZ521" s="191">
        <v>7242784.4600000009</v>
      </c>
      <c r="BA521" s="191">
        <v>5761703.6899999995</v>
      </c>
      <c r="BB521" s="191">
        <v>41425965.159999996</v>
      </c>
      <c r="BC521" s="191">
        <v>13985687.340000002</v>
      </c>
      <c r="BD521" s="191">
        <v>57365862.379999995</v>
      </c>
      <c r="BE521" s="191">
        <v>55285934.410000004</v>
      </c>
      <c r="BF521" s="191">
        <v>9376803.9000000004</v>
      </c>
      <c r="BG521" s="191">
        <v>20364758.91</v>
      </c>
      <c r="BH521" s="191">
        <v>343954772.72000003</v>
      </c>
      <c r="BI521" s="191">
        <v>2916845.41</v>
      </c>
      <c r="BJ521" s="191">
        <v>4095773.8599999994</v>
      </c>
      <c r="BK521" s="191">
        <v>5122625.62</v>
      </c>
      <c r="BL521" s="191">
        <v>9211231.540000001</v>
      </c>
      <c r="BM521" s="191">
        <v>38206491.170000002</v>
      </c>
      <c r="BN521" s="191">
        <v>11647949.98</v>
      </c>
      <c r="BO521" s="191">
        <v>9029673.4399999995</v>
      </c>
      <c r="BP521" s="191">
        <v>25695342.260000002</v>
      </c>
      <c r="BQ521" s="191">
        <v>10504381.35</v>
      </c>
      <c r="BR521" s="191">
        <v>6455889.8599999994</v>
      </c>
      <c r="BS521" s="191">
        <v>169472317.25</v>
      </c>
      <c r="BT521" s="191">
        <v>11933510.66</v>
      </c>
      <c r="BU521" s="191">
        <v>12224970.57</v>
      </c>
      <c r="BV521" s="191">
        <v>23201361.710000001</v>
      </c>
      <c r="BW521" s="191">
        <v>7793056.1200000001</v>
      </c>
      <c r="BX521" s="191">
        <v>16132941.51</v>
      </c>
      <c r="BY521" s="191">
        <v>25005141.590000004</v>
      </c>
      <c r="BZ521" s="191">
        <v>4260990.76</v>
      </c>
      <c r="CA521" s="191">
        <v>6761536.3799999999</v>
      </c>
      <c r="CB521" s="191">
        <v>9639788.1099999994</v>
      </c>
      <c r="CC521" s="191">
        <v>8050344.6799999997</v>
      </c>
      <c r="CD521" s="191">
        <v>19329418.940000001</v>
      </c>
      <c r="CE521" s="191">
        <v>7279444.5499999998</v>
      </c>
      <c r="CF521" s="191">
        <v>18846169.149999999</v>
      </c>
      <c r="CG521" s="191">
        <v>5893531.3399999999</v>
      </c>
      <c r="CH521" s="191">
        <v>3835134.17</v>
      </c>
      <c r="CI521" s="191">
        <v>6908867.8000000007</v>
      </c>
      <c r="CJ521" s="191">
        <v>4253827.4399999995</v>
      </c>
      <c r="CK521" s="191">
        <v>30560830.789999999</v>
      </c>
      <c r="CL521" s="191">
        <v>6508310.4800000004</v>
      </c>
      <c r="CM521" s="191">
        <v>5306730.46</v>
      </c>
    </row>
    <row r="522" spans="1:91" s="117" customFormat="1" ht="25.95" hidden="1" customHeight="1">
      <c r="A522" s="323"/>
      <c r="D522" s="191"/>
      <c r="E522" s="191"/>
      <c r="F522" s="191"/>
      <c r="G522" s="191"/>
      <c r="H522" s="191"/>
      <c r="I522" s="191"/>
      <c r="J522" s="191"/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  <c r="BQ522" s="191"/>
      <c r="BR522" s="191"/>
      <c r="BS522" s="191"/>
      <c r="BT522" s="191"/>
      <c r="BU522" s="191"/>
      <c r="BV522" s="191"/>
      <c r="BW522" s="191"/>
      <c r="BX522" s="191"/>
      <c r="BY522" s="191"/>
      <c r="BZ522" s="191"/>
      <c r="CA522" s="191"/>
      <c r="CB522" s="191"/>
      <c r="CC522" s="191"/>
      <c r="CD522" s="191"/>
      <c r="CE522" s="191"/>
      <c r="CF522" s="191"/>
      <c r="CG522" s="191"/>
      <c r="CH522" s="191"/>
      <c r="CI522" s="191"/>
      <c r="CJ522" s="191"/>
      <c r="CK522" s="191"/>
      <c r="CL522" s="191"/>
      <c r="CM522" s="191"/>
    </row>
    <row r="523" spans="1:91" s="117" customFormat="1" ht="25.95" hidden="1" customHeight="1">
      <c r="A523" s="323"/>
      <c r="B523" s="117">
        <v>20</v>
      </c>
      <c r="C523" s="193" t="s">
        <v>696</v>
      </c>
      <c r="D523" s="191">
        <v>304211297.06999993</v>
      </c>
      <c r="E523" s="191">
        <v>39743552.829999998</v>
      </c>
      <c r="F523" s="191">
        <v>41943770.800000004</v>
      </c>
      <c r="G523" s="191">
        <v>43511172.650000006</v>
      </c>
      <c r="H523" s="191">
        <v>30199526.350000001</v>
      </c>
      <c r="I523" s="191">
        <v>44749865.579999998</v>
      </c>
      <c r="J523" s="191">
        <v>60316405.960000008</v>
      </c>
      <c r="K523" s="191">
        <v>60850097.730000004</v>
      </c>
      <c r="L523" s="191">
        <v>40602241.75999999</v>
      </c>
      <c r="M523" s="191">
        <v>38750094.18</v>
      </c>
      <c r="N523" s="191">
        <v>83069048.359999999</v>
      </c>
      <c r="O523" s="191">
        <v>12458786.43</v>
      </c>
      <c r="P523" s="191">
        <v>148545193.00999996</v>
      </c>
      <c r="Q523" s="191">
        <v>36051327.310000002</v>
      </c>
      <c r="R523" s="191">
        <v>36419094.630000003</v>
      </c>
      <c r="S523" s="191">
        <v>61603975.920000002</v>
      </c>
      <c r="T523" s="191">
        <v>37617384.769999996</v>
      </c>
      <c r="U523" s="191">
        <v>35019836.899999999</v>
      </c>
      <c r="V523" s="191">
        <v>36404432.159999996</v>
      </c>
      <c r="W523" s="191">
        <v>22467720.330000002</v>
      </c>
      <c r="X523" s="191">
        <v>356288028.73999995</v>
      </c>
      <c r="Y523" s="191">
        <v>26553343.070000004</v>
      </c>
      <c r="Z523" s="191">
        <v>44471382.679999992</v>
      </c>
      <c r="AA523" s="191">
        <v>34532421.32</v>
      </c>
      <c r="AB523" s="191">
        <v>23052248.490000002</v>
      </c>
      <c r="AC523" s="191">
        <v>28003729.330000002</v>
      </c>
      <c r="AD523" s="191">
        <v>31931310.970000003</v>
      </c>
      <c r="AE523" s="191">
        <v>98404090.460000008</v>
      </c>
      <c r="AF523" s="191">
        <v>33662425.870000005</v>
      </c>
      <c r="AG523" s="191">
        <v>31041060.66</v>
      </c>
      <c r="AH523" s="191">
        <v>35644890.079999998</v>
      </c>
      <c r="AI523" s="191">
        <v>60178531.339999996</v>
      </c>
      <c r="AJ523" s="191">
        <v>32254078.500000004</v>
      </c>
      <c r="AK523" s="191">
        <v>22698007.739999998</v>
      </c>
      <c r="AL523" s="191">
        <v>572266228.21999991</v>
      </c>
      <c r="AM523" s="191">
        <v>37186710.81000001</v>
      </c>
      <c r="AN523" s="191">
        <v>30576218.930000003</v>
      </c>
      <c r="AO523" s="191">
        <v>66743867.68</v>
      </c>
      <c r="AP523" s="191">
        <v>63415676.82</v>
      </c>
      <c r="AQ523" s="191">
        <v>38004363.32</v>
      </c>
      <c r="AR523" s="191">
        <v>20507280.209999997</v>
      </c>
      <c r="AS523" s="191">
        <v>112345412.66999999</v>
      </c>
      <c r="AT523" s="191">
        <v>35165944.450000003</v>
      </c>
      <c r="AU523" s="191">
        <v>52153826.569999993</v>
      </c>
      <c r="AV523" s="191">
        <v>71322080.920000002</v>
      </c>
      <c r="AW523" s="191">
        <v>35835624.560000002</v>
      </c>
      <c r="AX523" s="191">
        <v>26044930.850000001</v>
      </c>
      <c r="AY523" s="191">
        <v>47423145.999999993</v>
      </c>
      <c r="AZ523" s="191">
        <v>32563313.259999998</v>
      </c>
      <c r="BA523" s="191">
        <v>28870080.459999997</v>
      </c>
      <c r="BB523" s="191">
        <v>163893708.26000002</v>
      </c>
      <c r="BC523" s="191">
        <v>28595473.68</v>
      </c>
      <c r="BD523" s="191">
        <v>315085045.27000004</v>
      </c>
      <c r="BE523" s="191">
        <v>87886621.50999999</v>
      </c>
      <c r="BF523" s="191">
        <v>38305593.109999992</v>
      </c>
      <c r="BG523" s="191">
        <v>31765781.819999997</v>
      </c>
      <c r="BH523" s="191">
        <v>160064488.83999997</v>
      </c>
      <c r="BI523" s="191">
        <v>24392034.330000002</v>
      </c>
      <c r="BJ523" s="191">
        <v>15786670.460000001</v>
      </c>
      <c r="BK523" s="191">
        <v>19881492.630000003</v>
      </c>
      <c r="BL523" s="191">
        <v>18003445.620000001</v>
      </c>
      <c r="BM523" s="191">
        <v>239533273.73999998</v>
      </c>
      <c r="BN523" s="191">
        <v>59297400.75999999</v>
      </c>
      <c r="BO523" s="191">
        <v>45681131.870000005</v>
      </c>
      <c r="BP523" s="191">
        <v>64253307.620000005</v>
      </c>
      <c r="BQ523" s="191">
        <v>45477257.090000004</v>
      </c>
      <c r="BR523" s="191">
        <v>28821931.07</v>
      </c>
      <c r="BS523" s="191">
        <v>835077201.30999994</v>
      </c>
      <c r="BT523" s="191">
        <v>47109141.169999994</v>
      </c>
      <c r="BU523" s="191">
        <v>49228349.940000005</v>
      </c>
      <c r="BV523" s="191">
        <v>153753668.47</v>
      </c>
      <c r="BW523" s="191">
        <v>14160038.83</v>
      </c>
      <c r="BX523" s="191">
        <v>40089554.310000002</v>
      </c>
      <c r="BY523" s="191">
        <v>89536943.469999999</v>
      </c>
      <c r="BZ523" s="191">
        <v>30499479.089999996</v>
      </c>
      <c r="CA523" s="191">
        <v>30114414.229999997</v>
      </c>
      <c r="CB523" s="191">
        <v>41479529.670000002</v>
      </c>
      <c r="CC523" s="191">
        <v>47301701.309999995</v>
      </c>
      <c r="CD523" s="191">
        <v>85551476.220000014</v>
      </c>
      <c r="CE523" s="191">
        <v>50852540.189999998</v>
      </c>
      <c r="CF523" s="191">
        <v>69554601.229999989</v>
      </c>
      <c r="CG523" s="191">
        <v>24257225.589999996</v>
      </c>
      <c r="CH523" s="191">
        <v>29772250.530000001</v>
      </c>
      <c r="CI523" s="191">
        <v>22708801.469999999</v>
      </c>
      <c r="CJ523" s="191">
        <v>28771750.719999995</v>
      </c>
      <c r="CK523" s="191">
        <v>81525654.149999976</v>
      </c>
      <c r="CL523" s="191">
        <v>17391990.440000001</v>
      </c>
      <c r="CM523" s="191">
        <v>16264237.639999999</v>
      </c>
    </row>
    <row r="524" spans="1:91" s="117" customFormat="1" ht="25.95" hidden="1" customHeight="1">
      <c r="A524" s="323"/>
      <c r="B524" s="117">
        <v>21</v>
      </c>
      <c r="C524" s="194" t="s">
        <v>697</v>
      </c>
      <c r="D524" s="191">
        <v>84938092.129999995</v>
      </c>
      <c r="E524" s="191">
        <v>14938692</v>
      </c>
      <c r="F524" s="191">
        <v>12553517.399999999</v>
      </c>
      <c r="G524" s="191">
        <v>9396611</v>
      </c>
      <c r="H524" s="191">
        <v>10655992.219999999</v>
      </c>
      <c r="I524" s="191">
        <v>11475972.470000001</v>
      </c>
      <c r="J524" s="191">
        <v>10920015</v>
      </c>
      <c r="K524" s="191">
        <v>20560589.149999999</v>
      </c>
      <c r="L524" s="191">
        <v>13518013.98</v>
      </c>
      <c r="M524" s="191">
        <v>17415190.359999999</v>
      </c>
      <c r="N524" s="191">
        <v>35660091.310000002</v>
      </c>
      <c r="O524" s="191">
        <v>4275695</v>
      </c>
      <c r="P524" s="191">
        <v>58437721.780000001</v>
      </c>
      <c r="Q524" s="191">
        <v>12800272.460000001</v>
      </c>
      <c r="R524" s="191">
        <v>14786796.93</v>
      </c>
      <c r="S524" s="191">
        <v>19026090.890000001</v>
      </c>
      <c r="T524" s="191">
        <v>13672140.49</v>
      </c>
      <c r="U524" s="191">
        <v>10264227</v>
      </c>
      <c r="V524" s="191">
        <v>11932673</v>
      </c>
      <c r="W524" s="191">
        <v>7439646.9800000004</v>
      </c>
      <c r="X524" s="191">
        <v>85298211.390000001</v>
      </c>
      <c r="Y524" s="191">
        <v>9979405.3200000003</v>
      </c>
      <c r="Z524" s="191">
        <v>22308483.240000002</v>
      </c>
      <c r="AA524" s="191">
        <v>13829903.189999999</v>
      </c>
      <c r="AB524" s="191">
        <v>7726607</v>
      </c>
      <c r="AC524" s="191">
        <v>8298130.6500000004</v>
      </c>
      <c r="AD524" s="191">
        <v>9566362.6699999999</v>
      </c>
      <c r="AE524" s="191">
        <v>31328217.379999999</v>
      </c>
      <c r="AF524" s="191">
        <v>6137602.4399999995</v>
      </c>
      <c r="AG524" s="191">
        <v>10956836</v>
      </c>
      <c r="AH524" s="191">
        <v>11224321.5</v>
      </c>
      <c r="AI524" s="191">
        <v>20332044</v>
      </c>
      <c r="AJ524" s="191">
        <v>10841271</v>
      </c>
      <c r="AK524" s="191">
        <v>8263838.7599999998</v>
      </c>
      <c r="AL524" s="191">
        <v>193824457.97</v>
      </c>
      <c r="AM524" s="191">
        <v>12270698.68</v>
      </c>
      <c r="AN524" s="191">
        <v>11015418</v>
      </c>
      <c r="AO524" s="191">
        <v>23891897.729999997</v>
      </c>
      <c r="AP524" s="191">
        <v>23810735.09</v>
      </c>
      <c r="AQ524" s="191">
        <v>15045551.42</v>
      </c>
      <c r="AR524" s="191">
        <v>7150871.3099999996</v>
      </c>
      <c r="AS524" s="191">
        <v>55668535</v>
      </c>
      <c r="AT524" s="191">
        <v>13514950</v>
      </c>
      <c r="AU524" s="191">
        <v>27512263</v>
      </c>
      <c r="AV524" s="191">
        <v>21827024.060000002</v>
      </c>
      <c r="AW524" s="191">
        <v>13867976.93</v>
      </c>
      <c r="AX524" s="191">
        <v>9831651.3099999987</v>
      </c>
      <c r="AY524" s="191">
        <v>13050258.309999999</v>
      </c>
      <c r="AZ524" s="191">
        <v>13862275.050000001</v>
      </c>
      <c r="BA524" s="191">
        <v>14723211</v>
      </c>
      <c r="BB524" s="191">
        <v>47709015.510000005</v>
      </c>
      <c r="BC524" s="191">
        <v>13355058.100000001</v>
      </c>
      <c r="BD524" s="191">
        <v>82695947.189999998</v>
      </c>
      <c r="BE524" s="191">
        <v>29000979</v>
      </c>
      <c r="BF524" s="191">
        <v>9632754.9699999988</v>
      </c>
      <c r="BG524" s="191">
        <v>14237367.18</v>
      </c>
      <c r="BH524" s="191">
        <v>61884354.359999999</v>
      </c>
      <c r="BI524" s="191">
        <v>10695086.52</v>
      </c>
      <c r="BJ524" s="191">
        <v>7217121</v>
      </c>
      <c r="BK524" s="191">
        <v>12634978.109999999</v>
      </c>
      <c r="BL524" s="191">
        <v>11723797.18</v>
      </c>
      <c r="BM524" s="191">
        <v>58363339</v>
      </c>
      <c r="BN524" s="191">
        <v>15214536</v>
      </c>
      <c r="BO524" s="191">
        <v>11823607</v>
      </c>
      <c r="BP524" s="191">
        <v>19561962.93</v>
      </c>
      <c r="BQ524" s="191">
        <v>15029080.949999999</v>
      </c>
      <c r="BR524" s="191">
        <v>14363406.16</v>
      </c>
      <c r="BS524" s="191">
        <v>255389742</v>
      </c>
      <c r="BT524" s="191">
        <v>17669165.260000002</v>
      </c>
      <c r="BU524" s="191">
        <v>18927171.66</v>
      </c>
      <c r="BV524" s="191">
        <v>56592196.789999999</v>
      </c>
      <c r="BW524" s="191">
        <v>5547606</v>
      </c>
      <c r="BX524" s="191">
        <v>11957163.75</v>
      </c>
      <c r="BY524" s="191">
        <v>32592506.119999997</v>
      </c>
      <c r="BZ524" s="191">
        <v>10029116</v>
      </c>
      <c r="CA524" s="191">
        <v>12224873</v>
      </c>
      <c r="CB524" s="191">
        <v>12787712.73</v>
      </c>
      <c r="CC524" s="191">
        <v>15222947.120000001</v>
      </c>
      <c r="CD524" s="191">
        <v>31057437.809999999</v>
      </c>
      <c r="CE524" s="191">
        <v>16064398.050000001</v>
      </c>
      <c r="CF524" s="191">
        <v>31889872.050000004</v>
      </c>
      <c r="CG524" s="191">
        <v>11327067.02</v>
      </c>
      <c r="CH524" s="191">
        <v>9036511.75</v>
      </c>
      <c r="CI524" s="191">
        <v>11116386.890000001</v>
      </c>
      <c r="CJ524" s="191">
        <v>8778176.1699999999</v>
      </c>
      <c r="CK524" s="191">
        <v>38937199.670000002</v>
      </c>
      <c r="CL524" s="191">
        <v>8759964.8200000003</v>
      </c>
      <c r="CM524" s="191">
        <v>8171050.9499999993</v>
      </c>
    </row>
    <row r="525" spans="1:91" s="117" customFormat="1" ht="25.95" hidden="1" customHeight="1">
      <c r="A525" s="323"/>
      <c r="B525" s="117">
        <v>22</v>
      </c>
      <c r="C525" s="194" t="s">
        <v>698</v>
      </c>
      <c r="D525" s="191">
        <v>169984615.66</v>
      </c>
      <c r="E525" s="191">
        <v>15808983</v>
      </c>
      <c r="F525" s="191">
        <v>17449925.640000001</v>
      </c>
      <c r="G525" s="191">
        <v>17253518.890000001</v>
      </c>
      <c r="H525" s="191">
        <v>13052473.390000001</v>
      </c>
      <c r="I525" s="191">
        <v>19461729.439999998</v>
      </c>
      <c r="J525" s="191">
        <v>30317334.759999998</v>
      </c>
      <c r="K525" s="191">
        <v>40515485.5</v>
      </c>
      <c r="L525" s="191">
        <v>19353492.27</v>
      </c>
      <c r="M525" s="191">
        <v>26455733.710000001</v>
      </c>
      <c r="N525" s="191">
        <v>51162808.219999999</v>
      </c>
      <c r="O525" s="191">
        <v>10179082.5</v>
      </c>
      <c r="P525" s="191">
        <v>134021733.25</v>
      </c>
      <c r="Q525" s="191">
        <v>23213895.759999998</v>
      </c>
      <c r="R525" s="191">
        <v>40716980.329999998</v>
      </c>
      <c r="S525" s="191">
        <v>42630943.449999996</v>
      </c>
      <c r="T525" s="191">
        <v>22828105.109999999</v>
      </c>
      <c r="U525" s="191">
        <v>25654251.240000002</v>
      </c>
      <c r="V525" s="191">
        <v>21593588.579999998</v>
      </c>
      <c r="W525" s="191">
        <v>14186355.84</v>
      </c>
      <c r="X525" s="191">
        <v>205091479.44</v>
      </c>
      <c r="Y525" s="191">
        <v>17300925.370000001</v>
      </c>
      <c r="Z525" s="191">
        <v>29472158.899999999</v>
      </c>
      <c r="AA525" s="191">
        <v>25283327.310000002</v>
      </c>
      <c r="AB525" s="191">
        <v>14326452.02</v>
      </c>
      <c r="AC525" s="191">
        <v>14275367.529999999</v>
      </c>
      <c r="AD525" s="191">
        <v>18109269.890000001</v>
      </c>
      <c r="AE525" s="191">
        <v>53426175.600000001</v>
      </c>
      <c r="AF525" s="191">
        <v>17762746.5</v>
      </c>
      <c r="AG525" s="191">
        <v>19635731.41</v>
      </c>
      <c r="AH525" s="191">
        <v>27295469.560000002</v>
      </c>
      <c r="AI525" s="191">
        <v>32690004.52</v>
      </c>
      <c r="AJ525" s="191">
        <v>18806586.5</v>
      </c>
      <c r="AK525" s="191">
        <v>15481825.460000001</v>
      </c>
      <c r="AL525" s="191">
        <v>377678643.65999997</v>
      </c>
      <c r="AM525" s="191">
        <v>23295264.920000002</v>
      </c>
      <c r="AN525" s="191">
        <v>17044281.649999999</v>
      </c>
      <c r="AO525" s="191">
        <v>37706561.620000005</v>
      </c>
      <c r="AP525" s="191">
        <v>41564752.5</v>
      </c>
      <c r="AQ525" s="191">
        <v>21154593.84</v>
      </c>
      <c r="AR525" s="191">
        <v>11596036.27</v>
      </c>
      <c r="AS525" s="191">
        <v>84712383.260000005</v>
      </c>
      <c r="AT525" s="191">
        <v>20641460.43</v>
      </c>
      <c r="AU525" s="191">
        <v>39579724.310000002</v>
      </c>
      <c r="AV525" s="191">
        <v>30743929.34</v>
      </c>
      <c r="AW525" s="191">
        <v>18598513.420000002</v>
      </c>
      <c r="AX525" s="191">
        <v>14779844.310000001</v>
      </c>
      <c r="AY525" s="191">
        <v>17869022.120000001</v>
      </c>
      <c r="AZ525" s="191">
        <v>17969955.82</v>
      </c>
      <c r="BA525" s="191">
        <v>16242792.629999999</v>
      </c>
      <c r="BB525" s="191">
        <v>94326882.00999999</v>
      </c>
      <c r="BC525" s="191">
        <v>18712501.25</v>
      </c>
      <c r="BD525" s="191">
        <v>190758587.07999998</v>
      </c>
      <c r="BE525" s="191">
        <v>51837461.82</v>
      </c>
      <c r="BF525" s="191">
        <v>19039353.530000001</v>
      </c>
      <c r="BG525" s="191">
        <v>23887577.890000001</v>
      </c>
      <c r="BH525" s="191">
        <v>128855374.39999999</v>
      </c>
      <c r="BI525" s="191">
        <v>13846735</v>
      </c>
      <c r="BJ525" s="191">
        <v>14157436.27</v>
      </c>
      <c r="BK525" s="191">
        <v>19191280.670000002</v>
      </c>
      <c r="BL525" s="191">
        <v>14030424.75</v>
      </c>
      <c r="BM525" s="191">
        <v>143772923.94999999</v>
      </c>
      <c r="BN525" s="191">
        <v>35790637.25</v>
      </c>
      <c r="BO525" s="191">
        <v>23819735</v>
      </c>
      <c r="BP525" s="191">
        <v>43236544.109999999</v>
      </c>
      <c r="BQ525" s="191">
        <v>29116399.199999999</v>
      </c>
      <c r="BR525" s="191">
        <v>21544252.949999999</v>
      </c>
      <c r="BS525" s="191">
        <v>643713082.62</v>
      </c>
      <c r="BT525" s="191">
        <v>25282381.140000001</v>
      </c>
      <c r="BU525" s="191">
        <v>23872265.789999999</v>
      </c>
      <c r="BV525" s="191">
        <v>113278993.31</v>
      </c>
      <c r="BW525" s="191">
        <v>6303394</v>
      </c>
      <c r="BX525" s="191">
        <v>20756817</v>
      </c>
      <c r="BY525" s="191">
        <v>64269879.620000005</v>
      </c>
      <c r="BZ525" s="191">
        <v>15108023.469999999</v>
      </c>
      <c r="CA525" s="191">
        <v>16384535</v>
      </c>
      <c r="CB525" s="191">
        <v>17918377.93</v>
      </c>
      <c r="CC525" s="191">
        <v>28754737.75</v>
      </c>
      <c r="CD525" s="191">
        <v>56827452.219999999</v>
      </c>
      <c r="CE525" s="191">
        <v>32368136.75</v>
      </c>
      <c r="CF525" s="191">
        <v>43831558.329999998</v>
      </c>
      <c r="CG525" s="191">
        <v>17883564.879999999</v>
      </c>
      <c r="CH525" s="191">
        <v>15848714.5</v>
      </c>
      <c r="CI525" s="191">
        <v>20363758.800000001</v>
      </c>
      <c r="CJ525" s="191">
        <v>14108584.5</v>
      </c>
      <c r="CK525" s="191">
        <v>69486637</v>
      </c>
      <c r="CL525" s="191">
        <v>14945364.32</v>
      </c>
      <c r="CM525" s="191">
        <v>11740715.92</v>
      </c>
    </row>
    <row r="526" spans="1:91" s="117" customFormat="1" ht="25.95" hidden="1" customHeight="1">
      <c r="A526" s="323"/>
      <c r="B526" s="117">
        <v>23</v>
      </c>
      <c r="C526" s="194" t="s">
        <v>699</v>
      </c>
      <c r="D526" s="191">
        <v>12128074.59</v>
      </c>
      <c r="E526" s="191">
        <v>1238087.8700000001</v>
      </c>
      <c r="F526" s="191">
        <v>1492719.18</v>
      </c>
      <c r="G526" s="191">
        <v>1682225.0500000003</v>
      </c>
      <c r="H526" s="191">
        <v>981621.58000000007</v>
      </c>
      <c r="I526" s="191">
        <v>1425552.9100000001</v>
      </c>
      <c r="J526" s="191">
        <v>2059590.1900000002</v>
      </c>
      <c r="K526" s="191">
        <v>2483591.34</v>
      </c>
      <c r="L526" s="191">
        <v>1693210.6400000001</v>
      </c>
      <c r="M526" s="191">
        <v>1727458.93</v>
      </c>
      <c r="N526" s="191">
        <v>2891367.93</v>
      </c>
      <c r="O526" s="191">
        <v>474304.18</v>
      </c>
      <c r="P526" s="191">
        <v>6706945.3899999997</v>
      </c>
      <c r="Q526" s="191">
        <v>1518134.2999999998</v>
      </c>
      <c r="R526" s="191">
        <v>1641035.6300000001</v>
      </c>
      <c r="S526" s="191">
        <v>2497861.79</v>
      </c>
      <c r="T526" s="191">
        <v>1893682.9600000002</v>
      </c>
      <c r="U526" s="191">
        <v>1312344.5699999998</v>
      </c>
      <c r="V526" s="191">
        <v>1331421.3999999999</v>
      </c>
      <c r="W526" s="191">
        <v>886165.59000000008</v>
      </c>
      <c r="X526" s="191">
        <v>13142759.279999999</v>
      </c>
      <c r="Y526" s="191">
        <v>1056670.6800000002</v>
      </c>
      <c r="Z526" s="191">
        <v>1909172.78</v>
      </c>
      <c r="AA526" s="191">
        <v>1306434.8599999999</v>
      </c>
      <c r="AB526" s="191">
        <v>824356.12</v>
      </c>
      <c r="AC526" s="191">
        <v>989925.57000000007</v>
      </c>
      <c r="AD526" s="191">
        <v>923645.1399999999</v>
      </c>
      <c r="AE526" s="191">
        <v>3371104.91</v>
      </c>
      <c r="AF526" s="191">
        <v>1024839.17</v>
      </c>
      <c r="AG526" s="191">
        <v>1103924.33</v>
      </c>
      <c r="AH526" s="191">
        <v>1382853.67</v>
      </c>
      <c r="AI526" s="191">
        <v>2511333.19</v>
      </c>
      <c r="AJ526" s="191">
        <v>1244017.3700000001</v>
      </c>
      <c r="AK526" s="191">
        <v>916720.24</v>
      </c>
      <c r="AL526" s="191">
        <v>24463681.530000001</v>
      </c>
      <c r="AM526" s="191">
        <v>1356244.76</v>
      </c>
      <c r="AN526" s="191">
        <v>1308891.48</v>
      </c>
      <c r="AO526" s="191">
        <v>2416726.66</v>
      </c>
      <c r="AP526" s="191">
        <v>2501835.46</v>
      </c>
      <c r="AQ526" s="191">
        <v>1661376.08</v>
      </c>
      <c r="AR526" s="191">
        <v>864510.51</v>
      </c>
      <c r="AS526" s="191">
        <v>5333528.7299999995</v>
      </c>
      <c r="AT526" s="191">
        <v>1513812.43</v>
      </c>
      <c r="AU526" s="191">
        <v>2296539.7999999998</v>
      </c>
      <c r="AV526" s="191">
        <v>2986429.0599999996</v>
      </c>
      <c r="AW526" s="191">
        <v>1402618.6800000002</v>
      </c>
      <c r="AX526" s="191">
        <v>1053626.2</v>
      </c>
      <c r="AY526" s="191">
        <v>1700722.63</v>
      </c>
      <c r="AZ526" s="191">
        <v>1443771.18</v>
      </c>
      <c r="BA526" s="191">
        <v>1520102.32</v>
      </c>
      <c r="BB526" s="191">
        <v>6050704.7699999996</v>
      </c>
      <c r="BC526" s="191">
        <v>1419540.76</v>
      </c>
      <c r="BD526" s="191">
        <v>13634586.02</v>
      </c>
      <c r="BE526" s="191">
        <v>3577783.11</v>
      </c>
      <c r="BF526" s="191">
        <v>1439867.26</v>
      </c>
      <c r="BG526" s="191">
        <v>1414752</v>
      </c>
      <c r="BH526" s="191">
        <v>6839947.7299999995</v>
      </c>
      <c r="BI526" s="191">
        <v>841435.15</v>
      </c>
      <c r="BJ526" s="191">
        <v>629697.89</v>
      </c>
      <c r="BK526" s="191">
        <v>1069079.1800000002</v>
      </c>
      <c r="BL526" s="191">
        <v>997009.04</v>
      </c>
      <c r="BM526" s="191">
        <v>11387244.59</v>
      </c>
      <c r="BN526" s="191">
        <v>2392386.4299999997</v>
      </c>
      <c r="BO526" s="191">
        <v>1562622.66</v>
      </c>
      <c r="BP526" s="191">
        <v>2573354.9799999995</v>
      </c>
      <c r="BQ526" s="191">
        <v>1787430.2200000002</v>
      </c>
      <c r="BR526" s="191">
        <v>1333928.02</v>
      </c>
      <c r="BS526" s="191">
        <v>35523769.780000001</v>
      </c>
      <c r="BT526" s="191">
        <v>1803623.02</v>
      </c>
      <c r="BU526" s="191">
        <v>2060069.58</v>
      </c>
      <c r="BV526" s="191">
        <v>8115961.3899999997</v>
      </c>
      <c r="BW526" s="191">
        <v>598149.19999999995</v>
      </c>
      <c r="BX526" s="191">
        <v>1465945.51</v>
      </c>
      <c r="BY526" s="191">
        <v>3607567.8899999997</v>
      </c>
      <c r="BZ526" s="191">
        <v>1163194.07</v>
      </c>
      <c r="CA526" s="191">
        <v>1225280.08</v>
      </c>
      <c r="CB526" s="191">
        <v>1560246.9700000002</v>
      </c>
      <c r="CC526" s="191">
        <v>1563977.13</v>
      </c>
      <c r="CD526" s="191">
        <v>2832286.2199999997</v>
      </c>
      <c r="CE526" s="191">
        <v>1806307.72</v>
      </c>
      <c r="CF526" s="191">
        <v>3171109.33</v>
      </c>
      <c r="CG526" s="191">
        <v>1048059.81</v>
      </c>
      <c r="CH526" s="191">
        <v>1007625.3</v>
      </c>
      <c r="CI526" s="191">
        <v>1000698.24</v>
      </c>
      <c r="CJ526" s="191">
        <v>1122203.26</v>
      </c>
      <c r="CK526" s="191">
        <v>3755606.1700000004</v>
      </c>
      <c r="CL526" s="191">
        <v>769441.15999999992</v>
      </c>
      <c r="CM526" s="191">
        <v>778549.08000000007</v>
      </c>
    </row>
    <row r="527" spans="1:91" s="197" customFormat="1" ht="25.95" hidden="1" customHeight="1">
      <c r="A527" s="323"/>
      <c r="C527" s="198" t="s">
        <v>1323</v>
      </c>
      <c r="D527" s="196">
        <v>267050782.38</v>
      </c>
      <c r="E527" s="196">
        <v>31985762.870000001</v>
      </c>
      <c r="F527" s="196">
        <v>31496162.219999999</v>
      </c>
      <c r="G527" s="196">
        <v>28332354.940000001</v>
      </c>
      <c r="H527" s="196">
        <v>24690087.189999998</v>
      </c>
      <c r="I527" s="196">
        <v>32363254.819999997</v>
      </c>
      <c r="J527" s="196">
        <v>43296939.949999996</v>
      </c>
      <c r="K527" s="196">
        <v>63559665.989999995</v>
      </c>
      <c r="L527" s="196">
        <v>34564716.890000001</v>
      </c>
      <c r="M527" s="196">
        <v>45598383</v>
      </c>
      <c r="N527" s="196">
        <v>89714267.460000008</v>
      </c>
      <c r="O527" s="196">
        <v>14929081.68</v>
      </c>
      <c r="P527" s="196">
        <v>199166400.41999999</v>
      </c>
      <c r="Q527" s="196">
        <v>37532302.519999996</v>
      </c>
      <c r="R527" s="196">
        <v>57144812.890000001</v>
      </c>
      <c r="S527" s="196">
        <v>64154896.129999995</v>
      </c>
      <c r="T527" s="196">
        <v>38393928.560000002</v>
      </c>
      <c r="U527" s="196">
        <v>37230822.810000002</v>
      </c>
      <c r="V527" s="196">
        <v>34857682.979999997</v>
      </c>
      <c r="W527" s="196">
        <v>22512168.41</v>
      </c>
      <c r="X527" s="196">
        <v>303532450.10999995</v>
      </c>
      <c r="Y527" s="196">
        <v>28337001.370000001</v>
      </c>
      <c r="Z527" s="196">
        <v>53689814.920000002</v>
      </c>
      <c r="AA527" s="196">
        <v>40419665.359999999</v>
      </c>
      <c r="AB527" s="196">
        <v>22877415.140000001</v>
      </c>
      <c r="AC527" s="196">
        <v>23563423.75</v>
      </c>
      <c r="AD527" s="196">
        <v>28599277.700000003</v>
      </c>
      <c r="AE527" s="196">
        <v>88125497.890000001</v>
      </c>
      <c r="AF527" s="196">
        <v>24925188.109999999</v>
      </c>
      <c r="AG527" s="196">
        <v>31696491.740000002</v>
      </c>
      <c r="AH527" s="196">
        <v>39902644.730000004</v>
      </c>
      <c r="AI527" s="196">
        <v>55533381.709999993</v>
      </c>
      <c r="AJ527" s="196">
        <v>30891874.870000001</v>
      </c>
      <c r="AK527" s="196">
        <v>24662384.459999997</v>
      </c>
      <c r="AL527" s="196">
        <v>595966783.15999997</v>
      </c>
      <c r="AM527" s="196">
        <v>36922208.359999999</v>
      </c>
      <c r="AN527" s="196">
        <v>29368591.129999999</v>
      </c>
      <c r="AO527" s="196">
        <v>64015186.010000005</v>
      </c>
      <c r="AP527" s="196">
        <v>67877323.049999997</v>
      </c>
      <c r="AQ527" s="196">
        <v>37861521.339999996</v>
      </c>
      <c r="AR527" s="196">
        <v>19611418.09</v>
      </c>
      <c r="AS527" s="196">
        <v>145714446.98999998</v>
      </c>
      <c r="AT527" s="196">
        <v>35670222.859999999</v>
      </c>
      <c r="AU527" s="196">
        <v>69388527.109999999</v>
      </c>
      <c r="AV527" s="196">
        <v>55557382.460000008</v>
      </c>
      <c r="AW527" s="196">
        <v>33869109.030000001</v>
      </c>
      <c r="AX527" s="196">
        <v>25665121.819999997</v>
      </c>
      <c r="AY527" s="196">
        <v>32620003.059999999</v>
      </c>
      <c r="AZ527" s="196">
        <v>33276002.050000001</v>
      </c>
      <c r="BA527" s="196">
        <v>32486105.949999999</v>
      </c>
      <c r="BB527" s="196">
        <v>148086602.28999999</v>
      </c>
      <c r="BC527" s="196">
        <v>33487100.110000003</v>
      </c>
      <c r="BD527" s="196">
        <v>287089120.28999996</v>
      </c>
      <c r="BE527" s="196">
        <v>84416223.929999992</v>
      </c>
      <c r="BF527" s="196">
        <v>30111975.760000002</v>
      </c>
      <c r="BG527" s="196">
        <v>39539697.07</v>
      </c>
      <c r="BH527" s="196">
        <v>197579676.48999998</v>
      </c>
      <c r="BI527" s="196">
        <v>25383256.669999998</v>
      </c>
      <c r="BJ527" s="196">
        <v>22004255.16</v>
      </c>
      <c r="BK527" s="196">
        <v>32895337.960000001</v>
      </c>
      <c r="BL527" s="196">
        <v>26751230.969999999</v>
      </c>
      <c r="BM527" s="196">
        <v>213523507.53999999</v>
      </c>
      <c r="BN527" s="196">
        <v>53397559.68</v>
      </c>
      <c r="BO527" s="196">
        <v>37205964.659999996</v>
      </c>
      <c r="BP527" s="196">
        <v>65371862.019999996</v>
      </c>
      <c r="BQ527" s="196">
        <v>45932910.369999997</v>
      </c>
      <c r="BR527" s="196">
        <v>37241587.130000003</v>
      </c>
      <c r="BS527" s="196">
        <v>934626594.39999998</v>
      </c>
      <c r="BT527" s="196">
        <v>44755169.420000009</v>
      </c>
      <c r="BU527" s="196">
        <v>44859507.030000001</v>
      </c>
      <c r="BV527" s="196">
        <v>177987151.48999998</v>
      </c>
      <c r="BW527" s="196">
        <v>12449149.199999999</v>
      </c>
      <c r="BX527" s="196">
        <v>34179926.259999998</v>
      </c>
      <c r="BY527" s="196">
        <v>100469953.63000001</v>
      </c>
      <c r="BZ527" s="196">
        <v>26300333.539999999</v>
      </c>
      <c r="CA527" s="196">
        <v>29834688.079999998</v>
      </c>
      <c r="CB527" s="196">
        <v>32266337.629999999</v>
      </c>
      <c r="CC527" s="196">
        <v>45541662.000000007</v>
      </c>
      <c r="CD527" s="196">
        <v>90717176.25</v>
      </c>
      <c r="CE527" s="196">
        <v>50238842.519999996</v>
      </c>
      <c r="CF527" s="196">
        <v>78892539.709999993</v>
      </c>
      <c r="CG527" s="196">
        <v>30258691.709999997</v>
      </c>
      <c r="CH527" s="196">
        <v>25892851.550000001</v>
      </c>
      <c r="CI527" s="196">
        <v>32480843.93</v>
      </c>
      <c r="CJ527" s="196">
        <v>24008963.930000003</v>
      </c>
      <c r="CK527" s="196">
        <v>112179442.84</v>
      </c>
      <c r="CL527" s="196">
        <v>24474770.300000001</v>
      </c>
      <c r="CM527" s="196">
        <v>20690315.949999996</v>
      </c>
    </row>
    <row r="528" spans="1:91" s="117" customFormat="1" ht="25.95" hidden="1" customHeight="1">
      <c r="A528" s="323"/>
      <c r="B528" s="117">
        <v>24</v>
      </c>
      <c r="C528" s="194" t="s">
        <v>700</v>
      </c>
      <c r="D528" s="191">
        <v>4688956.5</v>
      </c>
      <c r="E528" s="191">
        <v>565460</v>
      </c>
      <c r="F528" s="191">
        <v>551124.97</v>
      </c>
      <c r="G528" s="191">
        <v>335529</v>
      </c>
      <c r="H528" s="191">
        <v>233902.5</v>
      </c>
      <c r="I528" s="191">
        <v>526638.03</v>
      </c>
      <c r="J528" s="191">
        <v>1038850.08</v>
      </c>
      <c r="K528" s="191">
        <v>1121644.17</v>
      </c>
      <c r="L528" s="191">
        <v>677463</v>
      </c>
      <c r="M528" s="191">
        <v>1426095.3</v>
      </c>
      <c r="N528" s="191">
        <v>2423442.1</v>
      </c>
      <c r="O528" s="191">
        <v>275609</v>
      </c>
      <c r="P528" s="191">
        <v>3136019.46</v>
      </c>
      <c r="Q528" s="191">
        <v>248947.5</v>
      </c>
      <c r="R528" s="191">
        <v>831547.52</v>
      </c>
      <c r="S528" s="191">
        <v>630145.29</v>
      </c>
      <c r="T528" s="191">
        <v>346648.23000000004</v>
      </c>
      <c r="U528" s="191">
        <v>446231.4</v>
      </c>
      <c r="V528" s="191">
        <v>560897</v>
      </c>
      <c r="W528" s="191">
        <v>165785.62</v>
      </c>
      <c r="X528" s="191">
        <v>6783624.04</v>
      </c>
      <c r="Y528" s="191">
        <v>1106673</v>
      </c>
      <c r="Z528" s="191">
        <v>604152.80000000005</v>
      </c>
      <c r="AA528" s="191">
        <v>773753.51</v>
      </c>
      <c r="AB528" s="191">
        <v>416030.75</v>
      </c>
      <c r="AC528" s="191">
        <v>454140</v>
      </c>
      <c r="AD528" s="191">
        <v>244352.66999999998</v>
      </c>
      <c r="AE528" s="191">
        <v>1166417.8899999999</v>
      </c>
      <c r="AF528" s="191">
        <v>348882.89</v>
      </c>
      <c r="AG528" s="191">
        <v>489127.8</v>
      </c>
      <c r="AH528" s="191">
        <v>340997.63</v>
      </c>
      <c r="AI528" s="191">
        <v>536946.79</v>
      </c>
      <c r="AJ528" s="191">
        <v>380946.29</v>
      </c>
      <c r="AK528" s="191">
        <v>303484.38</v>
      </c>
      <c r="AL528" s="191">
        <v>8646364.5100000016</v>
      </c>
      <c r="AM528" s="191">
        <v>604424.12</v>
      </c>
      <c r="AN528" s="191">
        <v>619522</v>
      </c>
      <c r="AO528" s="191">
        <v>1003719.41</v>
      </c>
      <c r="AP528" s="191">
        <v>1666665.93</v>
      </c>
      <c r="AQ528" s="191">
        <v>463525.18</v>
      </c>
      <c r="AR528" s="191">
        <v>137040.26</v>
      </c>
      <c r="AS528" s="191">
        <v>2148993.52</v>
      </c>
      <c r="AT528" s="191">
        <v>879690</v>
      </c>
      <c r="AU528" s="191">
        <v>1119156.4700000002</v>
      </c>
      <c r="AV528" s="191">
        <v>1069071</v>
      </c>
      <c r="AW528" s="191">
        <v>323538</v>
      </c>
      <c r="AX528" s="191">
        <v>485185.16</v>
      </c>
      <c r="AY528" s="191">
        <v>477260.83</v>
      </c>
      <c r="AZ528" s="191">
        <v>661577.62</v>
      </c>
      <c r="BA528" s="191">
        <v>658588.73</v>
      </c>
      <c r="BB528" s="191">
        <v>3111925.98</v>
      </c>
      <c r="BC528" s="191">
        <v>545152.59000000008</v>
      </c>
      <c r="BD528" s="191">
        <v>10837784.1</v>
      </c>
      <c r="BE528" s="191">
        <v>1899884.02</v>
      </c>
      <c r="BF528" s="191">
        <v>332566.42</v>
      </c>
      <c r="BG528" s="191">
        <v>408129.41</v>
      </c>
      <c r="BH528" s="191">
        <v>1946428.37</v>
      </c>
      <c r="BI528" s="191">
        <v>471965.03</v>
      </c>
      <c r="BJ528" s="191">
        <v>260237.58</v>
      </c>
      <c r="BK528" s="191">
        <v>291473</v>
      </c>
      <c r="BL528" s="191">
        <v>826541.8</v>
      </c>
      <c r="BM528" s="191">
        <v>2610687.58</v>
      </c>
      <c r="BN528" s="191">
        <v>585163</v>
      </c>
      <c r="BO528" s="191">
        <v>704101.42</v>
      </c>
      <c r="BP528" s="191">
        <v>809902.38</v>
      </c>
      <c r="BQ528" s="191">
        <v>626755.34</v>
      </c>
      <c r="BR528" s="191">
        <v>1043816.01</v>
      </c>
      <c r="BS528" s="191">
        <v>16836311.719999999</v>
      </c>
      <c r="BT528" s="191">
        <v>406022.74</v>
      </c>
      <c r="BU528" s="191">
        <v>456733.96</v>
      </c>
      <c r="BV528" s="191">
        <v>4498431.9000000004</v>
      </c>
      <c r="BW528" s="191">
        <v>199063.97</v>
      </c>
      <c r="BX528" s="191">
        <v>360588.4</v>
      </c>
      <c r="BY528" s="191">
        <v>1024046.03</v>
      </c>
      <c r="BZ528" s="191">
        <v>472514</v>
      </c>
      <c r="CA528" s="191">
        <v>488614.93</v>
      </c>
      <c r="CB528" s="191">
        <v>571521.67000000004</v>
      </c>
      <c r="CC528" s="191">
        <v>162839</v>
      </c>
      <c r="CD528" s="191">
        <v>878470.56</v>
      </c>
      <c r="CE528" s="191">
        <v>853689.63</v>
      </c>
      <c r="CF528" s="191">
        <v>753097.17</v>
      </c>
      <c r="CG528" s="191">
        <v>286670</v>
      </c>
      <c r="CH528" s="191">
        <v>224300</v>
      </c>
      <c r="CI528" s="191">
        <v>458554.09</v>
      </c>
      <c r="CJ528" s="191">
        <v>281223.65000000002</v>
      </c>
      <c r="CK528" s="191">
        <v>2309095.17</v>
      </c>
      <c r="CL528" s="191">
        <v>299644.88</v>
      </c>
      <c r="CM528" s="191">
        <v>390719</v>
      </c>
    </row>
    <row r="529" spans="1:91" s="117" customFormat="1" ht="25.95" hidden="1" customHeight="1">
      <c r="A529" s="323"/>
      <c r="B529" s="117">
        <v>25</v>
      </c>
      <c r="C529" s="195" t="s">
        <v>701</v>
      </c>
      <c r="D529" s="191">
        <v>164746242.72999999</v>
      </c>
      <c r="E529" s="191">
        <v>12499680.76</v>
      </c>
      <c r="F529" s="191">
        <v>8878377.0199999996</v>
      </c>
      <c r="G529" s="191">
        <v>11015951.300000001</v>
      </c>
      <c r="H529" s="191">
        <v>6681233</v>
      </c>
      <c r="I529" s="191">
        <v>15936609.92</v>
      </c>
      <c r="J529" s="191">
        <v>15132355.800000001</v>
      </c>
      <c r="K529" s="191">
        <v>31942571.16</v>
      </c>
      <c r="L529" s="191">
        <v>11779323.59</v>
      </c>
      <c r="M529" s="191">
        <v>13647175.869999999</v>
      </c>
      <c r="N529" s="191">
        <v>39393333.18</v>
      </c>
      <c r="O529" s="191">
        <v>5059272.5999999996</v>
      </c>
      <c r="P529" s="191">
        <v>107075860.63</v>
      </c>
      <c r="Q529" s="191">
        <v>14274408.050000001</v>
      </c>
      <c r="R529" s="191">
        <v>15640768.26</v>
      </c>
      <c r="S529" s="191">
        <v>34959148.850000001</v>
      </c>
      <c r="T529" s="191">
        <v>11581573.720000001</v>
      </c>
      <c r="U529" s="191">
        <v>15129729.26</v>
      </c>
      <c r="V529" s="191">
        <v>10211090.27</v>
      </c>
      <c r="W529" s="191">
        <v>4535872.3499999996</v>
      </c>
      <c r="X529" s="191">
        <v>193775162.08000001</v>
      </c>
      <c r="Y529" s="191">
        <v>8451724.7200000007</v>
      </c>
      <c r="Z529" s="191">
        <v>18711172.420000002</v>
      </c>
      <c r="AA529" s="191">
        <v>10800867.68</v>
      </c>
      <c r="AB529" s="191">
        <v>4469298.96</v>
      </c>
      <c r="AC529" s="191">
        <v>6562658.6100000003</v>
      </c>
      <c r="AD529" s="191">
        <v>10121696.26</v>
      </c>
      <c r="AE529" s="191">
        <v>33812267.909999996</v>
      </c>
      <c r="AF529" s="191">
        <v>7337692.71</v>
      </c>
      <c r="AG529" s="191">
        <v>6810198.9400000004</v>
      </c>
      <c r="AH529" s="191">
        <v>12322248.41</v>
      </c>
      <c r="AI529" s="191">
        <v>26777100.809999999</v>
      </c>
      <c r="AJ529" s="191">
        <v>10568003.529999999</v>
      </c>
      <c r="AK529" s="191">
        <v>6799549.2400000002</v>
      </c>
      <c r="AL529" s="191">
        <v>607067169.95000005</v>
      </c>
      <c r="AM529" s="191">
        <v>10540321.43</v>
      </c>
      <c r="AN529" s="191">
        <v>6054749.21</v>
      </c>
      <c r="AO529" s="191">
        <v>28608633.149999999</v>
      </c>
      <c r="AP529" s="191">
        <v>20006112.02</v>
      </c>
      <c r="AQ529" s="191">
        <v>12257704.76</v>
      </c>
      <c r="AR529" s="191">
        <v>3357393.69</v>
      </c>
      <c r="AS529" s="191">
        <v>102669279.79000001</v>
      </c>
      <c r="AT529" s="191">
        <v>11077624.16</v>
      </c>
      <c r="AU529" s="191">
        <v>22441642.140000001</v>
      </c>
      <c r="AV529" s="191">
        <v>22657979.640000001</v>
      </c>
      <c r="AW529" s="191">
        <v>7429460.3799999999</v>
      </c>
      <c r="AX529" s="191">
        <v>4689014.55</v>
      </c>
      <c r="AY529" s="191">
        <v>11017955.98</v>
      </c>
      <c r="AZ529" s="191">
        <v>12545133.83</v>
      </c>
      <c r="BA529" s="191">
        <v>7438725.5199999996</v>
      </c>
      <c r="BB529" s="191">
        <v>127586563.09</v>
      </c>
      <c r="BC529" s="191">
        <v>8421306.0199999996</v>
      </c>
      <c r="BD529" s="191">
        <v>256569933.16</v>
      </c>
      <c r="BE529" s="191">
        <v>36568865.189999998</v>
      </c>
      <c r="BF529" s="191">
        <v>7765675.3700000001</v>
      </c>
      <c r="BG529" s="191">
        <v>9222592.0099999998</v>
      </c>
      <c r="BH529" s="191">
        <v>106189596.58</v>
      </c>
      <c r="BI529" s="191">
        <v>6021631.2300000004</v>
      </c>
      <c r="BJ529" s="191">
        <v>3706346.09</v>
      </c>
      <c r="BK529" s="191">
        <v>10810936.01</v>
      </c>
      <c r="BL529" s="191">
        <v>9768695</v>
      </c>
      <c r="BM529" s="191">
        <v>119598317.20999999</v>
      </c>
      <c r="BN529" s="191">
        <v>24609396.93</v>
      </c>
      <c r="BO529" s="191">
        <v>17989086.5</v>
      </c>
      <c r="BP529" s="191">
        <v>30822532.640000001</v>
      </c>
      <c r="BQ529" s="191">
        <v>17721465.899999999</v>
      </c>
      <c r="BR529" s="191">
        <v>11341262.810000001</v>
      </c>
      <c r="BS529" s="191">
        <v>1034862586.5700001</v>
      </c>
      <c r="BT529" s="191">
        <v>15795823.01</v>
      </c>
      <c r="BU529" s="191">
        <v>13296792.609999999</v>
      </c>
      <c r="BV529" s="191">
        <v>102554674.98</v>
      </c>
      <c r="BW529" s="191">
        <v>4220197.6900000004</v>
      </c>
      <c r="BX529" s="191">
        <v>13172527.779999999</v>
      </c>
      <c r="BY529" s="191">
        <v>46645453.93</v>
      </c>
      <c r="BZ529" s="191">
        <v>7469839.6200000001</v>
      </c>
      <c r="CA529" s="191">
        <v>6309197.0199999996</v>
      </c>
      <c r="CB529" s="191">
        <v>12155749.460000001</v>
      </c>
      <c r="CC529" s="191">
        <v>18872232.949999999</v>
      </c>
      <c r="CD529" s="191">
        <v>39821197.020000003</v>
      </c>
      <c r="CE529" s="191">
        <v>16821209.23</v>
      </c>
      <c r="CF529" s="191">
        <v>39226130.75</v>
      </c>
      <c r="CG529" s="191">
        <v>6995204.2300000004</v>
      </c>
      <c r="CH529" s="191">
        <v>6141742.5499999998</v>
      </c>
      <c r="CI529" s="191">
        <v>7718604.3399999999</v>
      </c>
      <c r="CJ529" s="191">
        <v>6228477.4699999997</v>
      </c>
      <c r="CK529" s="191">
        <v>51807443.460000001</v>
      </c>
      <c r="CL529" s="191">
        <v>5811542.9800000004</v>
      </c>
      <c r="CM529" s="191">
        <v>5350486.75</v>
      </c>
    </row>
    <row r="530" spans="1:91" s="197" customFormat="1" ht="25.95" hidden="1" customHeight="1">
      <c r="A530" s="323"/>
      <c r="C530" s="198" t="s">
        <v>702</v>
      </c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6"/>
      <c r="AR530" s="196"/>
      <c r="AS530" s="196"/>
      <c r="AT530" s="196"/>
      <c r="AU530" s="196"/>
      <c r="AV530" s="196"/>
      <c r="AW530" s="196"/>
      <c r="AX530" s="196"/>
      <c r="AY530" s="196"/>
      <c r="AZ530" s="196"/>
      <c r="BA530" s="196"/>
      <c r="BB530" s="196"/>
      <c r="BC530" s="196"/>
      <c r="BD530" s="196"/>
      <c r="BE530" s="196"/>
      <c r="BF530" s="196"/>
      <c r="BG530" s="196"/>
      <c r="BH530" s="196"/>
      <c r="BI530" s="196"/>
      <c r="BJ530" s="196"/>
      <c r="BK530" s="196"/>
      <c r="BL530" s="196"/>
      <c r="BM530" s="196"/>
      <c r="BN530" s="196"/>
      <c r="BO530" s="196"/>
      <c r="BP530" s="196"/>
      <c r="BQ530" s="196"/>
      <c r="BR530" s="196"/>
      <c r="BS530" s="196"/>
      <c r="BT530" s="196"/>
      <c r="BU530" s="196"/>
      <c r="BV530" s="196"/>
      <c r="BW530" s="196"/>
      <c r="BX530" s="196"/>
      <c r="BY530" s="196"/>
      <c r="BZ530" s="196"/>
      <c r="CA530" s="196"/>
      <c r="CB530" s="196"/>
      <c r="CC530" s="196"/>
      <c r="CD530" s="196"/>
      <c r="CE530" s="196"/>
      <c r="CF530" s="196"/>
      <c r="CG530" s="196"/>
      <c r="CH530" s="196"/>
      <c r="CI530" s="196"/>
      <c r="CJ530" s="196"/>
      <c r="CK530" s="196"/>
      <c r="CL530" s="196"/>
      <c r="CM530" s="196"/>
    </row>
    <row r="531" spans="1:91" s="117" customFormat="1" ht="25.95" hidden="1" customHeight="1">
      <c r="A531" s="323"/>
      <c r="B531" s="117">
        <v>26</v>
      </c>
      <c r="C531" s="195" t="s">
        <v>703</v>
      </c>
      <c r="D531" s="191">
        <v>103946190.71000001</v>
      </c>
      <c r="E531" s="191">
        <v>6813067.1700000009</v>
      </c>
      <c r="F531" s="191">
        <v>3780917.32</v>
      </c>
      <c r="G531" s="191">
        <v>2361697.14</v>
      </c>
      <c r="H531" s="191">
        <v>3646198.56</v>
      </c>
      <c r="I531" s="191">
        <v>9647575.6799999997</v>
      </c>
      <c r="J531" s="191">
        <v>4756857.4400000004</v>
      </c>
      <c r="K531" s="191">
        <v>10669516.549999999</v>
      </c>
      <c r="L531" s="191">
        <v>3905767.0900000003</v>
      </c>
      <c r="M531" s="191">
        <v>3153022.81</v>
      </c>
      <c r="N531" s="191">
        <v>25229501.040000003</v>
      </c>
      <c r="O531" s="191">
        <v>1359381.84</v>
      </c>
      <c r="P531" s="191">
        <v>78046378.060000002</v>
      </c>
      <c r="Q531" s="191">
        <v>7112298.4800000004</v>
      </c>
      <c r="R531" s="191">
        <v>8532309.370000001</v>
      </c>
      <c r="S531" s="191">
        <v>13309934.25</v>
      </c>
      <c r="T531" s="191">
        <v>3786196.72</v>
      </c>
      <c r="U531" s="191">
        <v>6473812.8699999992</v>
      </c>
      <c r="V531" s="191">
        <v>3730816.86</v>
      </c>
      <c r="W531" s="191">
        <v>1576574.16</v>
      </c>
      <c r="X531" s="191">
        <v>148173372.14000002</v>
      </c>
      <c r="Y531" s="191">
        <v>3597563.6500000004</v>
      </c>
      <c r="Z531" s="191">
        <v>9189067.6899999995</v>
      </c>
      <c r="AA531" s="191">
        <v>7085469.1399999997</v>
      </c>
      <c r="AB531" s="191">
        <v>1591555.5999999999</v>
      </c>
      <c r="AC531" s="191">
        <v>2406683.85</v>
      </c>
      <c r="AD531" s="191">
        <v>4291137.21</v>
      </c>
      <c r="AE531" s="191">
        <v>18198949.34</v>
      </c>
      <c r="AF531" s="191">
        <v>5428990.2200000007</v>
      </c>
      <c r="AG531" s="191">
        <v>4072794.4</v>
      </c>
      <c r="AH531" s="191">
        <v>4784684.0500000007</v>
      </c>
      <c r="AI531" s="191">
        <v>8457640.2999999989</v>
      </c>
      <c r="AJ531" s="191">
        <v>6826071.71</v>
      </c>
      <c r="AK531" s="191">
        <v>3016576.97</v>
      </c>
      <c r="AL531" s="191">
        <v>295983938.54000002</v>
      </c>
      <c r="AM531" s="191">
        <v>7077604.9099999992</v>
      </c>
      <c r="AN531" s="191">
        <v>3380183.9499999997</v>
      </c>
      <c r="AO531" s="191">
        <v>15520000.17</v>
      </c>
      <c r="AP531" s="191">
        <v>13102269.699999999</v>
      </c>
      <c r="AQ531" s="191">
        <v>3647572.44</v>
      </c>
      <c r="AR531" s="191">
        <v>1380580.38</v>
      </c>
      <c r="AS531" s="191">
        <v>61525065.880000003</v>
      </c>
      <c r="AT531" s="191">
        <v>4166193.32</v>
      </c>
      <c r="AU531" s="191">
        <v>10723311.890000001</v>
      </c>
      <c r="AV531" s="191">
        <v>13039367.359999999</v>
      </c>
      <c r="AW531" s="191">
        <v>4870046.3499999996</v>
      </c>
      <c r="AX531" s="191">
        <v>2830367.28</v>
      </c>
      <c r="AY531" s="191">
        <v>3773305.37</v>
      </c>
      <c r="AZ531" s="191">
        <v>6297202.4100000001</v>
      </c>
      <c r="BA531" s="191">
        <v>3763239.31</v>
      </c>
      <c r="BB531" s="191">
        <v>53238217.050000004</v>
      </c>
      <c r="BC531" s="191">
        <v>5639290.4399999995</v>
      </c>
      <c r="BD531" s="191">
        <v>149369175.5</v>
      </c>
      <c r="BE531" s="191">
        <v>10958023.93</v>
      </c>
      <c r="BF531" s="191">
        <v>3359403.6100000003</v>
      </c>
      <c r="BG531" s="191">
        <v>4215071.2699999996</v>
      </c>
      <c r="BH531" s="191">
        <v>87252616.069999993</v>
      </c>
      <c r="BI531" s="191">
        <v>3538807.72</v>
      </c>
      <c r="BJ531" s="191">
        <v>2172819.0499999998</v>
      </c>
      <c r="BK531" s="191">
        <v>5275698.18</v>
      </c>
      <c r="BL531" s="191">
        <v>4069626.84</v>
      </c>
      <c r="BM531" s="191">
        <v>79013356.629999995</v>
      </c>
      <c r="BN531" s="191">
        <v>9394915.7000000011</v>
      </c>
      <c r="BO531" s="191">
        <v>6185923.6800000006</v>
      </c>
      <c r="BP531" s="191">
        <v>17264906.330000002</v>
      </c>
      <c r="BQ531" s="191">
        <v>7386452.3599999994</v>
      </c>
      <c r="BR531" s="191">
        <v>4890486.5900000008</v>
      </c>
      <c r="BS531" s="191">
        <v>653228013.7299999</v>
      </c>
      <c r="BT531" s="191">
        <v>6176784.4000000004</v>
      </c>
      <c r="BU531" s="191">
        <v>6445513.8299999991</v>
      </c>
      <c r="BV531" s="191">
        <v>52226839.440000005</v>
      </c>
      <c r="BW531" s="191">
        <v>673652.1399999999</v>
      </c>
      <c r="BX531" s="191">
        <v>4509727.0100000007</v>
      </c>
      <c r="BY531" s="191">
        <v>22660534.329999998</v>
      </c>
      <c r="BZ531" s="191">
        <v>3376593.21</v>
      </c>
      <c r="CA531" s="191">
        <v>3483010.6399999997</v>
      </c>
      <c r="CB531" s="191">
        <v>4488485.0999999996</v>
      </c>
      <c r="CC531" s="191">
        <v>7168958.4800000004</v>
      </c>
      <c r="CD531" s="191">
        <v>16814990.66</v>
      </c>
      <c r="CE531" s="191">
        <v>5277272.54</v>
      </c>
      <c r="CF531" s="191">
        <v>14942680.26</v>
      </c>
      <c r="CG531" s="191">
        <v>5099490.82</v>
      </c>
      <c r="CH531" s="191">
        <v>2468556.61</v>
      </c>
      <c r="CI531" s="191">
        <v>2440777.4299999997</v>
      </c>
      <c r="CJ531" s="191">
        <v>2589172.7699999996</v>
      </c>
      <c r="CK531" s="191">
        <v>28923907.84</v>
      </c>
      <c r="CL531" s="191">
        <v>2495461.63</v>
      </c>
      <c r="CM531" s="191">
        <v>2472874.52</v>
      </c>
    </row>
    <row r="532" spans="1:91" s="117" customFormat="1" ht="25.95" hidden="1" customHeight="1">
      <c r="A532" s="323"/>
      <c r="B532" s="117">
        <v>27</v>
      </c>
      <c r="C532" s="194" t="s">
        <v>704</v>
      </c>
      <c r="D532" s="191">
        <v>30113841.91</v>
      </c>
      <c r="E532" s="191">
        <v>2060832.84</v>
      </c>
      <c r="F532" s="191">
        <v>8093169.5</v>
      </c>
      <c r="G532" s="191">
        <v>6256412.5999999996</v>
      </c>
      <c r="H532" s="191">
        <v>2830687</v>
      </c>
      <c r="I532" s="191">
        <v>4781823.55</v>
      </c>
      <c r="J532" s="191">
        <v>5836336.0999999996</v>
      </c>
      <c r="K532" s="191">
        <v>9249737.25</v>
      </c>
      <c r="L532" s="191">
        <v>4179014.5</v>
      </c>
      <c r="M532" s="191">
        <v>9821516.1300000008</v>
      </c>
      <c r="N532" s="191">
        <v>16467549.75</v>
      </c>
      <c r="O532" s="191">
        <v>2816241</v>
      </c>
      <c r="P532" s="191">
        <v>28527396.739999998</v>
      </c>
      <c r="Q532" s="191">
        <v>5770960.04</v>
      </c>
      <c r="R532" s="191">
        <v>5715160.5</v>
      </c>
      <c r="S532" s="191">
        <v>3905441.15</v>
      </c>
      <c r="T532" s="191">
        <v>5157061.41</v>
      </c>
      <c r="U532" s="191">
        <v>3238956.1</v>
      </c>
      <c r="V532" s="191">
        <v>4295548</v>
      </c>
      <c r="W532" s="191">
        <v>2163751.73</v>
      </c>
      <c r="X532" s="191">
        <v>13893830.15</v>
      </c>
      <c r="Y532" s="191">
        <v>3656221.25</v>
      </c>
      <c r="Z532" s="191">
        <v>7477504.9400000004</v>
      </c>
      <c r="AA532" s="191">
        <v>5643813.5</v>
      </c>
      <c r="AB532" s="191">
        <v>2719814.7</v>
      </c>
      <c r="AC532" s="191">
        <v>2338099.2599999998</v>
      </c>
      <c r="AD532" s="191">
        <v>5852418.4400000004</v>
      </c>
      <c r="AE532" s="191">
        <v>21241595.699999999</v>
      </c>
      <c r="AF532" s="191">
        <v>3294643</v>
      </c>
      <c r="AG532" s="191">
        <v>4450665.83</v>
      </c>
      <c r="AH532" s="191">
        <v>8312522</v>
      </c>
      <c r="AI532" s="191">
        <v>4317651.28</v>
      </c>
      <c r="AJ532" s="191">
        <v>4456890</v>
      </c>
      <c r="AK532" s="191">
        <v>3901641.03</v>
      </c>
      <c r="AL532" s="191">
        <v>45501236.490000002</v>
      </c>
      <c r="AM532" s="191">
        <v>4096635.47</v>
      </c>
      <c r="AN532" s="191">
        <v>3399760.33</v>
      </c>
      <c r="AO532" s="191">
        <v>7718243.3499999996</v>
      </c>
      <c r="AP532" s="191">
        <v>8919988.6400000006</v>
      </c>
      <c r="AQ532" s="191">
        <v>4244879.6500000004</v>
      </c>
      <c r="AR532" s="191">
        <v>1861293.7</v>
      </c>
      <c r="AS532" s="191">
        <v>35997299.340000004</v>
      </c>
      <c r="AT532" s="191">
        <v>6053734.9800000004</v>
      </c>
      <c r="AU532" s="191">
        <v>8077748.5</v>
      </c>
      <c r="AV532" s="191">
        <v>8482115</v>
      </c>
      <c r="AW532" s="191">
        <v>5164545</v>
      </c>
      <c r="AX532" s="191">
        <v>2721018.11</v>
      </c>
      <c r="AY532" s="191">
        <v>4689192.53</v>
      </c>
      <c r="AZ532" s="191">
        <v>4432515.2</v>
      </c>
      <c r="BA532" s="191">
        <v>3573703.75</v>
      </c>
      <c r="BB532" s="191">
        <v>13799988.84</v>
      </c>
      <c r="BC532" s="191">
        <v>4367480.68</v>
      </c>
      <c r="BD532" s="191">
        <v>12616065.699999999</v>
      </c>
      <c r="BE532" s="191">
        <v>12077576.609999999</v>
      </c>
      <c r="BF532" s="191">
        <v>4309173.25</v>
      </c>
      <c r="BG532" s="191">
        <v>5881149.2999999998</v>
      </c>
      <c r="BH532" s="191">
        <v>22705962.829999998</v>
      </c>
      <c r="BI532" s="191">
        <v>3812067.25</v>
      </c>
      <c r="BJ532" s="191">
        <v>2331989.66</v>
      </c>
      <c r="BK532" s="191">
        <v>3732377.76</v>
      </c>
      <c r="BL532" s="191">
        <v>3704004.85</v>
      </c>
      <c r="BM532" s="191">
        <v>11789491.609999999</v>
      </c>
      <c r="BN532" s="191">
        <v>5648539.8899999997</v>
      </c>
      <c r="BO532" s="191">
        <v>5676909.5499999998</v>
      </c>
      <c r="BP532" s="191">
        <v>11762876.800000001</v>
      </c>
      <c r="BQ532" s="191">
        <v>6722455.8200000003</v>
      </c>
      <c r="BR532" s="191">
        <v>7873264.6699999999</v>
      </c>
      <c r="BS532" s="191">
        <v>24791901.920000002</v>
      </c>
      <c r="BT532" s="191">
        <v>5620738.25</v>
      </c>
      <c r="BU532" s="191">
        <v>4992318.2</v>
      </c>
      <c r="BV532" s="191">
        <v>22523493.41</v>
      </c>
      <c r="BW532" s="191">
        <v>27998</v>
      </c>
      <c r="BX532" s="191">
        <v>5179440.04</v>
      </c>
      <c r="BY532" s="191">
        <v>15876611.699999999</v>
      </c>
      <c r="BZ532" s="191">
        <v>3472314.55</v>
      </c>
      <c r="CA532" s="191">
        <v>5182819</v>
      </c>
      <c r="CB532" s="191">
        <v>4828751.38</v>
      </c>
      <c r="CC532" s="191">
        <v>7761892</v>
      </c>
      <c r="CD532" s="191">
        <v>10919388.699999999</v>
      </c>
      <c r="CE532" s="191">
        <v>7203130.0899999999</v>
      </c>
      <c r="CF532" s="191">
        <v>10090365.949999999</v>
      </c>
      <c r="CG532" s="191">
        <v>1390566.3</v>
      </c>
      <c r="CH532" s="191">
        <v>3347255</v>
      </c>
      <c r="CI532" s="191">
        <v>3661759.5</v>
      </c>
      <c r="CJ532" s="191">
        <v>2908172.5</v>
      </c>
      <c r="CK532" s="191">
        <v>24183751.18</v>
      </c>
      <c r="CL532" s="191">
        <v>3146765.64</v>
      </c>
      <c r="CM532" s="191">
        <v>3574731.28</v>
      </c>
    </row>
    <row r="533" spans="1:91" s="197" customFormat="1" ht="25.95" hidden="1" customHeight="1">
      <c r="A533" s="323"/>
      <c r="C533" s="198" t="s">
        <v>705</v>
      </c>
      <c r="D533" s="196">
        <v>134060032.62</v>
      </c>
      <c r="E533" s="196">
        <v>8873900.0100000016</v>
      </c>
      <c r="F533" s="196">
        <v>11874086.82</v>
      </c>
      <c r="G533" s="196">
        <v>8618109.7400000002</v>
      </c>
      <c r="H533" s="196">
        <v>6476885.5600000005</v>
      </c>
      <c r="I533" s="196">
        <v>14429399.23</v>
      </c>
      <c r="J533" s="196">
        <v>10593193.539999999</v>
      </c>
      <c r="K533" s="196">
        <v>19919253.799999997</v>
      </c>
      <c r="L533" s="196">
        <v>8084781.5899999999</v>
      </c>
      <c r="M533" s="196">
        <v>12974538.940000001</v>
      </c>
      <c r="N533" s="196">
        <v>41697050.790000007</v>
      </c>
      <c r="O533" s="196">
        <v>4175622.84</v>
      </c>
      <c r="P533" s="196">
        <v>106573774.8</v>
      </c>
      <c r="Q533" s="196">
        <v>12883258.52</v>
      </c>
      <c r="R533" s="196">
        <v>14247469.870000001</v>
      </c>
      <c r="S533" s="196">
        <v>17215375.399999999</v>
      </c>
      <c r="T533" s="196">
        <v>8943258.1300000008</v>
      </c>
      <c r="U533" s="196">
        <v>9712768.9699999988</v>
      </c>
      <c r="V533" s="196">
        <v>8026364.8599999994</v>
      </c>
      <c r="W533" s="196">
        <v>3740325.8899999997</v>
      </c>
      <c r="X533" s="196">
        <v>162067202.29000002</v>
      </c>
      <c r="Y533" s="196">
        <v>7253784.9000000004</v>
      </c>
      <c r="Z533" s="196">
        <v>16666572.629999999</v>
      </c>
      <c r="AA533" s="196">
        <v>12729282.640000001</v>
      </c>
      <c r="AB533" s="196">
        <v>4311370.3</v>
      </c>
      <c r="AC533" s="196">
        <v>4744783.1099999994</v>
      </c>
      <c r="AD533" s="196">
        <v>10143555.65</v>
      </c>
      <c r="AE533" s="196">
        <v>39440545.039999999</v>
      </c>
      <c r="AF533" s="196">
        <v>8723633.2200000007</v>
      </c>
      <c r="AG533" s="196">
        <v>8523460.2300000004</v>
      </c>
      <c r="AH533" s="196">
        <v>13097206.050000001</v>
      </c>
      <c r="AI533" s="196">
        <v>12775291.579999998</v>
      </c>
      <c r="AJ533" s="196">
        <v>11282961.710000001</v>
      </c>
      <c r="AK533" s="196">
        <v>6918218</v>
      </c>
      <c r="AL533" s="196">
        <v>341485175.03000003</v>
      </c>
      <c r="AM533" s="196">
        <v>11174240.379999999</v>
      </c>
      <c r="AN533" s="196">
        <v>6779944.2799999993</v>
      </c>
      <c r="AO533" s="196">
        <v>23238243.52</v>
      </c>
      <c r="AP533" s="196">
        <v>22022258.34</v>
      </c>
      <c r="AQ533" s="196">
        <v>7892452.0899999999</v>
      </c>
      <c r="AR533" s="196">
        <v>3241874.08</v>
      </c>
      <c r="AS533" s="196">
        <v>97522365.219999999</v>
      </c>
      <c r="AT533" s="196">
        <v>10219928.300000001</v>
      </c>
      <c r="AU533" s="196">
        <v>18801060.390000001</v>
      </c>
      <c r="AV533" s="196">
        <v>21521482.359999999</v>
      </c>
      <c r="AW533" s="196">
        <v>10034591.35</v>
      </c>
      <c r="AX533" s="196">
        <v>5551385.3899999997</v>
      </c>
      <c r="AY533" s="196">
        <v>8462497.9000000004</v>
      </c>
      <c r="AZ533" s="196">
        <v>10729717.609999999</v>
      </c>
      <c r="BA533" s="196">
        <v>7336943.0600000005</v>
      </c>
      <c r="BB533" s="196">
        <v>67038205.890000001</v>
      </c>
      <c r="BC533" s="196">
        <v>10006771.119999999</v>
      </c>
      <c r="BD533" s="196">
        <v>161985241.19999999</v>
      </c>
      <c r="BE533" s="196">
        <v>23035600.539999999</v>
      </c>
      <c r="BF533" s="196">
        <v>7668576.8600000003</v>
      </c>
      <c r="BG533" s="196">
        <v>10096220.57</v>
      </c>
      <c r="BH533" s="196">
        <v>109958578.89999999</v>
      </c>
      <c r="BI533" s="196">
        <v>7350874.9700000007</v>
      </c>
      <c r="BJ533" s="196">
        <v>4504808.71</v>
      </c>
      <c r="BK533" s="196">
        <v>9008075.9399999995</v>
      </c>
      <c r="BL533" s="196">
        <v>7773631.6899999995</v>
      </c>
      <c r="BM533" s="196">
        <v>90802848.239999995</v>
      </c>
      <c r="BN533" s="196">
        <v>15043455.59</v>
      </c>
      <c r="BO533" s="196">
        <v>11862833.23</v>
      </c>
      <c r="BP533" s="196">
        <v>29027783.130000003</v>
      </c>
      <c r="BQ533" s="196">
        <v>14108908.18</v>
      </c>
      <c r="BR533" s="196">
        <v>12763751.260000002</v>
      </c>
      <c r="BS533" s="196">
        <v>678019915.64999986</v>
      </c>
      <c r="BT533" s="196">
        <v>11797522.65</v>
      </c>
      <c r="BU533" s="196">
        <v>11437832.029999999</v>
      </c>
      <c r="BV533" s="196">
        <v>74750332.850000009</v>
      </c>
      <c r="BW533" s="196">
        <v>701650.1399999999</v>
      </c>
      <c r="BX533" s="196">
        <v>9689167.0500000007</v>
      </c>
      <c r="BY533" s="196">
        <v>38537146.030000001</v>
      </c>
      <c r="BZ533" s="196">
        <v>6848907.7599999998</v>
      </c>
      <c r="CA533" s="196">
        <v>8665829.6400000006</v>
      </c>
      <c r="CB533" s="196">
        <v>9317236.4800000004</v>
      </c>
      <c r="CC533" s="196">
        <v>14930850.48</v>
      </c>
      <c r="CD533" s="196">
        <v>27734379.359999999</v>
      </c>
      <c r="CE533" s="196">
        <v>12480402.629999999</v>
      </c>
      <c r="CF533" s="196">
        <v>25033046.210000001</v>
      </c>
      <c r="CG533" s="196">
        <v>6490057.1200000001</v>
      </c>
      <c r="CH533" s="196">
        <v>5815811.6099999994</v>
      </c>
      <c r="CI533" s="196">
        <v>6102536.9299999997</v>
      </c>
      <c r="CJ533" s="196">
        <v>5497345.2699999996</v>
      </c>
      <c r="CK533" s="196">
        <v>53107659.019999996</v>
      </c>
      <c r="CL533" s="196">
        <v>5642227.2699999996</v>
      </c>
      <c r="CM533" s="196">
        <v>6047605.7999999998</v>
      </c>
    </row>
    <row r="534" spans="1:91" s="117" customFormat="1" ht="25.95" hidden="1" customHeight="1">
      <c r="A534" s="323"/>
      <c r="B534" s="117">
        <v>28</v>
      </c>
      <c r="C534" s="194" t="s">
        <v>706</v>
      </c>
      <c r="D534" s="191">
        <v>34879097.57</v>
      </c>
      <c r="E534" s="191">
        <v>5928590.2999999998</v>
      </c>
      <c r="F534" s="191">
        <v>5861495.7800000003</v>
      </c>
      <c r="G534" s="191">
        <v>6588793.7500000009</v>
      </c>
      <c r="H534" s="191">
        <v>2523391.5099999998</v>
      </c>
      <c r="I534" s="191">
        <v>4856343.7699999996</v>
      </c>
      <c r="J534" s="191">
        <v>8602411.0700000003</v>
      </c>
      <c r="K534" s="191">
        <v>12791377.9</v>
      </c>
      <c r="L534" s="191">
        <v>7886406.4100000001</v>
      </c>
      <c r="M534" s="191">
        <v>9532660.2799999993</v>
      </c>
      <c r="N534" s="191">
        <v>14688121.059999999</v>
      </c>
      <c r="O534" s="191">
        <v>1734501.67</v>
      </c>
      <c r="P534" s="191">
        <v>28323566.229999997</v>
      </c>
      <c r="Q534" s="191">
        <v>4718601.97</v>
      </c>
      <c r="R534" s="191">
        <v>8597264.2299999986</v>
      </c>
      <c r="S534" s="191">
        <v>10074217.440000001</v>
      </c>
      <c r="T534" s="191">
        <v>6480297.9800000004</v>
      </c>
      <c r="U534" s="191">
        <v>7117245.3599999994</v>
      </c>
      <c r="V534" s="191">
        <v>5339924.53</v>
      </c>
      <c r="W534" s="191">
        <v>2136132.6800000002</v>
      </c>
      <c r="X534" s="191">
        <v>49565745.920000002</v>
      </c>
      <c r="Y534" s="191">
        <v>3780178.3200000003</v>
      </c>
      <c r="Z534" s="191">
        <v>6677906.1999999993</v>
      </c>
      <c r="AA534" s="191">
        <v>6334465.7599999998</v>
      </c>
      <c r="AB534" s="191">
        <v>3058421.7599999998</v>
      </c>
      <c r="AC534" s="191">
        <v>4292416.32</v>
      </c>
      <c r="AD534" s="191">
        <v>4259640.1100000003</v>
      </c>
      <c r="AE534" s="191">
        <v>21033086.18</v>
      </c>
      <c r="AF534" s="191">
        <v>6535720.1699999999</v>
      </c>
      <c r="AG534" s="191">
        <v>5724024.6500000004</v>
      </c>
      <c r="AH534" s="191">
        <v>7545698.0800000001</v>
      </c>
      <c r="AI534" s="191">
        <v>6432866.9499999993</v>
      </c>
      <c r="AJ534" s="191">
        <v>5881341.2400000002</v>
      </c>
      <c r="AK534" s="191">
        <v>5144570.9799999995</v>
      </c>
      <c r="AL534" s="191">
        <v>71122169.780000001</v>
      </c>
      <c r="AM534" s="191">
        <v>11072848.48</v>
      </c>
      <c r="AN534" s="191">
        <v>4485738.58</v>
      </c>
      <c r="AO534" s="191">
        <v>10193133.859999999</v>
      </c>
      <c r="AP534" s="191">
        <v>9494860.1400000006</v>
      </c>
      <c r="AQ534" s="191">
        <v>7883519.75</v>
      </c>
      <c r="AR534" s="191">
        <v>2813032.28</v>
      </c>
      <c r="AS534" s="191">
        <v>25632763.789999999</v>
      </c>
      <c r="AT534" s="191">
        <v>6012520.2800000003</v>
      </c>
      <c r="AU534" s="191">
        <v>10728712.350000001</v>
      </c>
      <c r="AV534" s="191">
        <v>8657288.1699999999</v>
      </c>
      <c r="AW534" s="191">
        <v>4900560.0500000007</v>
      </c>
      <c r="AX534" s="191">
        <v>3637020.1799999997</v>
      </c>
      <c r="AY534" s="191">
        <v>8491541.4299999997</v>
      </c>
      <c r="AZ534" s="191">
        <v>4107772.9699999997</v>
      </c>
      <c r="BA534" s="191">
        <v>4861583.6100000003</v>
      </c>
      <c r="BB534" s="191">
        <v>18973471.640000001</v>
      </c>
      <c r="BC534" s="191">
        <v>5373374.0199999996</v>
      </c>
      <c r="BD534" s="191">
        <v>32172115.23</v>
      </c>
      <c r="BE534" s="191">
        <v>10696047.699999999</v>
      </c>
      <c r="BF534" s="191">
        <v>3101071.39</v>
      </c>
      <c r="BG534" s="191">
        <v>4951940.3100000005</v>
      </c>
      <c r="BH534" s="191">
        <v>21761416.499999996</v>
      </c>
      <c r="BI534" s="191">
        <v>3491175.1100000003</v>
      </c>
      <c r="BJ534" s="191">
        <v>2129972.81</v>
      </c>
      <c r="BK534" s="191">
        <v>4857978</v>
      </c>
      <c r="BL534" s="191">
        <v>2792869.24</v>
      </c>
      <c r="BM534" s="191">
        <v>32956336.27</v>
      </c>
      <c r="BN534" s="191">
        <v>8422608.3099999987</v>
      </c>
      <c r="BO534" s="191">
        <v>7078819.2600000007</v>
      </c>
      <c r="BP534" s="191">
        <v>10008967.23</v>
      </c>
      <c r="BQ534" s="191">
        <v>11679344.680000002</v>
      </c>
      <c r="BR534" s="191">
        <v>5734057.0500000007</v>
      </c>
      <c r="BS534" s="191">
        <v>118918450.56999999</v>
      </c>
      <c r="BT534" s="191">
        <v>6501570.1200000001</v>
      </c>
      <c r="BU534" s="191">
        <v>5906284.0899999999</v>
      </c>
      <c r="BV534" s="191">
        <v>17906717.91</v>
      </c>
      <c r="BW534" s="191">
        <v>1331796.68</v>
      </c>
      <c r="BX534" s="191">
        <v>4053704.32</v>
      </c>
      <c r="BY534" s="191">
        <v>13454050.91</v>
      </c>
      <c r="BZ534" s="191">
        <v>4500870.8</v>
      </c>
      <c r="CA534" s="191">
        <v>2975691.0300000003</v>
      </c>
      <c r="CB534" s="191">
        <v>5559116.9299999997</v>
      </c>
      <c r="CC534" s="191">
        <v>18353789.699999999</v>
      </c>
      <c r="CD534" s="191">
        <v>10162698.130000001</v>
      </c>
      <c r="CE534" s="191">
        <v>7553630.8900000006</v>
      </c>
      <c r="CF534" s="191">
        <v>9027723.1099999994</v>
      </c>
      <c r="CG534" s="191">
        <v>3700761.62</v>
      </c>
      <c r="CH534" s="191">
        <v>3043938.27</v>
      </c>
      <c r="CI534" s="191">
        <v>4532519.32</v>
      </c>
      <c r="CJ534" s="191">
        <v>3478278.24</v>
      </c>
      <c r="CK534" s="191">
        <v>18675304.219999999</v>
      </c>
      <c r="CL534" s="191">
        <v>1453254.95</v>
      </c>
      <c r="CM534" s="191">
        <v>1847450.27</v>
      </c>
    </row>
    <row r="535" spans="1:91" s="117" customFormat="1" ht="25.95" hidden="1" customHeight="1">
      <c r="A535" s="323"/>
      <c r="B535" s="117">
        <v>29</v>
      </c>
      <c r="C535" s="195" t="s">
        <v>707</v>
      </c>
      <c r="D535" s="191">
        <v>18553548.379999999</v>
      </c>
      <c r="E535" s="191">
        <v>14418946.91</v>
      </c>
      <c r="F535" s="191">
        <v>7772919.2799999993</v>
      </c>
      <c r="G535" s="191">
        <v>16477208.489999998</v>
      </c>
      <c r="H535" s="191">
        <v>1556533.44</v>
      </c>
      <c r="I535" s="191">
        <v>3985915.34</v>
      </c>
      <c r="J535" s="191">
        <v>3506060.8499999996</v>
      </c>
      <c r="K535" s="191">
        <v>47133294.359999999</v>
      </c>
      <c r="L535" s="191">
        <v>14239147.27</v>
      </c>
      <c r="M535" s="191">
        <v>9571870.6400000006</v>
      </c>
      <c r="N535" s="191">
        <v>21163043.370000001</v>
      </c>
      <c r="O535" s="191">
        <v>1163853.75</v>
      </c>
      <c r="P535" s="191">
        <v>46647354.490000002</v>
      </c>
      <c r="Q535" s="191">
        <v>8755076.129999999</v>
      </c>
      <c r="R535" s="191">
        <v>29802025.270000003</v>
      </c>
      <c r="S535" s="191">
        <v>9569443.1500000004</v>
      </c>
      <c r="T535" s="191">
        <v>9047638.629999999</v>
      </c>
      <c r="U535" s="191">
        <v>9365932.3500000015</v>
      </c>
      <c r="V535" s="191">
        <v>8407713.5899999999</v>
      </c>
      <c r="W535" s="191">
        <v>1416971.34</v>
      </c>
      <c r="X535" s="191">
        <v>30468924.170000002</v>
      </c>
      <c r="Y535" s="191">
        <v>8842649.4100000001</v>
      </c>
      <c r="Z535" s="191">
        <v>3298701.29</v>
      </c>
      <c r="AA535" s="191">
        <v>4257399.17</v>
      </c>
      <c r="AB535" s="191">
        <v>5196207.6499999994</v>
      </c>
      <c r="AC535" s="191">
        <v>2001154.78</v>
      </c>
      <c r="AD535" s="191">
        <v>2664537.3200000003</v>
      </c>
      <c r="AE535" s="191">
        <v>12702618.4</v>
      </c>
      <c r="AF535" s="191">
        <v>1470021.72</v>
      </c>
      <c r="AG535" s="191">
        <v>4874498.9800000004</v>
      </c>
      <c r="AH535" s="191">
        <v>3020803.91</v>
      </c>
      <c r="AI535" s="191">
        <v>2509768.0299999998</v>
      </c>
      <c r="AJ535" s="191">
        <v>5518487.5099999998</v>
      </c>
      <c r="AK535" s="191">
        <v>2890313</v>
      </c>
      <c r="AL535" s="191">
        <v>160111296.98000002</v>
      </c>
      <c r="AM535" s="191">
        <v>7596866.1800000006</v>
      </c>
      <c r="AN535" s="191">
        <v>8295109.1200000001</v>
      </c>
      <c r="AO535" s="191">
        <v>19160274.629999999</v>
      </c>
      <c r="AP535" s="191">
        <v>5189538.01</v>
      </c>
      <c r="AQ535" s="191">
        <v>3132352.85</v>
      </c>
      <c r="AR535" s="191">
        <v>4957007.71</v>
      </c>
      <c r="AS535" s="191">
        <v>64727297.350000001</v>
      </c>
      <c r="AT535" s="191">
        <v>5685337.2599999998</v>
      </c>
      <c r="AU535" s="191">
        <v>10383190.85</v>
      </c>
      <c r="AV535" s="191">
        <v>6162578</v>
      </c>
      <c r="AW535" s="191">
        <v>5570903.5800000001</v>
      </c>
      <c r="AX535" s="191">
        <v>1700295.78</v>
      </c>
      <c r="AY535" s="191">
        <v>9420845.3999999985</v>
      </c>
      <c r="AZ535" s="191">
        <v>4234091.16</v>
      </c>
      <c r="BA535" s="191">
        <v>2749892.2700000005</v>
      </c>
      <c r="BB535" s="191">
        <v>49604428.339999996</v>
      </c>
      <c r="BC535" s="191">
        <v>2962217.71</v>
      </c>
      <c r="BD535" s="191">
        <v>53713793.040000007</v>
      </c>
      <c r="BE535" s="191">
        <v>9762316.629999999</v>
      </c>
      <c r="BF535" s="191">
        <v>4916279.47</v>
      </c>
      <c r="BG535" s="191">
        <v>2664680.62</v>
      </c>
      <c r="BH535" s="191">
        <v>28787003.940000001</v>
      </c>
      <c r="BI535" s="191">
        <v>1850050.8599999999</v>
      </c>
      <c r="BJ535" s="191">
        <v>2752502.66</v>
      </c>
      <c r="BK535" s="191">
        <v>4468323.6100000003</v>
      </c>
      <c r="BL535" s="191">
        <v>3140655.9000000004</v>
      </c>
      <c r="BM535" s="191">
        <v>31183276.129999999</v>
      </c>
      <c r="BN535" s="191">
        <v>12662789.539999999</v>
      </c>
      <c r="BO535" s="191">
        <v>6729963.7999999998</v>
      </c>
      <c r="BP535" s="191">
        <v>9535793.7800000012</v>
      </c>
      <c r="BQ535" s="191">
        <v>6452345.46</v>
      </c>
      <c r="BR535" s="191">
        <v>3501854.55</v>
      </c>
      <c r="BS535" s="191">
        <v>204122428.61000001</v>
      </c>
      <c r="BT535" s="191">
        <v>7804270.0999999996</v>
      </c>
      <c r="BU535" s="191">
        <v>3032494.31</v>
      </c>
      <c r="BV535" s="191">
        <v>57510432.600000001</v>
      </c>
      <c r="BW535" s="191">
        <v>5662321.96</v>
      </c>
      <c r="BX535" s="191">
        <v>5143326.62</v>
      </c>
      <c r="BY535" s="191">
        <v>16147048.25</v>
      </c>
      <c r="BZ535" s="191">
        <v>1185029.94</v>
      </c>
      <c r="CA535" s="191">
        <v>3590083.97</v>
      </c>
      <c r="CB535" s="191">
        <v>5532403.7200000007</v>
      </c>
      <c r="CC535" s="191">
        <v>26107237.289999999</v>
      </c>
      <c r="CD535" s="191">
        <v>17013886.439999998</v>
      </c>
      <c r="CE535" s="191">
        <v>4759241.3600000003</v>
      </c>
      <c r="CF535" s="191">
        <v>17418416.859999999</v>
      </c>
      <c r="CG535" s="191">
        <v>5638328.0099999998</v>
      </c>
      <c r="CH535" s="191">
        <v>2144958.23</v>
      </c>
      <c r="CI535" s="191">
        <v>4201228.97</v>
      </c>
      <c r="CJ535" s="191">
        <v>2372965.56</v>
      </c>
      <c r="CK535" s="191">
        <v>29325819.75</v>
      </c>
      <c r="CL535" s="191">
        <v>2292626.9699999997</v>
      </c>
      <c r="CM535" s="191">
        <v>2778795.63</v>
      </c>
    </row>
    <row r="536" spans="1:91" s="117" customFormat="1" ht="25.95" hidden="1" customHeight="1">
      <c r="A536" s="323"/>
      <c r="B536" s="117">
        <v>30</v>
      </c>
      <c r="C536" s="194" t="s">
        <v>708</v>
      </c>
      <c r="D536" s="191">
        <v>60016871</v>
      </c>
      <c r="E536" s="191">
        <v>1660876.5</v>
      </c>
      <c r="F536" s="191">
        <v>3396170</v>
      </c>
      <c r="G536" s="191">
        <v>1874521</v>
      </c>
      <c r="H536" s="191">
        <v>716855</v>
      </c>
      <c r="I536" s="191">
        <v>1470455.59</v>
      </c>
      <c r="J536" s="191">
        <v>4211385.0999999996</v>
      </c>
      <c r="K536" s="191">
        <v>7534483.5</v>
      </c>
      <c r="L536" s="191">
        <v>2515284</v>
      </c>
      <c r="M536" s="191">
        <v>2704469</v>
      </c>
      <c r="N536" s="191">
        <v>11164264</v>
      </c>
      <c r="O536" s="191">
        <v>657963.5</v>
      </c>
      <c r="P536" s="191">
        <v>31153345.5</v>
      </c>
      <c r="Q536" s="191">
        <v>3541885</v>
      </c>
      <c r="R536" s="191">
        <v>4655399</v>
      </c>
      <c r="S536" s="191">
        <v>7379658</v>
      </c>
      <c r="T536" s="191">
        <v>3130074</v>
      </c>
      <c r="U536" s="191">
        <v>4071349.6</v>
      </c>
      <c r="V536" s="191">
        <v>1998973</v>
      </c>
      <c r="W536" s="191">
        <v>860428</v>
      </c>
      <c r="X536" s="191">
        <v>74446958.900000006</v>
      </c>
      <c r="Y536" s="191">
        <v>966849</v>
      </c>
      <c r="Z536" s="191">
        <v>1886412.2</v>
      </c>
      <c r="AA536" s="191">
        <v>1958701.7</v>
      </c>
      <c r="AB536" s="191">
        <v>510276.4</v>
      </c>
      <c r="AC536" s="191">
        <v>675652.9</v>
      </c>
      <c r="AD536" s="191">
        <v>176830</v>
      </c>
      <c r="AE536" s="191">
        <v>13478776.300000001</v>
      </c>
      <c r="AF536" s="191">
        <v>736503.5</v>
      </c>
      <c r="AG536" s="191">
        <v>812088.2</v>
      </c>
      <c r="AH536" s="191">
        <v>978393.5</v>
      </c>
      <c r="AI536" s="191">
        <v>12299671</v>
      </c>
      <c r="AJ536" s="191">
        <v>869591</v>
      </c>
      <c r="AK536" s="191">
        <v>879895.89</v>
      </c>
      <c r="AL536" s="191">
        <v>93832363</v>
      </c>
      <c r="AM536" s="191">
        <v>1653251.55</v>
      </c>
      <c r="AN536" s="191">
        <v>894760.5</v>
      </c>
      <c r="AO536" s="191">
        <v>2342389</v>
      </c>
      <c r="AP536" s="191">
        <v>8715604</v>
      </c>
      <c r="AQ536" s="191">
        <v>1710345</v>
      </c>
      <c r="AR536" s="191">
        <v>569923.30000000005</v>
      </c>
      <c r="AS536" s="191">
        <v>28617684.93</v>
      </c>
      <c r="AT536" s="191">
        <v>1486350.42</v>
      </c>
      <c r="AU536" s="191">
        <v>9977283</v>
      </c>
      <c r="AV536" s="191">
        <v>3225159.34</v>
      </c>
      <c r="AW536" s="191">
        <v>1373077.3</v>
      </c>
      <c r="AX536" s="191">
        <v>382782</v>
      </c>
      <c r="AY536" s="191">
        <v>1941159.5</v>
      </c>
      <c r="AZ536" s="191">
        <v>1836445</v>
      </c>
      <c r="BA536" s="191">
        <v>710180</v>
      </c>
      <c r="BB536" s="191">
        <v>27678515.989999998</v>
      </c>
      <c r="BC536" s="191">
        <v>834483.8</v>
      </c>
      <c r="BD536" s="191">
        <v>40888534</v>
      </c>
      <c r="BE536" s="191">
        <v>10995229.1</v>
      </c>
      <c r="BF536" s="191">
        <v>2058829</v>
      </c>
      <c r="BG536" s="191">
        <v>548826</v>
      </c>
      <c r="BH536" s="191">
        <v>21234218.399999999</v>
      </c>
      <c r="BI536" s="191">
        <v>966801</v>
      </c>
      <c r="BJ536" s="191">
        <v>733306.5</v>
      </c>
      <c r="BK536" s="191">
        <v>1784180.5</v>
      </c>
      <c r="BL536" s="191">
        <v>1192585</v>
      </c>
      <c r="BM536" s="191">
        <v>50577288.570000008</v>
      </c>
      <c r="BN536" s="191">
        <v>4185630.06</v>
      </c>
      <c r="BO536" s="191">
        <v>2873440.1</v>
      </c>
      <c r="BP536" s="191">
        <v>7918444</v>
      </c>
      <c r="BQ536" s="191">
        <v>2853566</v>
      </c>
      <c r="BR536" s="191">
        <v>785237</v>
      </c>
      <c r="BS536" s="191">
        <v>179852651.56999999</v>
      </c>
      <c r="BT536" s="191">
        <v>2888481.07</v>
      </c>
      <c r="BU536" s="191">
        <v>1044010</v>
      </c>
      <c r="BV536" s="191">
        <v>18584952.25</v>
      </c>
      <c r="BW536" s="191">
        <v>717790</v>
      </c>
      <c r="BX536" s="191">
        <v>1069955</v>
      </c>
      <c r="BY536" s="191">
        <v>14190322</v>
      </c>
      <c r="BZ536" s="191">
        <v>1174685.5</v>
      </c>
      <c r="CA536" s="191">
        <v>667040.5</v>
      </c>
      <c r="CB536" s="191">
        <v>1464760</v>
      </c>
      <c r="CC536" s="191">
        <v>2609895</v>
      </c>
      <c r="CD536" s="191">
        <v>19469145.579999998</v>
      </c>
      <c r="CE536" s="191">
        <v>902155.5</v>
      </c>
      <c r="CF536" s="191">
        <v>13991579.129999999</v>
      </c>
      <c r="CG536" s="191">
        <v>830705</v>
      </c>
      <c r="CH536" s="191">
        <v>206554</v>
      </c>
      <c r="CI536" s="191">
        <v>427630</v>
      </c>
      <c r="CJ536" s="191">
        <v>470734</v>
      </c>
      <c r="CK536" s="191">
        <v>11749407</v>
      </c>
      <c r="CL536" s="191">
        <v>1156987.9099999999</v>
      </c>
      <c r="CM536" s="191">
        <v>663356.69999999995</v>
      </c>
    </row>
    <row r="537" spans="1:91" s="117" customFormat="1" ht="25.95" hidden="1" customHeight="1">
      <c r="A537" s="323"/>
      <c r="B537" s="117">
        <v>31</v>
      </c>
      <c r="C537" s="194" t="s">
        <v>709</v>
      </c>
      <c r="D537" s="191">
        <v>27549410.059999999</v>
      </c>
      <c r="E537" s="191">
        <v>4476614.7</v>
      </c>
      <c r="F537" s="191">
        <v>3141754.11</v>
      </c>
      <c r="G537" s="191">
        <v>2471603.7600000002</v>
      </c>
      <c r="H537" s="191">
        <v>1706256.02</v>
      </c>
      <c r="I537" s="191">
        <v>2942523.1</v>
      </c>
      <c r="J537" s="191">
        <v>3169952.19</v>
      </c>
      <c r="K537" s="191">
        <v>7742013.5600000005</v>
      </c>
      <c r="L537" s="191">
        <v>2408013.1700000004</v>
      </c>
      <c r="M537" s="191">
        <v>3739808.55</v>
      </c>
      <c r="N537" s="191">
        <v>8986531.1599999983</v>
      </c>
      <c r="O537" s="191">
        <v>1257350.55</v>
      </c>
      <c r="P537" s="191">
        <v>18158978.579999998</v>
      </c>
      <c r="Q537" s="191">
        <v>3468798.0900000003</v>
      </c>
      <c r="R537" s="191">
        <v>4559337.0600000005</v>
      </c>
      <c r="S537" s="191">
        <v>5339783.3599999994</v>
      </c>
      <c r="T537" s="191">
        <v>3243196.8400000003</v>
      </c>
      <c r="U537" s="191">
        <v>2183313.08</v>
      </c>
      <c r="V537" s="191">
        <v>2880882.52</v>
      </c>
      <c r="W537" s="191">
        <v>1536375.4</v>
      </c>
      <c r="X537" s="191">
        <v>27114110.039999999</v>
      </c>
      <c r="Y537" s="191">
        <v>2144275.66</v>
      </c>
      <c r="Z537" s="191">
        <v>4175182.57</v>
      </c>
      <c r="AA537" s="191">
        <v>3843368.84</v>
      </c>
      <c r="AB537" s="191">
        <v>1380221.5</v>
      </c>
      <c r="AC537" s="191">
        <v>1552978.91</v>
      </c>
      <c r="AD537" s="191">
        <v>2552004.7599999998</v>
      </c>
      <c r="AE537" s="191">
        <v>7771853.4100000011</v>
      </c>
      <c r="AF537" s="191">
        <v>1982057.77</v>
      </c>
      <c r="AG537" s="191">
        <v>2433309.0100000002</v>
      </c>
      <c r="AH537" s="191">
        <v>3223169.6500000004</v>
      </c>
      <c r="AI537" s="191">
        <v>3494313.35</v>
      </c>
      <c r="AJ537" s="191">
        <v>2781800.71</v>
      </c>
      <c r="AK537" s="191">
        <v>1756145.04</v>
      </c>
      <c r="AL537" s="191">
        <v>64864909.649999999</v>
      </c>
      <c r="AM537" s="191">
        <v>3243460.1500000004</v>
      </c>
      <c r="AN537" s="191">
        <v>2290462.48</v>
      </c>
      <c r="AO537" s="191">
        <v>6437934.5499999989</v>
      </c>
      <c r="AP537" s="191">
        <v>5788532.7999999998</v>
      </c>
      <c r="AQ537" s="191">
        <v>3269675.28</v>
      </c>
      <c r="AR537" s="191">
        <v>1119776.04</v>
      </c>
      <c r="AS537" s="191">
        <v>13288314.169999998</v>
      </c>
      <c r="AT537" s="191">
        <v>3113626.16</v>
      </c>
      <c r="AU537" s="191">
        <v>5942641.0700000003</v>
      </c>
      <c r="AV537" s="191">
        <v>5283730.7699999996</v>
      </c>
      <c r="AW537" s="191">
        <v>2476588.8199999998</v>
      </c>
      <c r="AX537" s="191">
        <v>1955381.0199999998</v>
      </c>
      <c r="AY537" s="191">
        <v>3474784.69</v>
      </c>
      <c r="AZ537" s="191">
        <v>2553346.54</v>
      </c>
      <c r="BA537" s="191">
        <v>2396518.36</v>
      </c>
      <c r="BB537" s="191">
        <v>19594132.300000001</v>
      </c>
      <c r="BC537" s="191">
        <v>2403605.9700000002</v>
      </c>
      <c r="BD537" s="191">
        <v>26458566.5</v>
      </c>
      <c r="BE537" s="191">
        <v>8744681.1300000008</v>
      </c>
      <c r="BF537" s="191">
        <v>1962139.3399999999</v>
      </c>
      <c r="BG537" s="191">
        <v>3369344.3899999997</v>
      </c>
      <c r="BH537" s="191">
        <v>16214420.040000001</v>
      </c>
      <c r="BI537" s="191">
        <v>1661599.3</v>
      </c>
      <c r="BJ537" s="191">
        <v>1236461.1200000001</v>
      </c>
      <c r="BK537" s="191">
        <v>2125361.6100000003</v>
      </c>
      <c r="BL537" s="191">
        <v>1925068.48</v>
      </c>
      <c r="BM537" s="191">
        <v>24624010.759999998</v>
      </c>
      <c r="BN537" s="191">
        <v>6333509.0800000001</v>
      </c>
      <c r="BO537" s="191">
        <v>4397572.37</v>
      </c>
      <c r="BP537" s="191">
        <v>5641172.9200000009</v>
      </c>
      <c r="BQ537" s="191">
        <v>3306333.65</v>
      </c>
      <c r="BR537" s="191">
        <v>3448610.53</v>
      </c>
      <c r="BS537" s="191">
        <v>79893441.799999997</v>
      </c>
      <c r="BT537" s="191">
        <v>4894378.8099999996</v>
      </c>
      <c r="BU537" s="191">
        <v>2154441.1500000004</v>
      </c>
      <c r="BV537" s="191">
        <v>20825859.07</v>
      </c>
      <c r="BW537" s="191">
        <v>1534420.96</v>
      </c>
      <c r="BX537" s="191">
        <v>3626871.75</v>
      </c>
      <c r="BY537" s="191">
        <v>9725871.0799999982</v>
      </c>
      <c r="BZ537" s="191">
        <v>2406025.9300000002</v>
      </c>
      <c r="CA537" s="191">
        <v>1688650.19</v>
      </c>
      <c r="CB537" s="191">
        <v>2786109.9099999997</v>
      </c>
      <c r="CC537" s="191">
        <v>4221141.42</v>
      </c>
      <c r="CD537" s="191">
        <v>8447999.6000000015</v>
      </c>
      <c r="CE537" s="191">
        <v>4927229.9499999993</v>
      </c>
      <c r="CF537" s="191">
        <v>8227564.0300000003</v>
      </c>
      <c r="CG537" s="191">
        <v>2922880.23</v>
      </c>
      <c r="CH537" s="191">
        <v>2706815.6700000004</v>
      </c>
      <c r="CI537" s="191">
        <v>2062760.97</v>
      </c>
      <c r="CJ537" s="191">
        <v>2209268.39</v>
      </c>
      <c r="CK537" s="191">
        <v>10661868.669999998</v>
      </c>
      <c r="CL537" s="191">
        <v>1333803.3900000001</v>
      </c>
      <c r="CM537" s="191">
        <v>1867150.8099999998</v>
      </c>
    </row>
    <row r="538" spans="1:91" s="117" customFormat="1" ht="25.95" hidden="1" customHeight="1">
      <c r="A538" s="323"/>
      <c r="B538" s="117">
        <v>32</v>
      </c>
      <c r="C538" s="194" t="s">
        <v>710</v>
      </c>
      <c r="D538" s="191">
        <v>8662569.3500000015</v>
      </c>
      <c r="E538" s="191">
        <v>205955.55</v>
      </c>
      <c r="F538" s="191">
        <v>79502.63</v>
      </c>
      <c r="G538" s="191">
        <v>111147.3</v>
      </c>
      <c r="H538" s="191">
        <v>152094.37</v>
      </c>
      <c r="I538" s="191">
        <v>133060.24000000002</v>
      </c>
      <c r="J538" s="191">
        <v>640008.19999999995</v>
      </c>
      <c r="K538" s="191">
        <v>158390.54999999999</v>
      </c>
      <c r="L538" s="191">
        <v>81168.710000000006</v>
      </c>
      <c r="M538" s="191">
        <v>203148.88999999998</v>
      </c>
      <c r="N538" s="191">
        <v>1927399.69</v>
      </c>
      <c r="O538" s="191">
        <v>10790</v>
      </c>
      <c r="P538" s="191">
        <v>2272037.88</v>
      </c>
      <c r="Q538" s="191">
        <v>349441.44</v>
      </c>
      <c r="R538" s="191">
        <v>212890.48</v>
      </c>
      <c r="S538" s="191">
        <v>218005.92</v>
      </c>
      <c r="T538" s="191">
        <v>682608</v>
      </c>
      <c r="U538" s="191">
        <v>179425.67</v>
      </c>
      <c r="V538" s="191">
        <v>74376.98</v>
      </c>
      <c r="W538" s="191">
        <v>71746.759999999995</v>
      </c>
      <c r="X538" s="191">
        <v>31518659.289999999</v>
      </c>
      <c r="Y538" s="191">
        <v>417262.66000000003</v>
      </c>
      <c r="Z538" s="191">
        <v>357340.3</v>
      </c>
      <c r="AA538" s="191">
        <v>340640.37</v>
      </c>
      <c r="AB538" s="191">
        <v>417003.01</v>
      </c>
      <c r="AC538" s="191">
        <v>259164.82</v>
      </c>
      <c r="AD538" s="191">
        <v>183306.3</v>
      </c>
      <c r="AE538" s="191">
        <v>244955.92</v>
      </c>
      <c r="AF538" s="191">
        <v>319295.98</v>
      </c>
      <c r="AG538" s="191">
        <v>225185.91999999998</v>
      </c>
      <c r="AH538" s="191">
        <v>1037635.85</v>
      </c>
      <c r="AI538" s="191">
        <v>4382922.8899999997</v>
      </c>
      <c r="AJ538" s="191">
        <v>785131.66</v>
      </c>
      <c r="AK538" s="191">
        <v>558547.18999999994</v>
      </c>
      <c r="AL538" s="191">
        <v>672469.77</v>
      </c>
      <c r="AM538" s="191">
        <v>1373804.12</v>
      </c>
      <c r="AN538" s="191">
        <v>146536.98000000001</v>
      </c>
      <c r="AO538" s="191">
        <v>134652.21</v>
      </c>
      <c r="AP538" s="191">
        <v>408009.15</v>
      </c>
      <c r="AQ538" s="191">
        <v>243792.36</v>
      </c>
      <c r="AR538" s="191">
        <v>79549.88</v>
      </c>
      <c r="AS538" s="191">
        <v>185620.68</v>
      </c>
      <c r="AT538" s="191">
        <v>155463.18</v>
      </c>
      <c r="AU538" s="191">
        <v>186041.72999999998</v>
      </c>
      <c r="AV538" s="191">
        <v>161802.92000000001</v>
      </c>
      <c r="AW538" s="191">
        <v>614167.44999999995</v>
      </c>
      <c r="AX538" s="191">
        <v>421614.68</v>
      </c>
      <c r="AY538" s="191">
        <v>77634.100000000006</v>
      </c>
      <c r="AZ538" s="191">
        <v>130471.77</v>
      </c>
      <c r="BA538" s="191">
        <v>87038.11</v>
      </c>
      <c r="BB538" s="191">
        <v>1721289.1400000001</v>
      </c>
      <c r="BC538" s="191">
        <v>80389.5</v>
      </c>
      <c r="BD538" s="191">
        <v>23706577.389999997</v>
      </c>
      <c r="BE538" s="191">
        <v>1816886.5</v>
      </c>
      <c r="BF538" s="191">
        <v>110898.68</v>
      </c>
      <c r="BG538" s="191">
        <v>78</v>
      </c>
      <c r="BH538" s="191">
        <v>73553.399999999994</v>
      </c>
      <c r="BI538" s="191">
        <v>46144.4</v>
      </c>
      <c r="BJ538" s="191">
        <v>228534.24</v>
      </c>
      <c r="BK538" s="191">
        <v>120826.55</v>
      </c>
      <c r="BL538" s="191">
        <v>965410.2</v>
      </c>
      <c r="BM538" s="191">
        <v>294239.52999999997</v>
      </c>
      <c r="BN538" s="191">
        <v>620087.07999999996</v>
      </c>
      <c r="BO538" s="191">
        <v>607748.44999999995</v>
      </c>
      <c r="BP538" s="191">
        <v>1282184.45</v>
      </c>
      <c r="BQ538" s="191">
        <v>1222068.83</v>
      </c>
      <c r="BR538" s="191">
        <v>1323388.1400000001</v>
      </c>
      <c r="BS538" s="191">
        <v>1836892.99</v>
      </c>
      <c r="BT538" s="191">
        <v>54</v>
      </c>
      <c r="BU538" s="191">
        <v>215347.02000000002</v>
      </c>
      <c r="BV538" s="191">
        <v>2337431.84</v>
      </c>
      <c r="BW538" s="191">
        <v>133194</v>
      </c>
      <c r="BX538" s="191">
        <v>252461.01</v>
      </c>
      <c r="BY538" s="191">
        <v>1337011.18</v>
      </c>
      <c r="BZ538" s="191">
        <v>538343.42000000004</v>
      </c>
      <c r="CA538" s="191">
        <v>1044192.6599999999</v>
      </c>
      <c r="CB538" s="191">
        <v>93484.12</v>
      </c>
      <c r="CC538" s="191">
        <v>959.02</v>
      </c>
      <c r="CD538" s="191">
        <v>113790.78</v>
      </c>
      <c r="CE538" s="191">
        <v>176560.79</v>
      </c>
      <c r="CF538" s="191">
        <v>876062.95</v>
      </c>
      <c r="CG538" s="191">
        <v>175969.4</v>
      </c>
      <c r="CH538" s="191">
        <v>59796</v>
      </c>
      <c r="CI538" s="191">
        <v>621838.06000000006</v>
      </c>
      <c r="CJ538" s="191">
        <v>77312.460000000006</v>
      </c>
      <c r="CK538" s="191">
        <v>277123.48</v>
      </c>
      <c r="CL538" s="191">
        <v>1135166.17</v>
      </c>
      <c r="CM538" s="191">
        <v>46666.39</v>
      </c>
    </row>
    <row r="539" spans="1:91" s="117" customFormat="1" ht="25.95" hidden="1" customHeight="1">
      <c r="A539" s="323"/>
      <c r="B539" s="117">
        <v>33</v>
      </c>
      <c r="C539" s="195" t="s">
        <v>711</v>
      </c>
      <c r="D539" s="191">
        <v>3231833.5</v>
      </c>
      <c r="E539" s="191">
        <v>2053907.25</v>
      </c>
      <c r="F539" s="191">
        <v>4030344.77</v>
      </c>
      <c r="G539" s="191">
        <v>2027076.5699999998</v>
      </c>
      <c r="H539" s="191">
        <v>1128192.75</v>
      </c>
      <c r="I539" s="191">
        <v>5659077.3200000003</v>
      </c>
      <c r="J539" s="191">
        <v>8799530.6799999997</v>
      </c>
      <c r="K539" s="191">
        <v>5133413</v>
      </c>
      <c r="L539" s="191">
        <v>6510279.5</v>
      </c>
      <c r="M539" s="191">
        <v>4415995.75</v>
      </c>
      <c r="N539" s="191">
        <v>10323431.989999998</v>
      </c>
      <c r="O539" s="191">
        <v>2141192</v>
      </c>
      <c r="P539" s="191">
        <v>8722013.1600000001</v>
      </c>
      <c r="Q539" s="191">
        <v>8359136.3000000007</v>
      </c>
      <c r="R539" s="191">
        <v>16738604.35</v>
      </c>
      <c r="S539" s="191">
        <v>3674149.18</v>
      </c>
      <c r="T539" s="191">
        <v>7361185.2699999996</v>
      </c>
      <c r="U539" s="191">
        <v>3942899.4499999997</v>
      </c>
      <c r="V539" s="191">
        <v>5820320.1500000004</v>
      </c>
      <c r="W539" s="191">
        <v>2453383.7200000002</v>
      </c>
      <c r="X539" s="191">
        <v>7436265.5800000001</v>
      </c>
      <c r="Y539" s="191">
        <v>3703793.9000000004</v>
      </c>
      <c r="Z539" s="191">
        <v>1416604.5</v>
      </c>
      <c r="AA539" s="191">
        <v>3587921.21</v>
      </c>
      <c r="AB539" s="191">
        <v>810251.25</v>
      </c>
      <c r="AC539" s="191">
        <v>3996549.79</v>
      </c>
      <c r="AD539" s="191">
        <v>1189376.3900000001</v>
      </c>
      <c r="AE539" s="191">
        <v>8749989.75</v>
      </c>
      <c r="AF539" s="191">
        <v>1429143.42</v>
      </c>
      <c r="AG539" s="191">
        <v>3666295.27</v>
      </c>
      <c r="AH539" s="191">
        <v>2808246.65</v>
      </c>
      <c r="AI539" s="191">
        <v>6133567.3700000001</v>
      </c>
      <c r="AJ539" s="191">
        <v>2086795.8199999998</v>
      </c>
      <c r="AK539" s="191">
        <v>2705623.25</v>
      </c>
      <c r="AL539" s="191">
        <v>6072923.5700000003</v>
      </c>
      <c r="AM539" s="191">
        <v>2800865.83</v>
      </c>
      <c r="AN539" s="191">
        <v>1881853.25</v>
      </c>
      <c r="AO539" s="191">
        <v>1902657.9000000001</v>
      </c>
      <c r="AP539" s="191">
        <v>6930103.2799999993</v>
      </c>
      <c r="AQ539" s="191">
        <v>5465672.25</v>
      </c>
      <c r="AR539" s="191">
        <v>1747891.38</v>
      </c>
      <c r="AS539" s="191">
        <v>3572500.39</v>
      </c>
      <c r="AT539" s="191">
        <v>2347786.33</v>
      </c>
      <c r="AU539" s="191">
        <v>6617685.5300000003</v>
      </c>
      <c r="AV539" s="191">
        <v>4667369.3499999996</v>
      </c>
      <c r="AW539" s="191">
        <v>2819635.25</v>
      </c>
      <c r="AX539" s="191">
        <v>1260619.8500000001</v>
      </c>
      <c r="AY539" s="191">
        <v>2724015.1</v>
      </c>
      <c r="AZ539" s="191">
        <v>2840044.4</v>
      </c>
      <c r="BA539" s="191">
        <v>2136658.3499999996</v>
      </c>
      <c r="BB539" s="191">
        <v>6288310.5499999998</v>
      </c>
      <c r="BC539" s="191">
        <v>1867225.45</v>
      </c>
      <c r="BD539" s="191">
        <v>8236286</v>
      </c>
      <c r="BE539" s="191">
        <v>2649364.7199999997</v>
      </c>
      <c r="BF539" s="191">
        <v>4235310.01</v>
      </c>
      <c r="BG539" s="191">
        <v>4789448.7399999993</v>
      </c>
      <c r="BH539" s="191">
        <v>7272309.6499999994</v>
      </c>
      <c r="BI539" s="191">
        <v>4489758.0999999996</v>
      </c>
      <c r="BJ539" s="191">
        <v>556883.25</v>
      </c>
      <c r="BK539" s="191">
        <v>3988500.25</v>
      </c>
      <c r="BL539" s="191">
        <v>1880016.88</v>
      </c>
      <c r="BM539" s="191">
        <v>7335386.9400000004</v>
      </c>
      <c r="BN539" s="191">
        <v>8883759.5</v>
      </c>
      <c r="BO539" s="191">
        <v>5277382.75</v>
      </c>
      <c r="BP539" s="191">
        <v>5168684.5</v>
      </c>
      <c r="BQ539" s="191">
        <v>4246299.34</v>
      </c>
      <c r="BR539" s="191">
        <v>2776195.3</v>
      </c>
      <c r="BS539" s="191">
        <v>18065598.399999999</v>
      </c>
      <c r="BT539" s="191">
        <v>4777385.1899999995</v>
      </c>
      <c r="BU539" s="191">
        <v>2960108.5599999996</v>
      </c>
      <c r="BV539" s="191">
        <v>8884420.9000000004</v>
      </c>
      <c r="BW539" s="191">
        <v>1193775.5</v>
      </c>
      <c r="BX539" s="191">
        <v>3398480.5100000002</v>
      </c>
      <c r="BY539" s="191">
        <v>13039514.539999999</v>
      </c>
      <c r="BZ539" s="191">
        <v>5615361.6299999999</v>
      </c>
      <c r="CA539" s="191">
        <v>4187965.0300000003</v>
      </c>
      <c r="CB539" s="191">
        <v>5764220.2999999998</v>
      </c>
      <c r="CC539" s="191">
        <v>4442726.2799999993</v>
      </c>
      <c r="CD539" s="191">
        <v>14288890.33</v>
      </c>
      <c r="CE539" s="191">
        <v>10118769.710000001</v>
      </c>
      <c r="CF539" s="191">
        <v>16835698.869999997</v>
      </c>
      <c r="CG539" s="191">
        <v>5348240.7</v>
      </c>
      <c r="CH539" s="191">
        <v>1913268</v>
      </c>
      <c r="CI539" s="191">
        <v>4654778.25</v>
      </c>
      <c r="CJ539" s="191">
        <v>5255775.13</v>
      </c>
      <c r="CK539" s="191">
        <v>10641644.99</v>
      </c>
      <c r="CL539" s="191">
        <v>4916311.05</v>
      </c>
      <c r="CM539" s="191">
        <v>5070314.5999999996</v>
      </c>
    </row>
    <row r="540" spans="1:91" s="117" customFormat="1" ht="25.95" hidden="1" customHeight="1">
      <c r="A540" s="323"/>
      <c r="B540" s="117">
        <v>34</v>
      </c>
      <c r="C540" s="194" t="s">
        <v>712</v>
      </c>
      <c r="D540" s="191">
        <v>0</v>
      </c>
      <c r="E540" s="191">
        <v>0</v>
      </c>
      <c r="F540" s="191">
        <v>0</v>
      </c>
      <c r="G540" s="191">
        <v>0</v>
      </c>
      <c r="H540" s="191">
        <v>0</v>
      </c>
      <c r="I540" s="191">
        <v>0</v>
      </c>
      <c r="J540" s="191">
        <v>0</v>
      </c>
      <c r="K540" s="191">
        <v>0</v>
      </c>
      <c r="L540" s="191">
        <v>0</v>
      </c>
      <c r="M540" s="191">
        <v>0</v>
      </c>
      <c r="N540" s="191">
        <v>0</v>
      </c>
      <c r="O540" s="191">
        <v>0</v>
      </c>
      <c r="P540" s="191">
        <v>0</v>
      </c>
      <c r="Q540" s="191">
        <v>0</v>
      </c>
      <c r="R540" s="191">
        <v>0</v>
      </c>
      <c r="S540" s="191">
        <v>0</v>
      </c>
      <c r="T540" s="191">
        <v>0</v>
      </c>
      <c r="U540" s="191">
        <v>0</v>
      </c>
      <c r="V540" s="191">
        <v>0</v>
      </c>
      <c r="W540" s="191">
        <v>0</v>
      </c>
      <c r="X540" s="191">
        <v>0</v>
      </c>
      <c r="Y540" s="191">
        <v>0</v>
      </c>
      <c r="Z540" s="191">
        <v>0</v>
      </c>
      <c r="AA540" s="191">
        <v>0</v>
      </c>
      <c r="AB540" s="191">
        <v>0</v>
      </c>
      <c r="AC540" s="191">
        <v>0</v>
      </c>
      <c r="AD540" s="191">
        <v>0</v>
      </c>
      <c r="AE540" s="191">
        <v>0</v>
      </c>
      <c r="AF540" s="191">
        <v>0</v>
      </c>
      <c r="AG540" s="191">
        <v>0</v>
      </c>
      <c r="AH540" s="191">
        <v>0</v>
      </c>
      <c r="AI540" s="191">
        <v>0</v>
      </c>
      <c r="AJ540" s="191">
        <v>0</v>
      </c>
      <c r="AK540" s="191">
        <v>0</v>
      </c>
      <c r="AL540" s="191">
        <v>0</v>
      </c>
      <c r="AM540" s="191">
        <v>128740</v>
      </c>
      <c r="AN540" s="191">
        <v>0</v>
      </c>
      <c r="AO540" s="191">
        <v>0</v>
      </c>
      <c r="AP540" s="191">
        <v>0</v>
      </c>
      <c r="AQ540" s="191">
        <v>0</v>
      </c>
      <c r="AR540" s="191">
        <v>0</v>
      </c>
      <c r="AS540" s="191">
        <v>1356538</v>
      </c>
      <c r="AT540" s="191">
        <v>0</v>
      </c>
      <c r="AU540" s="191">
        <v>150000</v>
      </c>
      <c r="AV540" s="191">
        <v>0</v>
      </c>
      <c r="AW540" s="191">
        <v>0</v>
      </c>
      <c r="AX540" s="191">
        <v>608384</v>
      </c>
      <c r="AY540" s="191">
        <v>0</v>
      </c>
      <c r="AZ540" s="191">
        <v>0</v>
      </c>
      <c r="BA540" s="191">
        <v>0</v>
      </c>
      <c r="BB540" s="191">
        <v>0</v>
      </c>
      <c r="BC540" s="191">
        <v>224600</v>
      </c>
      <c r="BD540" s="191">
        <v>0</v>
      </c>
      <c r="BE540" s="191">
        <v>0</v>
      </c>
      <c r="BF540" s="191">
        <v>1247524.3899999999</v>
      </c>
      <c r="BG540" s="191">
        <v>0</v>
      </c>
      <c r="BH540" s="191">
        <v>6407000</v>
      </c>
      <c r="BI540" s="191">
        <v>0</v>
      </c>
      <c r="BJ540" s="191">
        <v>995250</v>
      </c>
      <c r="BK540" s="191">
        <v>0</v>
      </c>
      <c r="BL540" s="191">
        <v>0</v>
      </c>
      <c r="BM540" s="191">
        <v>0</v>
      </c>
      <c r="BN540" s="191">
        <v>0</v>
      </c>
      <c r="BO540" s="191">
        <v>0</v>
      </c>
      <c r="BP540" s="191">
        <v>0</v>
      </c>
      <c r="BQ540" s="191">
        <v>0</v>
      </c>
      <c r="BR540" s="191">
        <v>0</v>
      </c>
      <c r="BS540" s="191">
        <v>26607000</v>
      </c>
      <c r="BT540" s="191">
        <v>0</v>
      </c>
      <c r="BU540" s="191">
        <v>0</v>
      </c>
      <c r="BV540" s="191">
        <v>0</v>
      </c>
      <c r="BW540" s="191">
        <v>0</v>
      </c>
      <c r="BX540" s="191">
        <v>0</v>
      </c>
      <c r="BY540" s="191">
        <v>0</v>
      </c>
      <c r="BZ540" s="191">
        <v>3542.49</v>
      </c>
      <c r="CA540" s="191">
        <v>0</v>
      </c>
      <c r="CB540" s="191">
        <v>0</v>
      </c>
      <c r="CC540" s="191">
        <v>0</v>
      </c>
      <c r="CD540" s="191">
        <v>0</v>
      </c>
      <c r="CE540" s="191">
        <v>0</v>
      </c>
      <c r="CF540" s="191">
        <v>0</v>
      </c>
      <c r="CG540" s="191">
        <v>0</v>
      </c>
      <c r="CH540" s="191">
        <v>0</v>
      </c>
      <c r="CI540" s="191">
        <v>0</v>
      </c>
      <c r="CJ540" s="191">
        <v>0</v>
      </c>
      <c r="CK540" s="191">
        <v>0</v>
      </c>
      <c r="CL540" s="191">
        <v>0</v>
      </c>
      <c r="CM540" s="191">
        <v>0</v>
      </c>
    </row>
    <row r="541" spans="1:91" s="117" customFormat="1" ht="25.95" hidden="1" customHeight="1">
      <c r="A541" s="323"/>
      <c r="B541" s="117">
        <v>35</v>
      </c>
      <c r="C541" s="195" t="s">
        <v>713</v>
      </c>
      <c r="D541" s="191">
        <v>14836369.119999999</v>
      </c>
      <c r="E541" s="191">
        <v>7848676.5500000007</v>
      </c>
      <c r="F541" s="191">
        <v>9628339.6000000015</v>
      </c>
      <c r="G541" s="191">
        <v>3287592</v>
      </c>
      <c r="H541" s="191">
        <v>1707717.0499999998</v>
      </c>
      <c r="I541" s="191">
        <v>5926474.1399999997</v>
      </c>
      <c r="J541" s="191">
        <v>18699147.399999999</v>
      </c>
      <c r="K541" s="191">
        <v>13488545.049999999</v>
      </c>
      <c r="L541" s="191">
        <v>4477426.0299999993</v>
      </c>
      <c r="M541" s="191">
        <v>6982999.3399999999</v>
      </c>
      <c r="N541" s="191">
        <v>17339746.259999998</v>
      </c>
      <c r="O541" s="191">
        <v>1411192.8699999999</v>
      </c>
      <c r="P541" s="191">
        <v>18125748.850000001</v>
      </c>
      <c r="Q541" s="191">
        <v>5274329.6400000006</v>
      </c>
      <c r="R541" s="191">
        <v>9763408.4199999999</v>
      </c>
      <c r="S541" s="191">
        <v>7614138.21</v>
      </c>
      <c r="T541" s="191">
        <v>3562547.5</v>
      </c>
      <c r="U541" s="191">
        <v>3950019.3600000003</v>
      </c>
      <c r="V541" s="191">
        <v>3071265.12</v>
      </c>
      <c r="W541" s="191">
        <v>2636347.34</v>
      </c>
      <c r="X541" s="191">
        <v>2870364.01</v>
      </c>
      <c r="Y541" s="191">
        <v>5380379.9699999997</v>
      </c>
      <c r="Z541" s="191">
        <v>4385269.46</v>
      </c>
      <c r="AA541" s="191">
        <v>7146145.2699999996</v>
      </c>
      <c r="AB541" s="191">
        <v>2079497.28</v>
      </c>
      <c r="AC541" s="191">
        <v>2908830</v>
      </c>
      <c r="AD541" s="191">
        <v>4552965.43</v>
      </c>
      <c r="AE541" s="191">
        <v>3589386.12</v>
      </c>
      <c r="AF541" s="191">
        <v>2717240.5</v>
      </c>
      <c r="AG541" s="191">
        <v>2032017.9100000001</v>
      </c>
      <c r="AH541" s="191">
        <v>1801566.06</v>
      </c>
      <c r="AI541" s="191">
        <v>4407675.99</v>
      </c>
      <c r="AJ541" s="191">
        <v>4839799.4800000004</v>
      </c>
      <c r="AK541" s="191">
        <v>2643541.34</v>
      </c>
      <c r="AL541" s="191">
        <v>6850782.5299999993</v>
      </c>
      <c r="AM541" s="191">
        <v>1255072.3899999999</v>
      </c>
      <c r="AN541" s="191">
        <v>855075</v>
      </c>
      <c r="AO541" s="191">
        <v>19210285</v>
      </c>
      <c r="AP541" s="191">
        <v>1267233.3999999999</v>
      </c>
      <c r="AQ541" s="191">
        <v>2033490.01</v>
      </c>
      <c r="AR541" s="191">
        <v>435293</v>
      </c>
      <c r="AS541" s="191">
        <v>6421453.6500000004</v>
      </c>
      <c r="AT541" s="191">
        <v>1198588.3</v>
      </c>
      <c r="AU541" s="191">
        <v>7985157.0199999996</v>
      </c>
      <c r="AV541" s="191">
        <v>380345.66000000003</v>
      </c>
      <c r="AW541" s="191">
        <v>3954714.99</v>
      </c>
      <c r="AX541" s="191">
        <v>30158</v>
      </c>
      <c r="AY541" s="191">
        <v>455640.07</v>
      </c>
      <c r="AZ541" s="191">
        <v>1472712</v>
      </c>
      <c r="BA541" s="191">
        <v>586197</v>
      </c>
      <c r="BB541" s="191">
        <v>2150947.25</v>
      </c>
      <c r="BC541" s="191">
        <v>533953.03</v>
      </c>
      <c r="BD541" s="191">
        <v>43449014.990000002</v>
      </c>
      <c r="BE541" s="191">
        <v>55137.32</v>
      </c>
      <c r="BF541" s="191">
        <v>80000</v>
      </c>
      <c r="BG541" s="191">
        <v>6203907.54</v>
      </c>
      <c r="BH541" s="191">
        <v>220046.71</v>
      </c>
      <c r="BI541" s="191">
        <v>2200</v>
      </c>
      <c r="BJ541" s="191">
        <v>30600</v>
      </c>
      <c r="BK541" s="191">
        <v>356472</v>
      </c>
      <c r="BL541" s="191">
        <v>254206</v>
      </c>
      <c r="BM541" s="191">
        <v>8918267</v>
      </c>
      <c r="BN541" s="191">
        <v>1414738.12</v>
      </c>
      <c r="BO541" s="191">
        <v>944779.67999999993</v>
      </c>
      <c r="BP541" s="191">
        <v>971105.5</v>
      </c>
      <c r="BQ541" s="191">
        <v>1890971.51</v>
      </c>
      <c r="BR541" s="191">
        <v>1075500</v>
      </c>
      <c r="BS541" s="191">
        <v>51601927.530000001</v>
      </c>
      <c r="BT541" s="191">
        <v>1712656.33</v>
      </c>
      <c r="BU541" s="191">
        <v>2580381.29</v>
      </c>
      <c r="BV541" s="191">
        <v>11152992.42</v>
      </c>
      <c r="BW541" s="191">
        <v>2319960.8199999998</v>
      </c>
      <c r="BX541" s="191">
        <v>2178410.16</v>
      </c>
      <c r="BY541" s="191">
        <v>5901699.6500000004</v>
      </c>
      <c r="BZ541" s="191">
        <v>595269</v>
      </c>
      <c r="CA541" s="191">
        <v>1681113.95</v>
      </c>
      <c r="CB541" s="191">
        <v>7405193.4199999999</v>
      </c>
      <c r="CC541" s="191">
        <v>7626020.8600000003</v>
      </c>
      <c r="CD541" s="191">
        <v>3177132</v>
      </c>
      <c r="CE541" s="191">
        <v>8691476.9400000013</v>
      </c>
      <c r="CF541" s="191">
        <v>1213635.81</v>
      </c>
      <c r="CG541" s="191">
        <v>823329.91999999993</v>
      </c>
      <c r="CH541" s="191">
        <v>1882933.28</v>
      </c>
      <c r="CI541" s="191">
        <v>1912053.99</v>
      </c>
      <c r="CJ541" s="191">
        <v>1714210.95</v>
      </c>
      <c r="CK541" s="191">
        <v>6974679.1300000008</v>
      </c>
      <c r="CL541" s="191">
        <v>4100169.0599999996</v>
      </c>
      <c r="CM541" s="191">
        <v>1760002.6</v>
      </c>
    </row>
    <row r="542" spans="1:91" s="117" customFormat="1" ht="25.95" hidden="1" customHeight="1">
      <c r="A542" s="323"/>
      <c r="B542" s="117">
        <v>36</v>
      </c>
      <c r="C542" s="194" t="s">
        <v>714</v>
      </c>
      <c r="D542" s="191">
        <v>106542338.55</v>
      </c>
      <c r="E542" s="191">
        <v>0</v>
      </c>
      <c r="F542" s="191">
        <v>0</v>
      </c>
      <c r="G542" s="191">
        <v>0</v>
      </c>
      <c r="H542" s="191">
        <v>0</v>
      </c>
      <c r="I542" s="191">
        <v>0</v>
      </c>
      <c r="J542" s="191">
        <v>0</v>
      </c>
      <c r="K542" s="191">
        <v>0</v>
      </c>
      <c r="L542" s="191">
        <v>0</v>
      </c>
      <c r="M542" s="191">
        <v>264.68</v>
      </c>
      <c r="N542" s="191">
        <v>0</v>
      </c>
      <c r="O542" s="191">
        <v>0</v>
      </c>
      <c r="P542" s="191">
        <v>1210360.52</v>
      </c>
      <c r="Q542" s="191">
        <v>0</v>
      </c>
      <c r="R542" s="191">
        <v>0</v>
      </c>
      <c r="S542" s="191">
        <v>0</v>
      </c>
      <c r="T542" s="191">
        <v>0</v>
      </c>
      <c r="U542" s="191">
        <v>0</v>
      </c>
      <c r="V542" s="191">
        <v>0</v>
      </c>
      <c r="W542" s="191">
        <v>0</v>
      </c>
      <c r="X542" s="191">
        <v>1236806.46</v>
      </c>
      <c r="Y542" s="191">
        <v>0</v>
      </c>
      <c r="Z542" s="191">
        <v>0</v>
      </c>
      <c r="AA542" s="191">
        <v>0</v>
      </c>
      <c r="AB542" s="191">
        <v>0</v>
      </c>
      <c r="AC542" s="191">
        <v>0</v>
      </c>
      <c r="AD542" s="191">
        <v>0</v>
      </c>
      <c r="AE542" s="191">
        <v>0</v>
      </c>
      <c r="AF542" s="191">
        <v>0</v>
      </c>
      <c r="AG542" s="191">
        <v>0</v>
      </c>
      <c r="AH542" s="191">
        <v>0</v>
      </c>
      <c r="AI542" s="191">
        <v>0</v>
      </c>
      <c r="AJ542" s="191">
        <v>0</v>
      </c>
      <c r="AK542" s="191">
        <v>0</v>
      </c>
      <c r="AL542" s="191">
        <v>3066886.6</v>
      </c>
      <c r="AM542" s="191">
        <v>0</v>
      </c>
      <c r="AN542" s="191">
        <v>0</v>
      </c>
      <c r="AO542" s="191">
        <v>0</v>
      </c>
      <c r="AP542" s="191">
        <v>0</v>
      </c>
      <c r="AQ542" s="191">
        <v>0</v>
      </c>
      <c r="AR542" s="191">
        <v>0</v>
      </c>
      <c r="AS542" s="191">
        <v>247215.03</v>
      </c>
      <c r="AT542" s="191">
        <v>0</v>
      </c>
      <c r="AU542" s="191">
        <v>0</v>
      </c>
      <c r="AV542" s="191">
        <v>0</v>
      </c>
      <c r="AW542" s="191">
        <v>0</v>
      </c>
      <c r="AX542" s="191">
        <v>0</v>
      </c>
      <c r="AY542" s="191">
        <v>0</v>
      </c>
      <c r="AZ542" s="191">
        <v>0</v>
      </c>
      <c r="BA542" s="191">
        <v>0</v>
      </c>
      <c r="BB542" s="191">
        <v>666.99</v>
      </c>
      <c r="BC542" s="191">
        <v>0</v>
      </c>
      <c r="BD542" s="191">
        <v>4884746.01</v>
      </c>
      <c r="BE542" s="191">
        <v>0</v>
      </c>
      <c r="BF542" s="191">
        <v>0</v>
      </c>
      <c r="BG542" s="191">
        <v>0</v>
      </c>
      <c r="BH542" s="191">
        <v>18338.240000000002</v>
      </c>
      <c r="BI542" s="191">
        <v>0</v>
      </c>
      <c r="BJ542" s="191">
        <v>0</v>
      </c>
      <c r="BK542" s="191">
        <v>0</v>
      </c>
      <c r="BL542" s="191">
        <v>0</v>
      </c>
      <c r="BM542" s="191">
        <v>219697519.96000001</v>
      </c>
      <c r="BN542" s="191">
        <v>0</v>
      </c>
      <c r="BO542" s="191">
        <v>0</v>
      </c>
      <c r="BP542" s="191">
        <v>0</v>
      </c>
      <c r="BQ542" s="191">
        <v>0</v>
      </c>
      <c r="BR542" s="191">
        <v>0</v>
      </c>
      <c r="BS542" s="191">
        <v>20623166.869999997</v>
      </c>
      <c r="BT542" s="191">
        <v>0</v>
      </c>
      <c r="BU542" s="191">
        <v>0</v>
      </c>
      <c r="BV542" s="191">
        <v>0</v>
      </c>
      <c r="BW542" s="191">
        <v>0</v>
      </c>
      <c r="BX542" s="191">
        <v>0</v>
      </c>
      <c r="BY542" s="191">
        <v>0</v>
      </c>
      <c r="BZ542" s="191">
        <v>0</v>
      </c>
      <c r="CA542" s="191">
        <v>0</v>
      </c>
      <c r="CB542" s="191">
        <v>0</v>
      </c>
      <c r="CC542" s="191">
        <v>0</v>
      </c>
      <c r="CD542" s="191">
        <v>0</v>
      </c>
      <c r="CE542" s="191">
        <v>0</v>
      </c>
      <c r="CF542" s="191">
        <v>0</v>
      </c>
      <c r="CG542" s="191">
        <v>0</v>
      </c>
      <c r="CH542" s="191">
        <v>0</v>
      </c>
      <c r="CI542" s="191">
        <v>2406.92</v>
      </c>
      <c r="CJ542" s="191">
        <v>0</v>
      </c>
      <c r="CK542" s="191">
        <v>0</v>
      </c>
      <c r="CL542" s="191">
        <v>0</v>
      </c>
      <c r="CM542" s="191">
        <v>0</v>
      </c>
    </row>
    <row r="543" spans="1:91" s="117" customFormat="1" ht="25.95" hidden="1" customHeight="1">
      <c r="A543" s="323"/>
      <c r="B543" s="117">
        <v>37</v>
      </c>
      <c r="C543" s="194" t="s">
        <v>715</v>
      </c>
      <c r="D543" s="191">
        <v>3615495.29</v>
      </c>
      <c r="E543" s="191">
        <v>14180.49</v>
      </c>
      <c r="F543" s="191">
        <v>31298.280000000002</v>
      </c>
      <c r="G543" s="191">
        <v>29730.16</v>
      </c>
      <c r="H543" s="191">
        <v>6412292.5199999996</v>
      </c>
      <c r="I543" s="191">
        <v>775936.3899999999</v>
      </c>
      <c r="J543" s="191">
        <v>523187.72</v>
      </c>
      <c r="K543" s="191">
        <v>5903721.5700000003</v>
      </c>
      <c r="L543" s="191">
        <v>48300.159999999996</v>
      </c>
      <c r="M543" s="191">
        <v>194533.94</v>
      </c>
      <c r="N543" s="191">
        <v>790311.38</v>
      </c>
      <c r="O543" s="191">
        <v>10661.869999999999</v>
      </c>
      <c r="P543" s="191">
        <v>3030247.3899999997</v>
      </c>
      <c r="Q543" s="191">
        <v>1219335.56</v>
      </c>
      <c r="R543" s="191">
        <v>657909.88</v>
      </c>
      <c r="S543" s="191">
        <v>916819.24</v>
      </c>
      <c r="T543" s="191">
        <v>218892.85</v>
      </c>
      <c r="U543" s="191">
        <v>973933.72</v>
      </c>
      <c r="V543" s="191">
        <v>255689.65</v>
      </c>
      <c r="W543" s="191">
        <v>389785.82999999996</v>
      </c>
      <c r="X543" s="191">
        <v>4381523.59</v>
      </c>
      <c r="Y543" s="191">
        <v>278091.7</v>
      </c>
      <c r="Z543" s="191">
        <v>489424.51</v>
      </c>
      <c r="AA543" s="191">
        <v>169758.98</v>
      </c>
      <c r="AB543" s="191">
        <v>27120.149999999998</v>
      </c>
      <c r="AC543" s="191">
        <v>103985.23999999999</v>
      </c>
      <c r="AD543" s="191">
        <v>527400.08000000007</v>
      </c>
      <c r="AE543" s="191">
        <v>438013.96</v>
      </c>
      <c r="AF543" s="191">
        <v>410984.36000000004</v>
      </c>
      <c r="AG543" s="191">
        <v>484751.27999999997</v>
      </c>
      <c r="AH543" s="191">
        <v>39576.720000000001</v>
      </c>
      <c r="AI543" s="191">
        <v>1660115.54</v>
      </c>
      <c r="AJ543" s="191">
        <v>63584</v>
      </c>
      <c r="AK543" s="191">
        <v>229666.07</v>
      </c>
      <c r="AL543" s="191">
        <v>6823325.8699999992</v>
      </c>
      <c r="AM543" s="191">
        <v>226117.91999999998</v>
      </c>
      <c r="AN543" s="191">
        <v>56337.16</v>
      </c>
      <c r="AO543" s="191">
        <v>10151619</v>
      </c>
      <c r="AP543" s="191">
        <v>310050.80000000005</v>
      </c>
      <c r="AQ543" s="191">
        <v>86710.930000000008</v>
      </c>
      <c r="AR543" s="191">
        <v>27583.62</v>
      </c>
      <c r="AS543" s="191">
        <v>734180.83</v>
      </c>
      <c r="AT543" s="191">
        <v>807741.84</v>
      </c>
      <c r="AU543" s="191">
        <v>497519.83999999997</v>
      </c>
      <c r="AV543" s="191">
        <v>101964.61</v>
      </c>
      <c r="AW543" s="191">
        <v>283033.8</v>
      </c>
      <c r="AX543" s="191">
        <v>150866.69</v>
      </c>
      <c r="AY543" s="191">
        <v>1861413.42</v>
      </c>
      <c r="AZ543" s="191">
        <v>162438.24</v>
      </c>
      <c r="BA543" s="191">
        <v>130753.96</v>
      </c>
      <c r="BB543" s="191">
        <v>3132448.34</v>
      </c>
      <c r="BC543" s="191">
        <v>285302.18</v>
      </c>
      <c r="BD543" s="191">
        <v>1320932.3899999999</v>
      </c>
      <c r="BE543" s="191">
        <v>8125842.9900000002</v>
      </c>
      <c r="BF543" s="191">
        <v>848254.34</v>
      </c>
      <c r="BG543" s="191">
        <v>1864961.8</v>
      </c>
      <c r="BH543" s="191">
        <v>416101.82</v>
      </c>
      <c r="BI543" s="191">
        <v>10999.56</v>
      </c>
      <c r="BJ543" s="191">
        <v>425023.28</v>
      </c>
      <c r="BK543" s="191">
        <v>1845122.35</v>
      </c>
      <c r="BL543" s="191">
        <v>2508553.7799999998</v>
      </c>
      <c r="BM543" s="191">
        <v>2490165.0300000003</v>
      </c>
      <c r="BN543" s="191">
        <v>93586.9</v>
      </c>
      <c r="BO543" s="191">
        <v>813544.52</v>
      </c>
      <c r="BP543" s="191">
        <v>1288371.3400000001</v>
      </c>
      <c r="BQ543" s="191">
        <v>1713103.1300000001</v>
      </c>
      <c r="BR543" s="191">
        <v>4196172.29</v>
      </c>
      <c r="BS543" s="191">
        <v>17748608.039999999</v>
      </c>
      <c r="BT543" s="191">
        <v>699724.67</v>
      </c>
      <c r="BU543" s="191">
        <v>188328.99</v>
      </c>
      <c r="BV543" s="191">
        <v>10491091.370000001</v>
      </c>
      <c r="BW543" s="191">
        <v>43941.45</v>
      </c>
      <c r="BX543" s="191">
        <v>1659736.46</v>
      </c>
      <c r="BY543" s="191">
        <v>922595.73</v>
      </c>
      <c r="BZ543" s="191">
        <v>724913.14999999991</v>
      </c>
      <c r="CA543" s="191">
        <v>1871338.61</v>
      </c>
      <c r="CB543" s="191">
        <v>1301139.1499999999</v>
      </c>
      <c r="CC543" s="191">
        <v>2031098.8399999999</v>
      </c>
      <c r="CD543" s="191">
        <v>1111240.8999999999</v>
      </c>
      <c r="CE543" s="191">
        <v>1416994.6600000001</v>
      </c>
      <c r="CF543" s="191">
        <v>389089.16000000003</v>
      </c>
      <c r="CG543" s="191">
        <v>110740.36</v>
      </c>
      <c r="CH543" s="191">
        <v>78032.31</v>
      </c>
      <c r="CI543" s="191">
        <v>141245.65</v>
      </c>
      <c r="CJ543" s="191">
        <v>151689.62</v>
      </c>
      <c r="CK543" s="191">
        <v>1591558.94</v>
      </c>
      <c r="CL543" s="191">
        <v>803110.33</v>
      </c>
      <c r="CM543" s="191">
        <v>1069828.5899999999</v>
      </c>
    </row>
    <row r="544" spans="1:91" s="117" customFormat="1" ht="25.95" hidden="1" customHeight="1">
      <c r="A544" s="323"/>
      <c r="B544" s="117">
        <v>38</v>
      </c>
      <c r="C544" s="194" t="s">
        <v>716</v>
      </c>
      <c r="D544" s="191">
        <v>81343718.070000008</v>
      </c>
      <c r="E544" s="191">
        <v>8260855.1700000009</v>
      </c>
      <c r="F544" s="191">
        <v>4281179.8500000006</v>
      </c>
      <c r="G544" s="191">
        <v>7598119.6899999995</v>
      </c>
      <c r="H544" s="191">
        <v>6290402.9299999997</v>
      </c>
      <c r="I544" s="191">
        <v>7354585.7199999997</v>
      </c>
      <c r="J544" s="191">
        <v>6074251.5099999998</v>
      </c>
      <c r="K544" s="191">
        <v>13508322.119999999</v>
      </c>
      <c r="L544" s="191">
        <v>6863111.2199999997</v>
      </c>
      <c r="M544" s="191">
        <v>13052030.880000003</v>
      </c>
      <c r="N544" s="191">
        <v>25467777.129999999</v>
      </c>
      <c r="O544" s="191">
        <v>7035566.9499999993</v>
      </c>
      <c r="P544" s="191">
        <v>93623783.489999995</v>
      </c>
      <c r="Q544" s="191">
        <v>7484433.6000000006</v>
      </c>
      <c r="R544" s="191">
        <v>10902835.439999999</v>
      </c>
      <c r="S544" s="191">
        <v>17531910.680000003</v>
      </c>
      <c r="T544" s="191">
        <v>8938439.4699999988</v>
      </c>
      <c r="U544" s="191">
        <v>9610368.3800000027</v>
      </c>
      <c r="V544" s="191">
        <v>4710845.9000000004</v>
      </c>
      <c r="W544" s="191">
        <v>15143790.469999999</v>
      </c>
      <c r="X544" s="191">
        <v>94551173.690000013</v>
      </c>
      <c r="Y544" s="191">
        <v>10170845.869999999</v>
      </c>
      <c r="Z544" s="191">
        <v>13441931.550000003</v>
      </c>
      <c r="AA544" s="191">
        <v>10174395.440000001</v>
      </c>
      <c r="AB544" s="191">
        <v>4949497.6199999992</v>
      </c>
      <c r="AC544" s="191">
        <v>12991876.1</v>
      </c>
      <c r="AD544" s="191">
        <v>8713842.8300000001</v>
      </c>
      <c r="AE544" s="191">
        <v>23812394.779999997</v>
      </c>
      <c r="AF544" s="191">
        <v>6514033.4299999997</v>
      </c>
      <c r="AG544" s="191">
        <v>6044639.0499999998</v>
      </c>
      <c r="AH544" s="191">
        <v>9608635.870000001</v>
      </c>
      <c r="AI544" s="191">
        <v>10609325.049999999</v>
      </c>
      <c r="AJ544" s="191">
        <v>9183583.1899999995</v>
      </c>
      <c r="AK544" s="191">
        <v>14383033.269999998</v>
      </c>
      <c r="AL544" s="191">
        <v>150983394.60000002</v>
      </c>
      <c r="AM544" s="191">
        <v>7066330.4299999988</v>
      </c>
      <c r="AN544" s="191">
        <v>6046297.4099999992</v>
      </c>
      <c r="AO544" s="191">
        <v>14153642.399999999</v>
      </c>
      <c r="AP544" s="191">
        <v>13605802.200000001</v>
      </c>
      <c r="AQ544" s="191">
        <v>11000982.369999999</v>
      </c>
      <c r="AR544" s="191">
        <v>4037881.5999999992</v>
      </c>
      <c r="AS544" s="191">
        <v>53992573.720000006</v>
      </c>
      <c r="AT544" s="191">
        <v>14595707.460000001</v>
      </c>
      <c r="AU544" s="191">
        <v>17505600.75</v>
      </c>
      <c r="AV544" s="191">
        <v>13865825.069999998</v>
      </c>
      <c r="AW544" s="191">
        <v>11254713.080000002</v>
      </c>
      <c r="AX544" s="191">
        <v>6439098.6399999997</v>
      </c>
      <c r="AY544" s="191">
        <v>6944181.9400000004</v>
      </c>
      <c r="AZ544" s="191">
        <v>8244321.3099999987</v>
      </c>
      <c r="BA544" s="191">
        <v>10236429.009999998</v>
      </c>
      <c r="BB544" s="191">
        <v>58151194.869999997</v>
      </c>
      <c r="BC544" s="191">
        <v>10367212.43</v>
      </c>
      <c r="BD544" s="191">
        <v>97706165.819999978</v>
      </c>
      <c r="BE544" s="191">
        <v>20140987.770000003</v>
      </c>
      <c r="BF544" s="191">
        <v>4230816.8699999992</v>
      </c>
      <c r="BG544" s="191">
        <v>15629066.059999999</v>
      </c>
      <c r="BH544" s="191">
        <v>64533441.389999993</v>
      </c>
      <c r="BI544" s="191">
        <v>5325529.7300000004</v>
      </c>
      <c r="BJ544" s="191">
        <v>8959505.8599999994</v>
      </c>
      <c r="BK544" s="191">
        <v>10029849.720000001</v>
      </c>
      <c r="BL544" s="191">
        <v>9195574.8500000015</v>
      </c>
      <c r="BM544" s="191">
        <v>59601195.329999998</v>
      </c>
      <c r="BN544" s="191">
        <v>14324973.57</v>
      </c>
      <c r="BO544" s="191">
        <v>12791937.440000001</v>
      </c>
      <c r="BP544" s="191">
        <v>16470074.890000001</v>
      </c>
      <c r="BQ544" s="191">
        <v>12106707.130000001</v>
      </c>
      <c r="BR544" s="191">
        <v>10279464.620000001</v>
      </c>
      <c r="BS544" s="191">
        <v>234947387.72999999</v>
      </c>
      <c r="BT544" s="191">
        <v>10972717.940000001</v>
      </c>
      <c r="BU544" s="191">
        <v>7218123.0799999991</v>
      </c>
      <c r="BV544" s="191">
        <v>71079786.079999998</v>
      </c>
      <c r="BW544" s="191">
        <v>7004052.8200000003</v>
      </c>
      <c r="BX544" s="191">
        <v>11224794.639999997</v>
      </c>
      <c r="BY544" s="191">
        <v>39669034.299999997</v>
      </c>
      <c r="BZ544" s="191">
        <v>8263690.8400000008</v>
      </c>
      <c r="CA544" s="191">
        <v>6250701.7999999989</v>
      </c>
      <c r="CB544" s="191">
        <v>9861837.4000000004</v>
      </c>
      <c r="CC544" s="191">
        <v>10803032.169999998</v>
      </c>
      <c r="CD544" s="191">
        <v>30973245.619999997</v>
      </c>
      <c r="CE544" s="191">
        <v>9137202.8599999994</v>
      </c>
      <c r="CF544" s="191">
        <v>25504613.119999994</v>
      </c>
      <c r="CG544" s="191">
        <v>6829288.4900000002</v>
      </c>
      <c r="CH544" s="191">
        <v>4956447.93</v>
      </c>
      <c r="CI544" s="191">
        <v>6243957.7799999993</v>
      </c>
      <c r="CJ544" s="191">
        <v>3922279.9099999997</v>
      </c>
      <c r="CK544" s="191">
        <v>34388981.420000002</v>
      </c>
      <c r="CL544" s="191">
        <v>8983098.7699999996</v>
      </c>
      <c r="CM544" s="191">
        <v>7200418.4100000001</v>
      </c>
    </row>
    <row r="545" spans="1:91" s="197" customFormat="1" ht="25.95" hidden="1" customHeight="1">
      <c r="A545" s="323"/>
      <c r="C545" s="198" t="s">
        <v>717</v>
      </c>
      <c r="D545" s="196">
        <v>1233988562.1899998</v>
      </c>
      <c r="E545" s="196">
        <v>138536959.88999999</v>
      </c>
      <c r="F545" s="196">
        <v>132966526.13</v>
      </c>
      <c r="G545" s="196">
        <v>132278910.34999998</v>
      </c>
      <c r="H545" s="196">
        <v>90475370.189999998</v>
      </c>
      <c r="I545" s="196">
        <v>141110139.19</v>
      </c>
      <c r="J545" s="196">
        <v>184603680.04999995</v>
      </c>
      <c r="K545" s="196">
        <v>290786794.46000004</v>
      </c>
      <c r="L545" s="196">
        <v>140737663.29999998</v>
      </c>
      <c r="M545" s="196">
        <v>162794069.24000001</v>
      </c>
      <c r="N545" s="196">
        <v>368147767.93000001</v>
      </c>
      <c r="O545" s="196">
        <v>52321445.709999993</v>
      </c>
      <c r="P545" s="196">
        <v>815764684.40999997</v>
      </c>
      <c r="Q545" s="196">
        <v>144161281.62999997</v>
      </c>
      <c r="R545" s="196">
        <v>210173367.29999998</v>
      </c>
      <c r="S545" s="196">
        <v>240881666.77000004</v>
      </c>
      <c r="T545" s="196">
        <v>139547673.94999999</v>
      </c>
      <c r="U545" s="196">
        <v>138933876.31</v>
      </c>
      <c r="V545" s="196">
        <v>122620458.71000001</v>
      </c>
      <c r="W545" s="196">
        <v>80066834.140000001</v>
      </c>
      <c r="X545" s="196">
        <v>1346036998.9099998</v>
      </c>
      <c r="Y545" s="196">
        <v>107386853.55</v>
      </c>
      <c r="Z545" s="196">
        <v>170271868.02999997</v>
      </c>
      <c r="AA545" s="196">
        <v>137068787.25000003</v>
      </c>
      <c r="AB545" s="196">
        <v>73554860.260000005</v>
      </c>
      <c r="AC545" s="196">
        <v>92111343.659999996</v>
      </c>
      <c r="AD545" s="196">
        <v>105860096.47</v>
      </c>
      <c r="AE545" s="196">
        <v>352769894.00999999</v>
      </c>
      <c r="AF545" s="196">
        <v>97112823.650000006</v>
      </c>
      <c r="AG545" s="196">
        <v>104857149.64000002</v>
      </c>
      <c r="AH545" s="196">
        <v>131371713.19</v>
      </c>
      <c r="AI545" s="196">
        <v>207731478.39999995</v>
      </c>
      <c r="AJ545" s="196">
        <v>117387979.50999999</v>
      </c>
      <c r="AK545" s="196">
        <v>92572979.849999994</v>
      </c>
      <c r="AL545" s="196">
        <v>2689832243.2200003</v>
      </c>
      <c r="AM545" s="196">
        <v>132845262.15000004</v>
      </c>
      <c r="AN545" s="196">
        <v>98351196.030000001</v>
      </c>
      <c r="AO545" s="196">
        <v>267296238.32000002</v>
      </c>
      <c r="AP545" s="196">
        <v>226697769.94000003</v>
      </c>
      <c r="AQ545" s="196">
        <v>131306107.49000002</v>
      </c>
      <c r="AR545" s="196">
        <v>62642945.139999993</v>
      </c>
      <c r="AS545" s="196">
        <v>659176640.72999978</v>
      </c>
      <c r="AT545" s="196">
        <v>128416531</v>
      </c>
      <c r="AU545" s="196">
        <v>233878044.81999999</v>
      </c>
      <c r="AV545" s="196">
        <v>214634060.26999998</v>
      </c>
      <c r="AW545" s="196">
        <v>120739717.63999997</v>
      </c>
      <c r="AX545" s="196">
        <v>79021858.609999985</v>
      </c>
      <c r="AY545" s="196">
        <v>135392079.41999999</v>
      </c>
      <c r="AZ545" s="196">
        <v>115357387.76000001</v>
      </c>
      <c r="BA545" s="196">
        <v>100685694.38999999</v>
      </c>
      <c r="BB545" s="196">
        <v>697012410.91999996</v>
      </c>
      <c r="BC545" s="196">
        <v>105988167.61000001</v>
      </c>
      <c r="BD545" s="196">
        <v>1364103855.3900001</v>
      </c>
      <c r="BE545" s="196">
        <v>306793689.05000001</v>
      </c>
      <c r="BF545" s="196">
        <v>106975511.01000002</v>
      </c>
      <c r="BG545" s="196">
        <v>131054674.34</v>
      </c>
      <c r="BH545" s="196">
        <v>742676619.26999998</v>
      </c>
      <c r="BI545" s="196">
        <v>81464020.290000007</v>
      </c>
      <c r="BJ545" s="196">
        <v>64310357.720000014</v>
      </c>
      <c r="BK545" s="196">
        <v>102463930.13</v>
      </c>
      <c r="BL545" s="196">
        <v>86978485.409999996</v>
      </c>
      <c r="BM545" s="196">
        <v>1103746319.8299999</v>
      </c>
      <c r="BN545" s="196">
        <v>209874658.12000003</v>
      </c>
      <c r="BO545" s="196">
        <v>154958306.05000001</v>
      </c>
      <c r="BP545" s="196">
        <v>248570186.39999998</v>
      </c>
      <c r="BQ545" s="196">
        <v>169338036.61000004</v>
      </c>
      <c r="BR545" s="196">
        <v>124332827.76000001</v>
      </c>
      <c r="BS545" s="196">
        <v>4453640163.7600002</v>
      </c>
      <c r="BT545" s="196">
        <v>160114917.22</v>
      </c>
      <c r="BU545" s="196">
        <v>144578734.06</v>
      </c>
      <c r="BV545" s="196">
        <v>732317944.13000011</v>
      </c>
      <c r="BW545" s="196">
        <v>51671354.020000003</v>
      </c>
      <c r="BX545" s="196">
        <v>130099504.27</v>
      </c>
      <c r="BY545" s="196">
        <v>390600690.73000008</v>
      </c>
      <c r="BZ545" s="196">
        <v>96598806.709999993</v>
      </c>
      <c r="CA545" s="196">
        <v>99369521.639999986</v>
      </c>
      <c r="CB545" s="196">
        <v>135558639.86000001</v>
      </c>
      <c r="CC545" s="196">
        <v>203005186.31999999</v>
      </c>
      <c r="CD545" s="196">
        <v>349460728.78999996</v>
      </c>
      <c r="CE545" s="196">
        <v>178929946.85999995</v>
      </c>
      <c r="CF545" s="196">
        <v>306943798.11000001</v>
      </c>
      <c r="CG545" s="196">
        <v>94668092.380000025</v>
      </c>
      <c r="CH545" s="196">
        <v>84839699.930000007</v>
      </c>
      <c r="CI545" s="196">
        <v>94269760.669999987</v>
      </c>
      <c r="CJ545" s="196">
        <v>84440275.299999982</v>
      </c>
      <c r="CK545" s="196">
        <v>425215682.24000007</v>
      </c>
      <c r="CL545" s="196">
        <v>79794704.469999999</v>
      </c>
      <c r="CM545" s="196">
        <v>71047349.140000001</v>
      </c>
    </row>
    <row r="546" spans="1:91" s="117" customFormat="1" ht="25.95" hidden="1" customHeight="1"/>
    <row r="547" spans="1:91" s="117" customFormat="1" ht="25.95" customHeight="1"/>
    <row r="548" spans="1:91" s="117" customFormat="1" ht="25.95" hidden="1" customHeight="1">
      <c r="C548" s="243" t="s">
        <v>692</v>
      </c>
      <c r="D548" s="117">
        <v>87136357.739999995</v>
      </c>
      <c r="E548" s="117">
        <v>14342744.35</v>
      </c>
      <c r="F548" s="117">
        <v>13746093.349999998</v>
      </c>
      <c r="G548" s="117">
        <v>11151156.48</v>
      </c>
      <c r="H548" s="117">
        <v>10004801.75</v>
      </c>
      <c r="I548" s="117">
        <v>8872170.1600000001</v>
      </c>
      <c r="J548" s="117">
        <v>20276163.07</v>
      </c>
      <c r="K548" s="117">
        <v>20479816.02</v>
      </c>
      <c r="L548" s="117">
        <v>18148444.23</v>
      </c>
      <c r="M548" s="117">
        <v>20039639.449999999</v>
      </c>
      <c r="N548" s="117">
        <v>29167694.530000009</v>
      </c>
      <c r="O548" s="117">
        <v>6733014.5199999986</v>
      </c>
      <c r="P548" s="117">
        <v>66967494.06000001</v>
      </c>
      <c r="Q548" s="117">
        <v>18222302.780000005</v>
      </c>
      <c r="R548" s="117">
        <v>21520657.190000001</v>
      </c>
      <c r="S548" s="117">
        <v>22218724.119999994</v>
      </c>
      <c r="T548" s="117">
        <v>15036282.470000003</v>
      </c>
      <c r="U548" s="117">
        <v>18831741.039999995</v>
      </c>
      <c r="V548" s="117">
        <v>14078044.34</v>
      </c>
      <c r="W548" s="117">
        <v>4626812.5899999989</v>
      </c>
      <c r="X548" s="117">
        <v>83445007.149999946</v>
      </c>
      <c r="Y548" s="117">
        <v>13548850.83</v>
      </c>
      <c r="Z548" s="117">
        <v>23598325.929999996</v>
      </c>
      <c r="AA548" s="117">
        <v>22381315.610000003</v>
      </c>
      <c r="AB548" s="117">
        <v>2523415.94</v>
      </c>
      <c r="AC548" s="117">
        <v>8475189.2699999996</v>
      </c>
      <c r="AD548" s="117">
        <v>6841454.8000000007</v>
      </c>
      <c r="AE548" s="117">
        <v>28972258.510000009</v>
      </c>
      <c r="AF548" s="117">
        <v>12851880.790000003</v>
      </c>
      <c r="AG548" s="117">
        <v>14897129.26</v>
      </c>
      <c r="AH548" s="117">
        <v>19530458.970000003</v>
      </c>
      <c r="AI548" s="117">
        <v>17337483.300000001</v>
      </c>
      <c r="AJ548" s="117">
        <v>14036302.560000001</v>
      </c>
      <c r="AK548" s="117">
        <v>10715693.42</v>
      </c>
      <c r="AL548" s="117">
        <v>221327495.53000006</v>
      </c>
      <c r="AM548" s="117">
        <v>17336152.499999996</v>
      </c>
      <c r="AN548" s="117">
        <v>10455373.83</v>
      </c>
      <c r="AO548" s="117">
        <v>25022828.219999995</v>
      </c>
      <c r="AP548" s="117">
        <v>25201092.489999998</v>
      </c>
      <c r="AQ548" s="117">
        <v>18925013.459999997</v>
      </c>
      <c r="AR548" s="117">
        <v>4472912.57</v>
      </c>
      <c r="AS548" s="117">
        <v>71275081.5</v>
      </c>
      <c r="AT548" s="117">
        <v>17382844.91</v>
      </c>
      <c r="AU548" s="117">
        <v>33196637.649999999</v>
      </c>
      <c r="AV548" s="117">
        <v>25449504.149999995</v>
      </c>
      <c r="AW548" s="117">
        <v>13559916.09</v>
      </c>
      <c r="AX548" s="117">
        <v>9081976.5500000007</v>
      </c>
      <c r="AY548" s="117">
        <v>12240554.67</v>
      </c>
      <c r="AZ548" s="117">
        <v>15269736.82</v>
      </c>
      <c r="BA548" s="117">
        <v>13243117.409999998</v>
      </c>
      <c r="BB548" s="117">
        <v>69061256.860000014</v>
      </c>
      <c r="BC548" s="117">
        <v>15026850.799999997</v>
      </c>
      <c r="BD548" s="117">
        <v>100237548.93000004</v>
      </c>
      <c r="BE548" s="117">
        <v>26797460.899999999</v>
      </c>
      <c r="BF548" s="117">
        <v>9092407.540000001</v>
      </c>
      <c r="BG548" s="117">
        <v>10196255.130000001</v>
      </c>
      <c r="BH548" s="117">
        <v>52542238.170000002</v>
      </c>
      <c r="BI548" s="117">
        <v>12152887.060000002</v>
      </c>
      <c r="BJ548" s="117">
        <v>5783967.2800000003</v>
      </c>
      <c r="BK548" s="117">
        <v>12763811.790000001</v>
      </c>
      <c r="BL548" s="117">
        <v>15390222.65</v>
      </c>
      <c r="BM548" s="117">
        <v>64219246.050000012</v>
      </c>
      <c r="BN548" s="117">
        <v>31049423.399999995</v>
      </c>
      <c r="BO548" s="117">
        <v>21884907.579999998</v>
      </c>
      <c r="BP548" s="117">
        <v>37601210.270000003</v>
      </c>
      <c r="BQ548" s="117">
        <v>23772468.390000001</v>
      </c>
      <c r="BR548" s="117">
        <v>17553618.470000003</v>
      </c>
      <c r="BS548" s="117">
        <v>410605460.02000004</v>
      </c>
      <c r="BT548" s="117">
        <v>22671378.599999998</v>
      </c>
      <c r="BU548" s="117">
        <v>18920910.890000001</v>
      </c>
      <c r="BV548" s="117">
        <v>91670698.620000005</v>
      </c>
      <c r="BW548" s="117">
        <v>1557768.0899999999</v>
      </c>
      <c r="BX548" s="117">
        <v>16189537.469999999</v>
      </c>
      <c r="BY548" s="117">
        <v>49830326.300000004</v>
      </c>
      <c r="BZ548" s="117">
        <v>10552808.390000002</v>
      </c>
      <c r="CA548" s="117">
        <v>16262787.450000001</v>
      </c>
      <c r="CB548" s="117">
        <v>12751697.91</v>
      </c>
      <c r="CC548" s="117">
        <v>22935870.780000005</v>
      </c>
      <c r="CD548" s="117">
        <v>41763503.629999995</v>
      </c>
      <c r="CE548" s="117">
        <v>21281224.650000002</v>
      </c>
      <c r="CF548" s="117">
        <v>39920092.870000005</v>
      </c>
      <c r="CG548" s="117">
        <v>11261870.959999999</v>
      </c>
      <c r="CH548" s="117">
        <v>9224663.5699999984</v>
      </c>
      <c r="CI548" s="117">
        <v>11029829.1</v>
      </c>
      <c r="CJ548" s="117">
        <v>8638453.1100000031</v>
      </c>
      <c r="CK548" s="117">
        <v>59883002.560000002</v>
      </c>
      <c r="CL548" s="117">
        <v>6898875.1799999988</v>
      </c>
      <c r="CM548" s="117">
        <v>10352646.74</v>
      </c>
    </row>
    <row r="549" spans="1:91" s="117" customFormat="1" ht="25.95" hidden="1" customHeight="1">
      <c r="C549" s="243" t="s">
        <v>693</v>
      </c>
      <c r="D549" s="117">
        <v>17584513.490000002</v>
      </c>
      <c r="E549" s="117">
        <v>2046683.03</v>
      </c>
      <c r="F549" s="117">
        <v>312094.06</v>
      </c>
      <c r="G549" s="117">
        <v>523197</v>
      </c>
      <c r="H549" s="117">
        <v>708227.2</v>
      </c>
      <c r="I549" s="117">
        <v>2317180.25</v>
      </c>
      <c r="J549" s="117">
        <v>550806.02</v>
      </c>
      <c r="K549" s="117">
        <v>11241098.810000002</v>
      </c>
      <c r="L549" s="117">
        <v>839265.58</v>
      </c>
      <c r="M549" s="117">
        <v>195480.11</v>
      </c>
      <c r="N549" s="117">
        <v>3340198.04</v>
      </c>
      <c r="O549" s="117">
        <v>206009</v>
      </c>
      <c r="P549" s="117">
        <v>22732545.559999999</v>
      </c>
      <c r="Q549" s="117">
        <v>1094159.2699999998</v>
      </c>
      <c r="R549" s="117">
        <v>5102032.2399999993</v>
      </c>
      <c r="S549" s="117">
        <v>1518781.1</v>
      </c>
      <c r="T549" s="117">
        <v>1365963.69</v>
      </c>
      <c r="U549" s="117">
        <v>645042.13</v>
      </c>
      <c r="V549" s="117">
        <v>250242.92</v>
      </c>
      <c r="W549" s="117">
        <v>105287.79000000001</v>
      </c>
      <c r="X549" s="117">
        <v>18632118.18</v>
      </c>
      <c r="Y549" s="117">
        <v>193299.69</v>
      </c>
      <c r="Z549" s="117">
        <v>699624.1</v>
      </c>
      <c r="AA549" s="117">
        <v>736008.5</v>
      </c>
      <c r="AB549" s="117">
        <v>167943</v>
      </c>
      <c r="AC549" s="117">
        <v>628056.25</v>
      </c>
      <c r="AD549" s="117">
        <v>192376</v>
      </c>
      <c r="AE549" s="117">
        <v>2131406.44</v>
      </c>
      <c r="AF549" s="117">
        <v>443112.73</v>
      </c>
      <c r="AG549" s="117">
        <v>312413.09000000003</v>
      </c>
      <c r="AH549" s="117">
        <v>514197.91000000009</v>
      </c>
      <c r="AI549" s="117">
        <v>2238920.8000000003</v>
      </c>
      <c r="AJ549" s="117">
        <v>691065</v>
      </c>
      <c r="AK549" s="117">
        <v>1104726.72</v>
      </c>
      <c r="AL549" s="117">
        <v>84669812.039999992</v>
      </c>
      <c r="AM549" s="117">
        <v>480789</v>
      </c>
      <c r="AN549" s="117">
        <v>993494.21</v>
      </c>
      <c r="AO549" s="117">
        <v>7917508.3499999987</v>
      </c>
      <c r="AP549" s="117">
        <v>1912545.05</v>
      </c>
      <c r="AQ549" s="117">
        <v>984371.93</v>
      </c>
      <c r="AR549" s="117">
        <v>252601.62</v>
      </c>
      <c r="AS549" s="117">
        <v>13888780.380000001</v>
      </c>
      <c r="AT549" s="117">
        <v>769497.6399999999</v>
      </c>
      <c r="AU549" s="117">
        <v>3757466.0200000005</v>
      </c>
      <c r="AV549" s="117">
        <v>1213477.1000000001</v>
      </c>
      <c r="AW549" s="117">
        <v>1576904.29</v>
      </c>
      <c r="AX549" s="117">
        <v>427524.56000000006</v>
      </c>
      <c r="AY549" s="117">
        <v>4078453.75</v>
      </c>
      <c r="AZ549" s="117">
        <v>1201473.19</v>
      </c>
      <c r="BA549" s="117">
        <v>355940.21</v>
      </c>
      <c r="BB549" s="117">
        <v>15012644.310000002</v>
      </c>
      <c r="BC549" s="117">
        <v>1078046.67</v>
      </c>
      <c r="BD549" s="117">
        <v>60574415.369999997</v>
      </c>
      <c r="BE549" s="117">
        <v>6246995.7200000007</v>
      </c>
      <c r="BF549" s="117">
        <v>195857.16999999998</v>
      </c>
      <c r="BG549" s="117">
        <v>3628735.9</v>
      </c>
      <c r="BH549" s="117">
        <v>36510182.079999998</v>
      </c>
      <c r="BI549" s="117">
        <v>177752.76</v>
      </c>
      <c r="BJ549" s="117">
        <v>360392.51</v>
      </c>
      <c r="BK549" s="117">
        <v>410018.14000000013</v>
      </c>
      <c r="BL549" s="117">
        <v>258528.86</v>
      </c>
      <c r="BM549" s="117">
        <v>56586543.530000001</v>
      </c>
      <c r="BN549" s="117">
        <v>675607.27</v>
      </c>
      <c r="BO549" s="117">
        <v>2618829.23</v>
      </c>
      <c r="BP549" s="117">
        <v>875794.59</v>
      </c>
      <c r="BQ549" s="117">
        <v>360657.99</v>
      </c>
      <c r="BR549" s="117">
        <v>1090911.28</v>
      </c>
      <c r="BS549" s="117">
        <v>135404617.53999999</v>
      </c>
      <c r="BT549" s="117">
        <v>3557649.66</v>
      </c>
      <c r="BU549" s="117">
        <v>488786.69</v>
      </c>
      <c r="BV549" s="117">
        <v>19164700.749999996</v>
      </c>
      <c r="BW549" s="117">
        <v>166372.11999999997</v>
      </c>
      <c r="BX549" s="117">
        <v>336463.35000000003</v>
      </c>
      <c r="BY549" s="117">
        <v>5139675.8100000005</v>
      </c>
      <c r="BZ549" s="117">
        <v>312188.20999999996</v>
      </c>
      <c r="CA549" s="117">
        <v>148350.30000000002</v>
      </c>
      <c r="CB549" s="117">
        <v>436944.48000000004</v>
      </c>
      <c r="CC549" s="117">
        <v>4842601.42</v>
      </c>
      <c r="CD549" s="117">
        <v>2309254.4499999997</v>
      </c>
      <c r="CE549" s="117">
        <v>339459.15</v>
      </c>
      <c r="CF549" s="117">
        <v>2136917.3199999998</v>
      </c>
      <c r="CG549" s="117">
        <v>544677.78999999992</v>
      </c>
      <c r="CH549" s="117">
        <v>489047.45999999996</v>
      </c>
      <c r="CI549" s="117">
        <v>137064.87</v>
      </c>
      <c r="CJ549" s="117">
        <v>730223.3</v>
      </c>
      <c r="CK549" s="117">
        <v>8552889.709999999</v>
      </c>
      <c r="CL549" s="117">
        <v>310136.75</v>
      </c>
      <c r="CM549" s="117">
        <v>273451.59999999998</v>
      </c>
    </row>
    <row r="550" spans="1:91" s="117" customFormat="1" ht="25.95" hidden="1" customHeight="1">
      <c r="C550" s="243" t="s">
        <v>694</v>
      </c>
      <c r="D550" s="117">
        <v>13243700.59</v>
      </c>
      <c r="E550" s="117">
        <v>1922063.2599999998</v>
      </c>
      <c r="F550" s="117">
        <v>1247997.17</v>
      </c>
      <c r="G550" s="117">
        <v>1977730.8</v>
      </c>
      <c r="H550" s="117">
        <v>4996548.3899999997</v>
      </c>
      <c r="I550" s="117">
        <v>1560137.11</v>
      </c>
      <c r="J550" s="117">
        <v>1309313.58</v>
      </c>
      <c r="K550" s="117">
        <v>1879025.67</v>
      </c>
      <c r="L550" s="117">
        <v>858221.55</v>
      </c>
      <c r="M550" s="117">
        <v>2041096.64</v>
      </c>
      <c r="N550" s="117">
        <v>1216821.21</v>
      </c>
      <c r="O550" s="117">
        <v>507114.37</v>
      </c>
      <c r="P550" s="117">
        <v>14432239.799999999</v>
      </c>
      <c r="Q550" s="117">
        <v>2434457.1100000003</v>
      </c>
      <c r="R550" s="117">
        <v>2724819.57</v>
      </c>
      <c r="S550" s="117">
        <v>7050778.0499999998</v>
      </c>
      <c r="T550" s="117">
        <v>1639190.5699999998</v>
      </c>
      <c r="U550" s="117">
        <v>5321962.96</v>
      </c>
      <c r="V550" s="117">
        <v>1017666.32</v>
      </c>
      <c r="W550" s="117">
        <v>4409842.62</v>
      </c>
      <c r="X550" s="117">
        <v>13671346.559999999</v>
      </c>
      <c r="Y550" s="117">
        <v>788064.72</v>
      </c>
      <c r="Z550" s="117">
        <v>2386385.0699999998</v>
      </c>
      <c r="AA550" s="117">
        <v>5977274.79</v>
      </c>
      <c r="AB550" s="117">
        <v>5798347.5300000003</v>
      </c>
      <c r="AC550" s="117">
        <v>770440.66999999993</v>
      </c>
      <c r="AD550" s="117">
        <v>891459.48</v>
      </c>
      <c r="AE550" s="117">
        <v>4281389.59</v>
      </c>
      <c r="AF550" s="117">
        <v>1113718.31</v>
      </c>
      <c r="AG550" s="117">
        <v>4790637.46</v>
      </c>
      <c r="AH550" s="117">
        <v>5005206.53</v>
      </c>
      <c r="AI550" s="117">
        <v>6369910.0099999998</v>
      </c>
      <c r="AJ550" s="117">
        <v>463713.04</v>
      </c>
      <c r="AK550" s="117">
        <v>486053.6</v>
      </c>
      <c r="AL550" s="117">
        <v>36310230.719999999</v>
      </c>
      <c r="AM550" s="117">
        <v>757236.98</v>
      </c>
      <c r="AN550" s="117">
        <v>571607.81000000006</v>
      </c>
      <c r="AO550" s="117">
        <v>3901875.92</v>
      </c>
      <c r="AP550" s="117">
        <v>920398.41999999993</v>
      </c>
      <c r="AQ550" s="117">
        <v>2287988.4699999997</v>
      </c>
      <c r="AR550" s="117">
        <v>4115879.76</v>
      </c>
      <c r="AS550" s="117">
        <v>7411500.0599999996</v>
      </c>
      <c r="AT550" s="117">
        <v>651582.15</v>
      </c>
      <c r="AU550" s="117">
        <v>4323510.82</v>
      </c>
      <c r="AV550" s="117">
        <v>3183245.1500000004</v>
      </c>
      <c r="AW550" s="117">
        <v>1178363.6000000001</v>
      </c>
      <c r="AX550" s="117">
        <v>914633.86</v>
      </c>
      <c r="AY550" s="117">
        <v>328375.42</v>
      </c>
      <c r="AZ550" s="117">
        <v>2122103.2400000002</v>
      </c>
      <c r="BA550" s="117">
        <v>1251247.29</v>
      </c>
      <c r="BB550" s="117">
        <v>8177229.0800000001</v>
      </c>
      <c r="BC550" s="117">
        <v>1380796.81</v>
      </c>
      <c r="BD550" s="117">
        <v>7497020.0999999996</v>
      </c>
      <c r="BE550" s="117">
        <v>4658964.2699999996</v>
      </c>
      <c r="BF550" s="117">
        <v>1212110.96</v>
      </c>
      <c r="BG550" s="117">
        <v>4729566.2300000004</v>
      </c>
      <c r="BH550" s="117">
        <v>6582025.7300000004</v>
      </c>
      <c r="BI550" s="117">
        <v>1170592.51</v>
      </c>
      <c r="BJ550" s="117">
        <v>661349.49</v>
      </c>
      <c r="BK550" s="117">
        <v>3074640.8699999996</v>
      </c>
      <c r="BL550" s="117">
        <v>752182.3</v>
      </c>
      <c r="BM550" s="117">
        <v>4790944</v>
      </c>
      <c r="BN550" s="117">
        <v>2923297.9899999998</v>
      </c>
      <c r="BO550" s="117">
        <v>741547.5199999999</v>
      </c>
      <c r="BP550" s="117">
        <v>3144153.02</v>
      </c>
      <c r="BQ550" s="117">
        <v>7224299.4700000007</v>
      </c>
      <c r="BR550" s="117">
        <v>1599150.68</v>
      </c>
      <c r="BS550" s="117">
        <v>20390006.449999999</v>
      </c>
      <c r="BT550" s="117">
        <v>3070353.34</v>
      </c>
      <c r="BU550" s="117">
        <v>4029476.89</v>
      </c>
      <c r="BV550" s="117">
        <v>7852887.9499999993</v>
      </c>
      <c r="BW550" s="117">
        <v>12605.11</v>
      </c>
      <c r="BX550" s="117">
        <v>1125371.1100000001</v>
      </c>
      <c r="BY550" s="117">
        <v>4157669.47</v>
      </c>
      <c r="BZ550" s="117">
        <v>2763905.65</v>
      </c>
      <c r="CA550" s="117">
        <v>1902444.22</v>
      </c>
      <c r="CB550" s="117">
        <v>1091726.47</v>
      </c>
      <c r="CC550" s="117">
        <v>4133626.49</v>
      </c>
      <c r="CD550" s="117">
        <v>3968726.93</v>
      </c>
      <c r="CE550" s="117">
        <v>7138339.9900000002</v>
      </c>
      <c r="CF550" s="117">
        <v>2116609.88</v>
      </c>
      <c r="CG550" s="117">
        <v>1971164.94</v>
      </c>
      <c r="CH550" s="117">
        <v>1596896.3699999999</v>
      </c>
      <c r="CI550" s="117">
        <v>5091738.82</v>
      </c>
      <c r="CJ550" s="117">
        <v>1444577.72</v>
      </c>
      <c r="CK550" s="117">
        <v>8436169.1199999992</v>
      </c>
      <c r="CL550" s="117">
        <v>667538.83000000007</v>
      </c>
      <c r="CM550" s="117">
        <v>746397.25</v>
      </c>
    </row>
    <row r="551" spans="1:91" ht="25.95" hidden="1" customHeight="1">
      <c r="C551" s="282" t="s">
        <v>695</v>
      </c>
      <c r="D551" s="114">
        <v>563350</v>
      </c>
      <c r="E551" s="114">
        <v>29750</v>
      </c>
      <c r="F551" s="114">
        <v>60500</v>
      </c>
      <c r="G551" s="114">
        <v>0</v>
      </c>
      <c r="H551" s="114">
        <v>38700</v>
      </c>
      <c r="I551" s="114">
        <v>39000</v>
      </c>
      <c r="J551" s="114">
        <v>45500</v>
      </c>
      <c r="K551" s="114">
        <v>85000</v>
      </c>
      <c r="L551" s="114">
        <v>39950</v>
      </c>
      <c r="M551" s="114">
        <v>40950</v>
      </c>
      <c r="N551" s="114">
        <v>191550</v>
      </c>
      <c r="O551" s="114">
        <v>16300</v>
      </c>
      <c r="P551" s="114">
        <v>196650</v>
      </c>
      <c r="Q551" s="114">
        <v>55150</v>
      </c>
      <c r="R551" s="114">
        <v>48050</v>
      </c>
      <c r="S551" s="114">
        <v>35100</v>
      </c>
      <c r="T551" s="114">
        <v>22100</v>
      </c>
      <c r="U551" s="114">
        <v>19750</v>
      </c>
      <c r="V551" s="114">
        <v>63450</v>
      </c>
      <c r="W551" s="114">
        <v>17800</v>
      </c>
      <c r="X551" s="114">
        <v>548350</v>
      </c>
      <c r="Y551" s="114">
        <v>104000</v>
      </c>
      <c r="Z551" s="114">
        <v>190300</v>
      </c>
      <c r="AA551" s="114">
        <v>160650</v>
      </c>
      <c r="AB551" s="114">
        <v>78550</v>
      </c>
      <c r="AC551" s="114">
        <v>65050</v>
      </c>
      <c r="AD551" s="114">
        <v>218650</v>
      </c>
      <c r="AE551" s="114">
        <v>178550</v>
      </c>
      <c r="AF551" s="114">
        <v>146700</v>
      </c>
      <c r="AG551" s="114">
        <v>67600</v>
      </c>
      <c r="AH551" s="114">
        <v>110550</v>
      </c>
      <c r="AI551" s="114">
        <v>93150</v>
      </c>
      <c r="AJ551" s="114">
        <v>54550</v>
      </c>
      <c r="AK551" s="114">
        <v>245700</v>
      </c>
      <c r="AL551" s="114">
        <v>274950</v>
      </c>
      <c r="AM551" s="114">
        <v>43550</v>
      </c>
      <c r="AN551" s="114">
        <v>33350</v>
      </c>
      <c r="AO551" s="114">
        <v>67250</v>
      </c>
      <c r="AP551" s="114">
        <v>162900</v>
      </c>
      <c r="AQ551" s="114">
        <v>61500</v>
      </c>
      <c r="AR551" s="114">
        <v>36150</v>
      </c>
      <c r="AS551" s="114">
        <v>457500</v>
      </c>
      <c r="AT551" s="114">
        <v>80700</v>
      </c>
      <c r="AU551" s="114">
        <v>73000</v>
      </c>
      <c r="AV551" s="114">
        <v>150400</v>
      </c>
      <c r="AW551" s="114">
        <v>197800</v>
      </c>
      <c r="AX551" s="114">
        <v>21500</v>
      </c>
      <c r="AY551" s="114">
        <v>21150</v>
      </c>
      <c r="AZ551" s="114">
        <v>45400</v>
      </c>
      <c r="BA551" s="114">
        <v>28100</v>
      </c>
      <c r="BB551" s="114">
        <v>220150</v>
      </c>
      <c r="BC551" s="114">
        <v>3650</v>
      </c>
      <c r="BD551" s="114">
        <v>175500</v>
      </c>
      <c r="BE551" s="114">
        <v>47500</v>
      </c>
      <c r="BF551" s="114">
        <v>28200</v>
      </c>
      <c r="BG551" s="114">
        <v>10000</v>
      </c>
      <c r="BH551" s="114">
        <v>45850</v>
      </c>
      <c r="BI551" s="114">
        <v>26000</v>
      </c>
      <c r="BJ551" s="114">
        <v>2850</v>
      </c>
      <c r="BK551" s="114">
        <v>80450</v>
      </c>
      <c r="BL551" s="114">
        <v>30500</v>
      </c>
      <c r="BM551" s="114">
        <v>412400</v>
      </c>
      <c r="BN551" s="114">
        <v>162100</v>
      </c>
      <c r="BO551" s="114">
        <v>65600</v>
      </c>
      <c r="BP551" s="114">
        <v>104200</v>
      </c>
      <c r="BQ551" s="114">
        <v>69450</v>
      </c>
      <c r="BR551" s="114">
        <v>28900</v>
      </c>
      <c r="BS551" s="114">
        <v>340900</v>
      </c>
      <c r="BT551" s="114">
        <v>48400</v>
      </c>
      <c r="BU551" s="114">
        <v>79700</v>
      </c>
      <c r="BV551" s="114">
        <v>386700</v>
      </c>
      <c r="BW551" s="114">
        <v>0</v>
      </c>
      <c r="BX551" s="114">
        <v>35450</v>
      </c>
      <c r="BY551" s="114">
        <v>188850</v>
      </c>
      <c r="BZ551" s="114">
        <v>68250</v>
      </c>
      <c r="CA551" s="114">
        <v>59400</v>
      </c>
      <c r="CB551" s="114">
        <v>15200</v>
      </c>
      <c r="CC551" s="114">
        <v>37400</v>
      </c>
      <c r="CD551" s="114">
        <v>209750</v>
      </c>
      <c r="CE551" s="114">
        <v>27400</v>
      </c>
      <c r="CF551" s="114">
        <v>76650</v>
      </c>
      <c r="CG551" s="114">
        <v>79150</v>
      </c>
      <c r="CH551" s="114">
        <v>17550</v>
      </c>
      <c r="CI551" s="114">
        <v>12800</v>
      </c>
      <c r="CJ551" s="114">
        <v>11200</v>
      </c>
      <c r="CK551" s="114">
        <v>101150</v>
      </c>
      <c r="CL551" s="114">
        <v>15900</v>
      </c>
      <c r="CM551" s="114">
        <v>24400</v>
      </c>
    </row>
    <row r="552" spans="1:91" ht="25.95" hidden="1" customHeight="1">
      <c r="C552" s="282">
        <v>5</v>
      </c>
      <c r="D552" s="114">
        <v>17383347.399999999</v>
      </c>
      <c r="E552" s="114">
        <v>380241.16</v>
      </c>
      <c r="F552" s="114">
        <v>201524.71000000002</v>
      </c>
      <c r="G552" s="114">
        <v>177686.50999999989</v>
      </c>
      <c r="H552" s="114">
        <v>84395.12</v>
      </c>
      <c r="I552" s="114">
        <v>743350.63</v>
      </c>
      <c r="J552" s="114">
        <v>229283.55</v>
      </c>
      <c r="K552" s="114">
        <v>1362601.8099999998</v>
      </c>
      <c r="L552" s="114">
        <v>167803.25</v>
      </c>
      <c r="M552" s="114">
        <v>231263.06000000003</v>
      </c>
      <c r="N552" s="114">
        <v>1263752.76</v>
      </c>
      <c r="O552" s="114">
        <v>80462.890000000014</v>
      </c>
      <c r="P552" s="114">
        <v>3344846.2699999996</v>
      </c>
      <c r="Q552" s="114">
        <v>525972.69000000006</v>
      </c>
      <c r="R552" s="114">
        <v>999933.06</v>
      </c>
      <c r="S552" s="114">
        <v>1139515.03</v>
      </c>
      <c r="T552" s="114">
        <v>528795.1100000001</v>
      </c>
      <c r="U552" s="114">
        <v>442334.6</v>
      </c>
      <c r="V552" s="114">
        <v>668903.54999999993</v>
      </c>
      <c r="W552" s="114">
        <v>79527.180000000037</v>
      </c>
      <c r="X552" s="114">
        <v>24619528.620000001</v>
      </c>
      <c r="Y552" s="114">
        <v>479433.73000000004</v>
      </c>
      <c r="Z552" s="114">
        <v>604037.04</v>
      </c>
      <c r="AA552" s="114">
        <v>347549.35</v>
      </c>
      <c r="AB552" s="114">
        <v>237547.6</v>
      </c>
      <c r="AC552" s="114">
        <v>384237</v>
      </c>
      <c r="AD552" s="114">
        <v>304526</v>
      </c>
      <c r="AE552" s="114">
        <v>2073019.6</v>
      </c>
      <c r="AF552" s="114">
        <v>431392.75</v>
      </c>
      <c r="AG552" s="114">
        <v>684969.61</v>
      </c>
      <c r="AH552" s="114">
        <v>529166</v>
      </c>
      <c r="AI552" s="114">
        <v>1020055.9999999999</v>
      </c>
      <c r="AJ552" s="114">
        <v>339881.72</v>
      </c>
      <c r="AK552" s="114">
        <v>23603.790000000008</v>
      </c>
      <c r="AL552" s="114">
        <v>61426000.019999988</v>
      </c>
      <c r="AM552" s="114">
        <v>310249.31</v>
      </c>
      <c r="AN552" s="114">
        <v>159094.78</v>
      </c>
      <c r="AO552" s="114">
        <v>330596.81000000011</v>
      </c>
      <c r="AP552" s="114">
        <v>1425771.6199999999</v>
      </c>
      <c r="AQ552" s="114">
        <v>273843.43</v>
      </c>
      <c r="AR552" s="114">
        <v>243407.01</v>
      </c>
      <c r="AS552" s="114">
        <v>6531570.4799999995</v>
      </c>
      <c r="AT552" s="114">
        <v>300395.31</v>
      </c>
      <c r="AU552" s="114">
        <v>1076520.8999999999</v>
      </c>
      <c r="AV552" s="114">
        <v>700198.07000000007</v>
      </c>
      <c r="AW552" s="114">
        <v>244419.87000000002</v>
      </c>
      <c r="AX552" s="114">
        <v>313941.52</v>
      </c>
      <c r="AY552" s="114">
        <v>507101.63</v>
      </c>
      <c r="AZ552" s="114">
        <v>138135.5</v>
      </c>
      <c r="BA552" s="114">
        <v>299808.32</v>
      </c>
      <c r="BB552" s="114">
        <v>4852024.330000001</v>
      </c>
      <c r="BC552" s="114">
        <v>286310.68</v>
      </c>
      <c r="BD552" s="114">
        <v>18387773.06000001</v>
      </c>
      <c r="BE552" s="114">
        <v>703382.26999999979</v>
      </c>
      <c r="BF552" s="114">
        <v>425130.91000000003</v>
      </c>
      <c r="BG552" s="114">
        <v>616876.65</v>
      </c>
      <c r="BH552" s="114">
        <v>3211963.45</v>
      </c>
      <c r="BI552" s="114">
        <v>432330.84</v>
      </c>
      <c r="BJ552" s="114">
        <v>66084.75</v>
      </c>
      <c r="BK552" s="114">
        <v>151628.91999999998</v>
      </c>
      <c r="BL552" s="114">
        <v>176352.77000000002</v>
      </c>
      <c r="BM552" s="114">
        <v>13104805.950000001</v>
      </c>
      <c r="BN552" s="114">
        <v>764778.5</v>
      </c>
      <c r="BO552" s="114">
        <v>524867.5</v>
      </c>
      <c r="BP552" s="114">
        <v>579864.76</v>
      </c>
      <c r="BQ552" s="114">
        <v>278539.38</v>
      </c>
      <c r="BR552" s="114">
        <v>237179</v>
      </c>
      <c r="BS552" s="114">
        <v>53883966.579999998</v>
      </c>
      <c r="BT552" s="114">
        <v>785047.87000000011</v>
      </c>
      <c r="BU552" s="114">
        <v>1484138.68</v>
      </c>
      <c r="BV552" s="114">
        <v>21091303.68</v>
      </c>
      <c r="BW552" s="114">
        <v>141933</v>
      </c>
      <c r="BX552" s="114">
        <v>300646.5</v>
      </c>
      <c r="BY552" s="114">
        <v>1541914.4299999997</v>
      </c>
      <c r="BZ552" s="114">
        <v>435540.85000000003</v>
      </c>
      <c r="CA552" s="114">
        <v>276882</v>
      </c>
      <c r="CB552" s="114">
        <v>511619</v>
      </c>
      <c r="CC552" s="114">
        <v>463889.35</v>
      </c>
      <c r="CD552" s="114">
        <v>6098564.9299999997</v>
      </c>
      <c r="CE552" s="114">
        <v>1060563.6400000001</v>
      </c>
      <c r="CF552" s="114">
        <v>2163951.58</v>
      </c>
      <c r="CG552" s="114">
        <v>218010.32</v>
      </c>
      <c r="CH552" s="114">
        <v>187322.5</v>
      </c>
      <c r="CI552" s="114">
        <v>234604.75</v>
      </c>
      <c r="CJ552" s="114">
        <v>325026</v>
      </c>
      <c r="CK552" s="114">
        <v>2126915.9</v>
      </c>
      <c r="CL552" s="114">
        <v>683584.01</v>
      </c>
      <c r="CM552" s="114">
        <v>285712.19</v>
      </c>
    </row>
    <row r="553" spans="1:91" ht="25.95" hidden="1" customHeight="1">
      <c r="C553" s="282">
        <v>6</v>
      </c>
      <c r="D553" s="114">
        <v>53418120.609999999</v>
      </c>
      <c r="E553" s="114">
        <v>2043125.8599999999</v>
      </c>
      <c r="F553" s="114">
        <v>1848461.57</v>
      </c>
      <c r="G553" s="114">
        <v>1812945.9400000002</v>
      </c>
      <c r="H553" s="114">
        <v>1056786.5</v>
      </c>
      <c r="I553" s="114">
        <v>5432063.7000000002</v>
      </c>
      <c r="J553" s="114">
        <v>2296157.7200000002</v>
      </c>
      <c r="K553" s="114">
        <v>6192377.2000000002</v>
      </c>
      <c r="L553" s="114">
        <v>1972388.44</v>
      </c>
      <c r="M553" s="114">
        <v>2033437.83</v>
      </c>
      <c r="N553" s="114">
        <v>13167182.33</v>
      </c>
      <c r="O553" s="114">
        <v>866851.32</v>
      </c>
      <c r="P553" s="114">
        <v>20304004.75</v>
      </c>
      <c r="Q553" s="114">
        <v>3830011.46</v>
      </c>
      <c r="R553" s="114">
        <v>4982443.97</v>
      </c>
      <c r="S553" s="114">
        <v>10068316.520000001</v>
      </c>
      <c r="T553" s="114">
        <v>2342544.5499999998</v>
      </c>
      <c r="U553" s="114">
        <v>2086248.35</v>
      </c>
      <c r="V553" s="114">
        <v>2020613.5800000003</v>
      </c>
      <c r="W553" s="114">
        <v>968534.78</v>
      </c>
      <c r="X553" s="114">
        <v>46696221.420000002</v>
      </c>
      <c r="Y553" s="114">
        <v>1042377.6100000001</v>
      </c>
      <c r="Z553" s="114">
        <v>2753869.94</v>
      </c>
      <c r="AA553" s="114">
        <v>1477126.27</v>
      </c>
      <c r="AB553" s="114">
        <v>931086.64</v>
      </c>
      <c r="AC553" s="114">
        <v>1336175.46</v>
      </c>
      <c r="AD553" s="114">
        <v>1649373</v>
      </c>
      <c r="AE553" s="114">
        <v>7129491.2800000003</v>
      </c>
      <c r="AF553" s="114">
        <v>1220733.8199999998</v>
      </c>
      <c r="AG553" s="114">
        <v>1384153.4000000001</v>
      </c>
      <c r="AH553" s="114">
        <v>1314277.6300000001</v>
      </c>
      <c r="AI553" s="114">
        <v>4535187.34</v>
      </c>
      <c r="AJ553" s="114">
        <v>1443112.4699999997</v>
      </c>
      <c r="AK553" s="114">
        <v>1070089.79</v>
      </c>
      <c r="AL553" s="114">
        <v>156024508.07999998</v>
      </c>
      <c r="AM553" s="114">
        <v>1577829.36</v>
      </c>
      <c r="AN553" s="114">
        <v>4179234.71</v>
      </c>
      <c r="AO553" s="114">
        <v>9743435.4100000001</v>
      </c>
      <c r="AP553" s="114">
        <v>5269767.3</v>
      </c>
      <c r="AQ553" s="114">
        <v>6624888.5</v>
      </c>
      <c r="AR553" s="114">
        <v>1116639.2</v>
      </c>
      <c r="AS553" s="114">
        <v>20751119.899999999</v>
      </c>
      <c r="AT553" s="114">
        <v>2139817.9299999997</v>
      </c>
      <c r="AU553" s="114">
        <v>6793174.4900000002</v>
      </c>
      <c r="AV553" s="114">
        <v>5305041.75</v>
      </c>
      <c r="AW553" s="114">
        <v>1672896.66</v>
      </c>
      <c r="AX553" s="114">
        <v>1082298.52</v>
      </c>
      <c r="AY553" s="114">
        <v>2217155.7100000004</v>
      </c>
      <c r="AZ553" s="114">
        <v>1496661.45</v>
      </c>
      <c r="BA553" s="114">
        <v>1472868.8599999999</v>
      </c>
      <c r="BB553" s="114">
        <v>22511263.07</v>
      </c>
      <c r="BC553" s="114">
        <v>1296827.4099999999</v>
      </c>
      <c r="BD553" s="114">
        <v>67203878.710000008</v>
      </c>
      <c r="BE553" s="114">
        <v>6651591.6000000006</v>
      </c>
      <c r="BF553" s="114">
        <v>1446194.3699999999</v>
      </c>
      <c r="BG553" s="114">
        <v>2128457.38</v>
      </c>
      <c r="BH553" s="114">
        <v>28220177.100000001</v>
      </c>
      <c r="BI553" s="114">
        <v>781439.55999999994</v>
      </c>
      <c r="BJ553" s="114">
        <v>969529.19</v>
      </c>
      <c r="BK553" s="114">
        <v>841613.00999999989</v>
      </c>
      <c r="BL553" s="114">
        <v>1068405.81</v>
      </c>
      <c r="BM553" s="114">
        <v>26869666.109999999</v>
      </c>
      <c r="BN553" s="114">
        <v>2793267.8100000005</v>
      </c>
      <c r="BO553" s="114">
        <v>2286884.1500000004</v>
      </c>
      <c r="BP553" s="114">
        <v>3536244.27</v>
      </c>
      <c r="BQ553" s="114">
        <v>1881970.78</v>
      </c>
      <c r="BR553" s="114">
        <v>1256332.58</v>
      </c>
      <c r="BS553" s="114">
        <v>203690373.28999999</v>
      </c>
      <c r="BT553" s="114">
        <v>3542836.53</v>
      </c>
      <c r="BU553" s="114">
        <v>1466770.88</v>
      </c>
      <c r="BV553" s="114">
        <v>19858946.940000001</v>
      </c>
      <c r="BW553" s="114">
        <v>3308722.6799999997</v>
      </c>
      <c r="BX553" s="114">
        <v>1801782.82</v>
      </c>
      <c r="BY553" s="114">
        <v>9133635.2999999989</v>
      </c>
      <c r="BZ553" s="114">
        <v>1017089.52</v>
      </c>
      <c r="CA553" s="114">
        <v>971896.29</v>
      </c>
      <c r="CB553" s="114">
        <v>3267633.45</v>
      </c>
      <c r="CC553" s="114">
        <v>4420829.79</v>
      </c>
      <c r="CD553" s="114">
        <v>9111571.8399999999</v>
      </c>
      <c r="CE553" s="114">
        <v>1939101.4799999997</v>
      </c>
      <c r="CF553" s="114">
        <v>6905013.9800000004</v>
      </c>
      <c r="CG553" s="114">
        <v>1986334.33</v>
      </c>
      <c r="CH553" s="114">
        <v>1488135.4200000002</v>
      </c>
      <c r="CI553" s="114">
        <v>1014724.7700000001</v>
      </c>
      <c r="CJ553" s="114">
        <v>1471694.4800000002</v>
      </c>
      <c r="CK553" s="114">
        <v>8551398.3399999999</v>
      </c>
      <c r="CL553" s="114">
        <v>843491.10000000009</v>
      </c>
      <c r="CM553" s="114">
        <v>885954.40000000014</v>
      </c>
    </row>
    <row r="554" spans="1:91" ht="25.95" hidden="1" customHeight="1">
      <c r="C554" s="282">
        <v>7</v>
      </c>
      <c r="D554" s="114">
        <v>2627945</v>
      </c>
      <c r="E554" s="114">
        <v>54972.5</v>
      </c>
      <c r="F554" s="114">
        <v>66383</v>
      </c>
      <c r="G554" s="114">
        <v>16665</v>
      </c>
      <c r="H554" s="114">
        <v>58555</v>
      </c>
      <c r="I554" s="114">
        <v>86636</v>
      </c>
      <c r="J554" s="114">
        <v>251469.5</v>
      </c>
      <c r="K554" s="114">
        <v>250414</v>
      </c>
      <c r="L554" s="114">
        <v>57825.31</v>
      </c>
      <c r="M554" s="114">
        <v>234950.5</v>
      </c>
      <c r="N554" s="114">
        <v>582109</v>
      </c>
      <c r="O554" s="114">
        <v>43333</v>
      </c>
      <c r="P554" s="114">
        <v>2684769.85</v>
      </c>
      <c r="Q554" s="114">
        <v>259174.97000000003</v>
      </c>
      <c r="R554" s="114">
        <v>267230</v>
      </c>
      <c r="S554" s="114">
        <v>223782.75</v>
      </c>
      <c r="T554" s="114">
        <v>193868.5</v>
      </c>
      <c r="U554" s="114">
        <v>190469.57</v>
      </c>
      <c r="V554" s="114">
        <v>196944</v>
      </c>
      <c r="W554" s="114">
        <v>40173</v>
      </c>
      <c r="X554" s="114">
        <v>9723768.1699999999</v>
      </c>
      <c r="Y554" s="114">
        <v>108112.5</v>
      </c>
      <c r="Z554" s="114">
        <v>508725</v>
      </c>
      <c r="AA554" s="114">
        <v>81008</v>
      </c>
      <c r="AB554" s="114">
        <v>55805</v>
      </c>
      <c r="AC554" s="114">
        <v>112006</v>
      </c>
      <c r="AD554" s="114">
        <v>72668</v>
      </c>
      <c r="AE554" s="114">
        <v>582861</v>
      </c>
      <c r="AF554" s="114">
        <v>76854</v>
      </c>
      <c r="AG554" s="114">
        <v>118426.25</v>
      </c>
      <c r="AH554" s="114">
        <v>159649</v>
      </c>
      <c r="AI554" s="114">
        <v>246111</v>
      </c>
      <c r="AJ554" s="114">
        <v>55896</v>
      </c>
      <c r="AK554" s="114">
        <v>135112</v>
      </c>
      <c r="AL554" s="114">
        <v>14558594.4</v>
      </c>
      <c r="AM554" s="114">
        <v>108391</v>
      </c>
      <c r="AN554" s="114">
        <v>146936.5</v>
      </c>
      <c r="AO554" s="114">
        <v>308576.09999999998</v>
      </c>
      <c r="AP554" s="114">
        <v>561382</v>
      </c>
      <c r="AQ554" s="114">
        <v>407536</v>
      </c>
      <c r="AR554" s="114">
        <v>66886</v>
      </c>
      <c r="AS554" s="114">
        <v>2500925.4700000002</v>
      </c>
      <c r="AT554" s="114">
        <v>128683.75</v>
      </c>
      <c r="AU554" s="114">
        <v>384736</v>
      </c>
      <c r="AV554" s="114">
        <v>262193</v>
      </c>
      <c r="AW554" s="114">
        <v>92604</v>
      </c>
      <c r="AX554" s="114">
        <v>110055.25</v>
      </c>
      <c r="AY554" s="114">
        <v>67930</v>
      </c>
      <c r="AZ554" s="114">
        <v>239534</v>
      </c>
      <c r="BA554" s="114">
        <v>135567</v>
      </c>
      <c r="BB554" s="114">
        <v>2825836.25</v>
      </c>
      <c r="BC554" s="114">
        <v>76338</v>
      </c>
      <c r="BD554" s="114">
        <v>6026030.6500000004</v>
      </c>
      <c r="BE554" s="114">
        <v>431121.4</v>
      </c>
      <c r="BF554" s="114">
        <v>257064</v>
      </c>
      <c r="BG554" s="114">
        <v>234484</v>
      </c>
      <c r="BH554" s="114">
        <v>1449269.09</v>
      </c>
      <c r="BI554" s="114">
        <v>152125</v>
      </c>
      <c r="BJ554" s="114">
        <v>145276</v>
      </c>
      <c r="BK554" s="114">
        <v>259914</v>
      </c>
      <c r="BL554" s="114">
        <v>139573</v>
      </c>
      <c r="BM554" s="114">
        <v>2499011</v>
      </c>
      <c r="BN554" s="114">
        <v>89214.75</v>
      </c>
      <c r="BO554" s="114">
        <v>54468</v>
      </c>
      <c r="BP554" s="114">
        <v>289003.5</v>
      </c>
      <c r="BQ554" s="114">
        <v>104202.25</v>
      </c>
      <c r="BR554" s="114">
        <v>59181.5</v>
      </c>
      <c r="BS554" s="114">
        <v>14800006.5</v>
      </c>
      <c r="BT554" s="114">
        <v>334118.5</v>
      </c>
      <c r="BU554" s="114">
        <v>76469</v>
      </c>
      <c r="BV554" s="114">
        <v>2781315</v>
      </c>
      <c r="BW554" s="114">
        <v>26032</v>
      </c>
      <c r="BX554" s="114">
        <v>112178.5</v>
      </c>
      <c r="BY554" s="114">
        <v>1135027.08</v>
      </c>
      <c r="BZ554" s="114">
        <v>65955</v>
      </c>
      <c r="CA554" s="114">
        <v>53931</v>
      </c>
      <c r="CB554" s="114">
        <v>106802</v>
      </c>
      <c r="CC554" s="114">
        <v>179350</v>
      </c>
      <c r="CD554" s="114">
        <v>1249911</v>
      </c>
      <c r="CE554" s="114">
        <v>147241</v>
      </c>
      <c r="CF554" s="114">
        <v>516769</v>
      </c>
      <c r="CG554" s="114">
        <v>29659</v>
      </c>
      <c r="CH554" s="114">
        <v>79787</v>
      </c>
      <c r="CI554" s="114">
        <v>125415</v>
      </c>
      <c r="CJ554" s="114">
        <v>81226</v>
      </c>
      <c r="CK554" s="114">
        <v>1987289</v>
      </c>
      <c r="CL554" s="114">
        <v>105090</v>
      </c>
      <c r="CM554" s="114">
        <v>69335.5</v>
      </c>
    </row>
    <row r="555" spans="1:91" ht="25.95" hidden="1" customHeight="1">
      <c r="C555" s="282">
        <v>8</v>
      </c>
      <c r="D555" s="114">
        <v>645343.75</v>
      </c>
      <c r="E555" s="114">
        <v>0</v>
      </c>
      <c r="F555" s="114">
        <v>0</v>
      </c>
      <c r="G555" s="114">
        <v>12618</v>
      </c>
      <c r="H555" s="114">
        <v>0</v>
      </c>
      <c r="I555" s="114">
        <v>22281</v>
      </c>
      <c r="J555" s="114">
        <v>50593</v>
      </c>
      <c r="K555" s="114">
        <v>12090</v>
      </c>
      <c r="L555" s="114">
        <v>0</v>
      </c>
      <c r="M555" s="114">
        <v>0</v>
      </c>
      <c r="N555" s="114">
        <v>47816</v>
      </c>
      <c r="O555" s="114">
        <v>0</v>
      </c>
      <c r="P555" s="114">
        <v>245618.75</v>
      </c>
      <c r="Q555" s="114">
        <v>0</v>
      </c>
      <c r="R555" s="114">
        <v>25284</v>
      </c>
      <c r="S555" s="114">
        <v>106523</v>
      </c>
      <c r="T555" s="114">
        <v>12764.5</v>
      </c>
      <c r="U555" s="114">
        <v>50044</v>
      </c>
      <c r="V555" s="114">
        <v>50</v>
      </c>
      <c r="W555" s="114">
        <v>0</v>
      </c>
      <c r="X555" s="114">
        <v>902981.92</v>
      </c>
      <c r="Y555" s="114">
        <v>0</v>
      </c>
      <c r="Z555" s="114">
        <v>23589</v>
      </c>
      <c r="AA555" s="114">
        <v>47689.25</v>
      </c>
      <c r="AB555" s="114">
        <v>0</v>
      </c>
      <c r="AC555" s="114">
        <v>2990</v>
      </c>
      <c r="AD555" s="114">
        <v>4777</v>
      </c>
      <c r="AE555" s="114">
        <v>87726</v>
      </c>
      <c r="AF555" s="114">
        <v>81306.399999999994</v>
      </c>
      <c r="AG555" s="114">
        <v>8227</v>
      </c>
      <c r="AH555" s="114">
        <v>16964.79</v>
      </c>
      <c r="AI555" s="114">
        <v>19030</v>
      </c>
      <c r="AJ555" s="114">
        <v>4754</v>
      </c>
      <c r="AK555" s="114">
        <v>4218</v>
      </c>
      <c r="AL555" s="114">
        <v>4636423.38</v>
      </c>
      <c r="AM555" s="114">
        <v>0</v>
      </c>
      <c r="AN555" s="114">
        <v>0</v>
      </c>
      <c r="AO555" s="114">
        <v>28484.25</v>
      </c>
      <c r="AP555" s="114">
        <v>125243</v>
      </c>
      <c r="AQ555" s="114">
        <v>4620</v>
      </c>
      <c r="AR555" s="114">
        <v>1699</v>
      </c>
      <c r="AS555" s="114">
        <v>207725</v>
      </c>
      <c r="AT555" s="114">
        <v>0</v>
      </c>
      <c r="AU555" s="114">
        <v>27749</v>
      </c>
      <c r="AV555" s="114">
        <v>0</v>
      </c>
      <c r="AW555" s="114">
        <v>0</v>
      </c>
      <c r="AX555" s="114">
        <v>0</v>
      </c>
      <c r="AY555" s="114">
        <v>2613.5</v>
      </c>
      <c r="AZ555" s="114">
        <v>0</v>
      </c>
      <c r="BA555" s="114">
        <v>0</v>
      </c>
      <c r="BB555" s="114">
        <v>202882.75</v>
      </c>
      <c r="BC555" s="114">
        <v>10101.52</v>
      </c>
      <c r="BD555" s="114">
        <v>2701469.02</v>
      </c>
      <c r="BE555" s="114">
        <v>39824.94</v>
      </c>
      <c r="BF555" s="114">
        <v>0</v>
      </c>
      <c r="BG555" s="114">
        <v>8343.67</v>
      </c>
      <c r="BH555" s="114">
        <v>856330.97</v>
      </c>
      <c r="BI555" s="114">
        <v>650</v>
      </c>
      <c r="BJ555" s="114">
        <v>0</v>
      </c>
      <c r="BK555" s="114">
        <v>0</v>
      </c>
      <c r="BL555" s="114">
        <v>12921</v>
      </c>
      <c r="BM555" s="114">
        <v>302985.56</v>
      </c>
      <c r="BN555" s="114">
        <v>0</v>
      </c>
      <c r="BO555" s="114">
        <v>0</v>
      </c>
      <c r="BP555" s="114">
        <v>24650</v>
      </c>
      <c r="BQ555" s="114">
        <v>0</v>
      </c>
      <c r="BR555" s="114">
        <v>0</v>
      </c>
      <c r="BS555" s="114">
        <v>4488515.75</v>
      </c>
      <c r="BT555" s="114">
        <v>0</v>
      </c>
      <c r="BU555" s="114">
        <v>0</v>
      </c>
      <c r="BV555" s="114">
        <v>160829</v>
      </c>
      <c r="BW555" s="114">
        <v>0</v>
      </c>
      <c r="BX555" s="114">
        <v>0</v>
      </c>
      <c r="BY555" s="114">
        <v>61946.58</v>
      </c>
      <c r="BZ555" s="114">
        <v>9854</v>
      </c>
      <c r="CA555" s="114">
        <v>0</v>
      </c>
      <c r="CB555" s="114">
        <v>14450</v>
      </c>
      <c r="CC555" s="114">
        <v>9574</v>
      </c>
      <c r="CD555" s="114">
        <v>0</v>
      </c>
      <c r="CE555" s="114">
        <v>0</v>
      </c>
      <c r="CF555" s="114">
        <v>98517.5</v>
      </c>
      <c r="CG555" s="114">
        <v>0</v>
      </c>
      <c r="CH555" s="114">
        <v>0</v>
      </c>
      <c r="CI555" s="114">
        <v>0</v>
      </c>
      <c r="CJ555" s="114">
        <v>0</v>
      </c>
      <c r="CK555" s="114">
        <v>18233</v>
      </c>
      <c r="CL555" s="114">
        <v>0</v>
      </c>
      <c r="CM555" s="114">
        <v>0</v>
      </c>
    </row>
    <row r="556" spans="1:91" ht="25.95" hidden="1" customHeight="1">
      <c r="C556" s="282">
        <v>9</v>
      </c>
      <c r="D556" s="114">
        <v>5869925.1400000006</v>
      </c>
      <c r="E556" s="114">
        <v>422130.71</v>
      </c>
      <c r="F556" s="114">
        <v>263312.31</v>
      </c>
      <c r="G556" s="114">
        <v>326092.19</v>
      </c>
      <c r="H556" s="114">
        <v>167187.54</v>
      </c>
      <c r="I556" s="114">
        <v>443514.92</v>
      </c>
      <c r="J556" s="114">
        <v>407542.19</v>
      </c>
      <c r="K556" s="114">
        <v>1555569.04</v>
      </c>
      <c r="L556" s="114">
        <v>352778.54000000004</v>
      </c>
      <c r="M556" s="114">
        <v>228501</v>
      </c>
      <c r="N556" s="114">
        <v>1783626.2</v>
      </c>
      <c r="O556" s="114">
        <v>153643.75</v>
      </c>
      <c r="P556" s="114">
        <v>4232072.33</v>
      </c>
      <c r="Q556" s="114">
        <v>1393542.7399999998</v>
      </c>
      <c r="R556" s="114">
        <v>1059687.3200000003</v>
      </c>
      <c r="S556" s="114">
        <v>2481355.87</v>
      </c>
      <c r="T556" s="114">
        <v>322356.82</v>
      </c>
      <c r="U556" s="114">
        <v>337912.76</v>
      </c>
      <c r="V556" s="114">
        <v>507737.2</v>
      </c>
      <c r="W556" s="114">
        <v>272099.33</v>
      </c>
      <c r="X556" s="114">
        <v>8585768.8800000008</v>
      </c>
      <c r="Y556" s="114">
        <v>247775.86000000002</v>
      </c>
      <c r="Z556" s="114">
        <v>648292.4800000001</v>
      </c>
      <c r="AA556" s="114">
        <v>398635.41</v>
      </c>
      <c r="AB556" s="114">
        <v>221646.71</v>
      </c>
      <c r="AC556" s="114">
        <v>334733.7</v>
      </c>
      <c r="AD556" s="114">
        <v>335862.37</v>
      </c>
      <c r="AE556" s="114">
        <v>1518171.08</v>
      </c>
      <c r="AF556" s="114">
        <v>264222.03000000003</v>
      </c>
      <c r="AG556" s="114">
        <v>419403.59</v>
      </c>
      <c r="AH556" s="114">
        <v>250529.68000000002</v>
      </c>
      <c r="AI556" s="114">
        <v>558046.86</v>
      </c>
      <c r="AJ556" s="114">
        <v>278851.46999999997</v>
      </c>
      <c r="AK556" s="114">
        <v>338161.97</v>
      </c>
      <c r="AL556" s="114">
        <v>25738450.940000001</v>
      </c>
      <c r="AM556" s="114">
        <v>397333.74</v>
      </c>
      <c r="AN556" s="114">
        <v>2089010.79</v>
      </c>
      <c r="AO556" s="114">
        <v>2187972.1100000003</v>
      </c>
      <c r="AP556" s="114">
        <v>1200417.9099999999</v>
      </c>
      <c r="AQ556" s="114">
        <v>1688345.97</v>
      </c>
      <c r="AR556" s="114">
        <v>257142.78</v>
      </c>
      <c r="AS556" s="114">
        <v>3531494.5100000002</v>
      </c>
      <c r="AT556" s="114">
        <v>688387.66999999993</v>
      </c>
      <c r="AU556" s="114">
        <v>2503214.19</v>
      </c>
      <c r="AV556" s="114">
        <v>1116901.1399999999</v>
      </c>
      <c r="AW556" s="114">
        <v>285135.03999999998</v>
      </c>
      <c r="AX556" s="114">
        <v>203335.34999999998</v>
      </c>
      <c r="AY556" s="114">
        <v>659629.14000000013</v>
      </c>
      <c r="AZ556" s="114">
        <v>354312.53</v>
      </c>
      <c r="BA556" s="114">
        <v>364163.95999999996</v>
      </c>
      <c r="BB556" s="114">
        <v>3770890.5500000003</v>
      </c>
      <c r="BC556" s="114">
        <v>349991.02999999997</v>
      </c>
      <c r="BD556" s="114">
        <v>10108870.799999999</v>
      </c>
      <c r="BE556" s="114">
        <v>913697.23</v>
      </c>
      <c r="BF556" s="114">
        <v>277680.84999999998</v>
      </c>
      <c r="BG556" s="114">
        <v>432039.45</v>
      </c>
      <c r="BH556" s="114">
        <v>5333853.87</v>
      </c>
      <c r="BI556" s="114">
        <v>55617</v>
      </c>
      <c r="BJ556" s="114">
        <v>119407.85</v>
      </c>
      <c r="BK556" s="114">
        <v>193702.86000000002</v>
      </c>
      <c r="BL556" s="114">
        <v>277321.41000000003</v>
      </c>
      <c r="BM556" s="114">
        <v>5652290.2999999998</v>
      </c>
      <c r="BN556" s="114">
        <v>472047.52</v>
      </c>
      <c r="BO556" s="114">
        <v>474677.84</v>
      </c>
      <c r="BP556" s="114">
        <v>635372.35</v>
      </c>
      <c r="BQ556" s="114">
        <v>356966.68000000005</v>
      </c>
      <c r="BR556" s="114">
        <v>391018.05999999994</v>
      </c>
      <c r="BS556" s="114">
        <v>27315778.140000001</v>
      </c>
      <c r="BT556" s="114">
        <v>752101.39</v>
      </c>
      <c r="BU556" s="114">
        <v>354398.08</v>
      </c>
      <c r="BV556" s="114">
        <v>3920714.53</v>
      </c>
      <c r="BW556" s="114">
        <v>359227.05</v>
      </c>
      <c r="BX556" s="114">
        <v>298210.77</v>
      </c>
      <c r="BY556" s="114">
        <v>1343491.6600000001</v>
      </c>
      <c r="BZ556" s="114">
        <v>237181.49</v>
      </c>
      <c r="CA556" s="114">
        <v>189176.22999999998</v>
      </c>
      <c r="CB556" s="114">
        <v>374133.26</v>
      </c>
      <c r="CC556" s="114">
        <v>1471831.0799999998</v>
      </c>
      <c r="CD556" s="114">
        <v>1499949.4800000002</v>
      </c>
      <c r="CE556" s="114">
        <v>405707.81</v>
      </c>
      <c r="CF556" s="114">
        <v>1075948.42</v>
      </c>
      <c r="CG556" s="114">
        <v>343321.25</v>
      </c>
      <c r="CH556" s="114">
        <v>210744.88999999998</v>
      </c>
      <c r="CI556" s="114">
        <v>157560.62</v>
      </c>
      <c r="CJ556" s="114">
        <v>243222.13999999998</v>
      </c>
      <c r="CK556" s="114">
        <v>1578933.0499999998</v>
      </c>
      <c r="CL556" s="114">
        <v>146584.39000000001</v>
      </c>
      <c r="CM556" s="114">
        <v>184689.48</v>
      </c>
    </row>
    <row r="557" spans="1:91" ht="25.95" hidden="1" customHeight="1">
      <c r="C557" s="282">
        <v>10</v>
      </c>
      <c r="D557" s="114">
        <v>200877</v>
      </c>
      <c r="E557" s="114">
        <v>5580</v>
      </c>
      <c r="F557" s="114">
        <v>108942.8</v>
      </c>
      <c r="G557" s="114">
        <v>42736.6</v>
      </c>
      <c r="H557" s="114">
        <v>11283.5</v>
      </c>
      <c r="I557" s="114">
        <v>26820</v>
      </c>
      <c r="J557" s="114">
        <v>25454.050000000003</v>
      </c>
      <c r="K557" s="114">
        <v>5500</v>
      </c>
      <c r="L557" s="114">
        <v>0</v>
      </c>
      <c r="M557" s="114">
        <v>500</v>
      </c>
      <c r="N557" s="114">
        <v>24152.959999999995</v>
      </c>
      <c r="O557" s="114">
        <v>0</v>
      </c>
      <c r="P557" s="114">
        <v>56652.340000000004</v>
      </c>
      <c r="Q557" s="114">
        <v>3891.5</v>
      </c>
      <c r="R557" s="114">
        <v>5199</v>
      </c>
      <c r="S557" s="114">
        <v>35920.5</v>
      </c>
      <c r="T557" s="114">
        <v>7306</v>
      </c>
      <c r="U557" s="114">
        <v>21351</v>
      </c>
      <c r="V557" s="114">
        <v>11091.7</v>
      </c>
      <c r="W557" s="114">
        <v>9500</v>
      </c>
      <c r="X557" s="114">
        <v>363048.28</v>
      </c>
      <c r="Y557" s="114">
        <v>4334.5</v>
      </c>
      <c r="Z557" s="114">
        <v>62154</v>
      </c>
      <c r="AA557" s="114">
        <v>43285.8</v>
      </c>
      <c r="AB557" s="114">
        <v>1414</v>
      </c>
      <c r="AC557" s="114">
        <v>7403</v>
      </c>
      <c r="AD557" s="114">
        <v>2879</v>
      </c>
      <c r="AE557" s="114">
        <v>44142</v>
      </c>
      <c r="AF557" s="114">
        <v>0</v>
      </c>
      <c r="AG557" s="114">
        <v>0</v>
      </c>
      <c r="AH557" s="114">
        <v>7331.66</v>
      </c>
      <c r="AI557" s="114">
        <v>32171</v>
      </c>
      <c r="AJ557" s="114">
        <v>16044.42</v>
      </c>
      <c r="AK557" s="114">
        <v>5985</v>
      </c>
      <c r="AL557" s="114">
        <v>212331.90000000002</v>
      </c>
      <c r="AM557" s="114">
        <v>1500</v>
      </c>
      <c r="AN557" s="114">
        <v>6159</v>
      </c>
      <c r="AO557" s="114">
        <v>2014</v>
      </c>
      <c r="AP557" s="114">
        <v>8297.16</v>
      </c>
      <c r="AQ557" s="114">
        <v>4986</v>
      </c>
      <c r="AR557" s="114">
        <v>0</v>
      </c>
      <c r="AS557" s="114">
        <v>21875.5</v>
      </c>
      <c r="AT557" s="114">
        <v>6654</v>
      </c>
      <c r="AU557" s="114">
        <v>18082.79</v>
      </c>
      <c r="AV557" s="114">
        <v>29183.87</v>
      </c>
      <c r="AW557" s="114">
        <v>2285.1</v>
      </c>
      <c r="AX557" s="114">
        <v>50</v>
      </c>
      <c r="AY557" s="114">
        <v>786</v>
      </c>
      <c r="AZ557" s="114">
        <v>0</v>
      </c>
      <c r="BA557" s="114">
        <v>540</v>
      </c>
      <c r="BB557" s="114">
        <v>36958.65</v>
      </c>
      <c r="BC557" s="114">
        <v>0</v>
      </c>
      <c r="BD557" s="114">
        <v>43961.020000000004</v>
      </c>
      <c r="BE557" s="114">
        <v>12930</v>
      </c>
      <c r="BF557" s="114">
        <v>16741.000000000004</v>
      </c>
      <c r="BG557" s="114">
        <v>7907.8300000000017</v>
      </c>
      <c r="BH557" s="114">
        <v>31430.44</v>
      </c>
      <c r="BI557" s="114">
        <v>0</v>
      </c>
      <c r="BJ557" s="114">
        <v>0</v>
      </c>
      <c r="BK557" s="114">
        <v>0</v>
      </c>
      <c r="BL557" s="114">
        <v>10543</v>
      </c>
      <c r="BM557" s="114">
        <v>24373.000000000004</v>
      </c>
      <c r="BN557" s="114">
        <v>0</v>
      </c>
      <c r="BO557" s="114">
        <v>1655</v>
      </c>
      <c r="BP557" s="114">
        <v>5656</v>
      </c>
      <c r="BQ557" s="114">
        <v>15070</v>
      </c>
      <c r="BR557" s="114">
        <v>5591</v>
      </c>
      <c r="BS557" s="114">
        <v>397870.06</v>
      </c>
      <c r="BT557" s="114">
        <v>10422</v>
      </c>
      <c r="BU557" s="114">
        <v>0</v>
      </c>
      <c r="BV557" s="114">
        <v>14276</v>
      </c>
      <c r="BW557" s="114">
        <v>160</v>
      </c>
      <c r="BX557" s="114">
        <v>6404</v>
      </c>
      <c r="BY557" s="114">
        <v>16953</v>
      </c>
      <c r="BZ557" s="114">
        <v>1000</v>
      </c>
      <c r="CA557" s="114">
        <v>0</v>
      </c>
      <c r="CB557" s="114">
        <v>886</v>
      </c>
      <c r="CC557" s="114">
        <v>0</v>
      </c>
      <c r="CD557" s="114">
        <v>29069.620000000003</v>
      </c>
      <c r="CE557" s="114">
        <v>1183</v>
      </c>
      <c r="CF557" s="114">
        <v>16267</v>
      </c>
      <c r="CG557" s="114">
        <v>0</v>
      </c>
      <c r="CH557" s="114">
        <v>5287</v>
      </c>
      <c r="CI557" s="114">
        <v>1414</v>
      </c>
      <c r="CJ557" s="114">
        <v>0</v>
      </c>
      <c r="CK557" s="114">
        <v>7457.4400000000014</v>
      </c>
      <c r="CL557" s="114">
        <v>1142</v>
      </c>
      <c r="CM557" s="114">
        <v>1218.69</v>
      </c>
    </row>
    <row r="558" spans="1:91" ht="25.95" hidden="1" customHeight="1">
      <c r="C558" s="282">
        <v>11</v>
      </c>
      <c r="D558" s="114">
        <v>21306560.75</v>
      </c>
      <c r="E558" s="114">
        <v>351652.8</v>
      </c>
      <c r="F558" s="114">
        <v>572999</v>
      </c>
      <c r="G558" s="114">
        <v>1679384</v>
      </c>
      <c r="H558" s="114">
        <v>218333.5</v>
      </c>
      <c r="I558" s="114">
        <v>485459</v>
      </c>
      <c r="J558" s="114">
        <v>593213.15</v>
      </c>
      <c r="K558" s="114">
        <v>1666285</v>
      </c>
      <c r="L558" s="114">
        <v>543995</v>
      </c>
      <c r="M558" s="114">
        <v>472579.45</v>
      </c>
      <c r="N558" s="114">
        <v>5233448</v>
      </c>
      <c r="O558" s="114">
        <v>163774</v>
      </c>
      <c r="P558" s="114">
        <v>11017356.300000001</v>
      </c>
      <c r="Q558" s="114">
        <v>864162.27</v>
      </c>
      <c r="R558" s="114">
        <v>828641.37</v>
      </c>
      <c r="S558" s="114">
        <v>2205520.25</v>
      </c>
      <c r="T558" s="114">
        <v>886224.25</v>
      </c>
      <c r="U558" s="114">
        <v>1978990.6</v>
      </c>
      <c r="V558" s="114">
        <v>710970</v>
      </c>
      <c r="W558" s="114">
        <v>420980</v>
      </c>
      <c r="X558" s="114">
        <v>26420353.649999999</v>
      </c>
      <c r="Y558" s="114">
        <v>535755.75</v>
      </c>
      <c r="Z558" s="114">
        <v>3027701</v>
      </c>
      <c r="AA558" s="114">
        <v>1596664</v>
      </c>
      <c r="AB558" s="114">
        <v>359857</v>
      </c>
      <c r="AC558" s="114">
        <v>564073.5</v>
      </c>
      <c r="AD558" s="114">
        <v>2385960</v>
      </c>
      <c r="AE558" s="114">
        <v>3641681</v>
      </c>
      <c r="AF558" s="114">
        <v>391947</v>
      </c>
      <c r="AG558" s="114">
        <v>613997.75</v>
      </c>
      <c r="AH558" s="114">
        <v>626553.73</v>
      </c>
      <c r="AI558" s="114">
        <v>2798456.5</v>
      </c>
      <c r="AJ558" s="114">
        <v>624524</v>
      </c>
      <c r="AK558" s="114">
        <v>625681</v>
      </c>
      <c r="AL558" s="114">
        <v>37172444.340000004</v>
      </c>
      <c r="AM558" s="114">
        <v>260571</v>
      </c>
      <c r="AN558" s="114">
        <v>317173</v>
      </c>
      <c r="AO558" s="114">
        <v>1299357.27</v>
      </c>
      <c r="AP558" s="114">
        <v>2627413</v>
      </c>
      <c r="AQ558" s="114">
        <v>847583.5</v>
      </c>
      <c r="AR558" s="114">
        <v>175474.5</v>
      </c>
      <c r="AS558" s="114">
        <v>8934634.4000000004</v>
      </c>
      <c r="AT558" s="114">
        <v>660757</v>
      </c>
      <c r="AU558" s="114">
        <v>1178514.76</v>
      </c>
      <c r="AV558" s="114">
        <v>1153697.2</v>
      </c>
      <c r="AW558" s="114">
        <v>810686</v>
      </c>
      <c r="AX558" s="114">
        <v>483735.5</v>
      </c>
      <c r="AY558" s="114">
        <v>452834.5</v>
      </c>
      <c r="AZ558" s="114">
        <v>360990</v>
      </c>
      <c r="BA558" s="114">
        <v>364923</v>
      </c>
      <c r="BB558" s="114">
        <v>7785199</v>
      </c>
      <c r="BC558" s="114">
        <v>451660</v>
      </c>
      <c r="BD558" s="114">
        <v>35463607.170000002</v>
      </c>
      <c r="BE558" s="114">
        <v>3380148.98</v>
      </c>
      <c r="BF558" s="114">
        <v>617752.75</v>
      </c>
      <c r="BG558" s="114">
        <v>675990</v>
      </c>
      <c r="BH558" s="114">
        <v>23701864.440000001</v>
      </c>
      <c r="BI558" s="114">
        <v>331950.5</v>
      </c>
      <c r="BJ558" s="114">
        <v>287194</v>
      </c>
      <c r="BK558" s="114">
        <v>624391</v>
      </c>
      <c r="BL558" s="114">
        <v>534322</v>
      </c>
      <c r="BM558" s="114">
        <v>12281298.33</v>
      </c>
      <c r="BN558" s="114">
        <v>1486244.5</v>
      </c>
      <c r="BO558" s="114">
        <v>615006.5</v>
      </c>
      <c r="BP558" s="114">
        <v>1621254.5</v>
      </c>
      <c r="BQ558" s="114">
        <v>524098</v>
      </c>
      <c r="BR558" s="114">
        <v>772203.35</v>
      </c>
      <c r="BS558" s="114">
        <v>73776812.979999989</v>
      </c>
      <c r="BT558" s="114">
        <v>757783.5</v>
      </c>
      <c r="BU558" s="114">
        <v>670279.17999999993</v>
      </c>
      <c r="BV558" s="114">
        <v>7471198</v>
      </c>
      <c r="BW558" s="114">
        <v>210145</v>
      </c>
      <c r="BX558" s="114">
        <v>611128</v>
      </c>
      <c r="BY558" s="114">
        <v>4805559.8600000003</v>
      </c>
      <c r="BZ558" s="114">
        <v>263671</v>
      </c>
      <c r="CA558" s="114">
        <v>546384</v>
      </c>
      <c r="CB558" s="114">
        <v>322753</v>
      </c>
      <c r="CC558" s="114">
        <v>1231767.6000000001</v>
      </c>
      <c r="CD558" s="114">
        <v>2944604</v>
      </c>
      <c r="CE558" s="114">
        <v>1055027.8399999999</v>
      </c>
      <c r="CF558" s="114">
        <v>2680267</v>
      </c>
      <c r="CG558" s="114">
        <v>326887</v>
      </c>
      <c r="CH558" s="114">
        <v>449467</v>
      </c>
      <c r="CI558" s="114">
        <v>373064.33999999997</v>
      </c>
      <c r="CJ558" s="114">
        <v>344859</v>
      </c>
      <c r="CK558" s="114">
        <v>4339449.3099999996</v>
      </c>
      <c r="CL558" s="114">
        <v>264521.5</v>
      </c>
      <c r="CM558" s="114">
        <v>520695.3</v>
      </c>
    </row>
    <row r="559" spans="1:91" ht="25.95" hidden="1" customHeight="1">
      <c r="C559" s="282">
        <v>12</v>
      </c>
      <c r="D559" s="114">
        <v>595495</v>
      </c>
      <c r="E559" s="114">
        <v>0</v>
      </c>
      <c r="F559" s="114">
        <v>12804</v>
      </c>
      <c r="G559" s="114">
        <v>15092.400000000001</v>
      </c>
      <c r="H559" s="114">
        <v>0</v>
      </c>
      <c r="I559" s="114">
        <v>0</v>
      </c>
      <c r="J559" s="114">
        <v>5648.5</v>
      </c>
      <c r="K559" s="114">
        <v>4534</v>
      </c>
      <c r="L559" s="114">
        <v>2720.7</v>
      </c>
      <c r="M559" s="114">
        <v>0</v>
      </c>
      <c r="N559" s="114">
        <v>104691</v>
      </c>
      <c r="O559" s="114">
        <v>0</v>
      </c>
      <c r="P559" s="114">
        <v>137013.62</v>
      </c>
      <c r="Q559" s="114">
        <v>0</v>
      </c>
      <c r="R559" s="114">
        <v>0</v>
      </c>
      <c r="S559" s="114">
        <v>0</v>
      </c>
      <c r="T559" s="114">
        <v>12164.5</v>
      </c>
      <c r="U559" s="114">
        <v>1460</v>
      </c>
      <c r="V559" s="114">
        <v>0</v>
      </c>
      <c r="W559" s="114">
        <v>1946</v>
      </c>
      <c r="X559" s="114">
        <v>1819985.25</v>
      </c>
      <c r="Y559" s="114">
        <v>10748</v>
      </c>
      <c r="Z559" s="114">
        <v>154482</v>
      </c>
      <c r="AA559" s="114">
        <v>62719</v>
      </c>
      <c r="AB559" s="114">
        <v>26739.25</v>
      </c>
      <c r="AC559" s="114">
        <v>10049</v>
      </c>
      <c r="AD559" s="114">
        <v>119557</v>
      </c>
      <c r="AE559" s="114">
        <v>58541</v>
      </c>
      <c r="AF559" s="114">
        <v>0</v>
      </c>
      <c r="AG559" s="114">
        <v>0</v>
      </c>
      <c r="AH559" s="114">
        <v>33158.449999999997</v>
      </c>
      <c r="AI559" s="114">
        <v>24677</v>
      </c>
      <c r="AJ559" s="114">
        <v>0</v>
      </c>
      <c r="AK559" s="114">
        <v>0</v>
      </c>
      <c r="AL559" s="114">
        <v>613091</v>
      </c>
      <c r="AM559" s="114">
        <v>0</v>
      </c>
      <c r="AN559" s="114">
        <v>0</v>
      </c>
      <c r="AO559" s="114">
        <v>0</v>
      </c>
      <c r="AP559" s="114">
        <v>4092</v>
      </c>
      <c r="AQ559" s="114">
        <v>0</v>
      </c>
      <c r="AR559" s="114">
        <v>0</v>
      </c>
      <c r="AS559" s="114">
        <v>25342.67</v>
      </c>
      <c r="AT559" s="114">
        <v>0</v>
      </c>
      <c r="AU559" s="114">
        <v>0</v>
      </c>
      <c r="AV559" s="114">
        <v>0</v>
      </c>
      <c r="AW559" s="114">
        <v>0</v>
      </c>
      <c r="AX559" s="114">
        <v>0</v>
      </c>
      <c r="AY559" s="114">
        <v>0</v>
      </c>
      <c r="AZ559" s="114">
        <v>5859</v>
      </c>
      <c r="BA559" s="114">
        <v>435</v>
      </c>
      <c r="BB559" s="114">
        <v>24935.75</v>
      </c>
      <c r="BC559" s="114">
        <v>6913.25</v>
      </c>
      <c r="BD559" s="114">
        <v>415530.02</v>
      </c>
      <c r="BE559" s="114">
        <v>96087.12</v>
      </c>
      <c r="BF559" s="114">
        <v>133047.28</v>
      </c>
      <c r="BG559" s="114">
        <v>3083.5</v>
      </c>
      <c r="BH559" s="114">
        <v>823890.75</v>
      </c>
      <c r="BI559" s="114">
        <v>0</v>
      </c>
      <c r="BJ559" s="114">
        <v>2093</v>
      </c>
      <c r="BK559" s="114">
        <v>0</v>
      </c>
      <c r="BL559" s="114">
        <v>1872.5</v>
      </c>
      <c r="BM559" s="114">
        <v>86834.5</v>
      </c>
      <c r="BN559" s="114">
        <v>647.5</v>
      </c>
      <c r="BO559" s="114">
        <v>0</v>
      </c>
      <c r="BP559" s="114">
        <v>3943</v>
      </c>
      <c r="BQ559" s="114">
        <v>7279</v>
      </c>
      <c r="BR559" s="114">
        <v>10030</v>
      </c>
      <c r="BS559" s="114">
        <v>1436420</v>
      </c>
      <c r="BT559" s="114">
        <v>0</v>
      </c>
      <c r="BU559" s="114">
        <v>2.2737367544323206E-13</v>
      </c>
      <c r="BV559" s="114">
        <v>81923</v>
      </c>
      <c r="BW559" s="114">
        <v>0</v>
      </c>
      <c r="BX559" s="114">
        <v>0</v>
      </c>
      <c r="BY559" s="114">
        <v>0</v>
      </c>
      <c r="BZ559" s="114">
        <v>0</v>
      </c>
      <c r="CA559" s="114">
        <v>0</v>
      </c>
      <c r="CB559" s="114">
        <v>0</v>
      </c>
      <c r="CC559" s="114">
        <v>0</v>
      </c>
      <c r="CD559" s="114">
        <v>68800</v>
      </c>
      <c r="CE559" s="114">
        <v>0</v>
      </c>
      <c r="CF559" s="114">
        <v>0</v>
      </c>
      <c r="CG559" s="114">
        <v>850</v>
      </c>
      <c r="CH559" s="114">
        <v>0</v>
      </c>
      <c r="CI559" s="114">
        <v>0</v>
      </c>
      <c r="CJ559" s="114">
        <v>0</v>
      </c>
      <c r="CK559" s="114">
        <v>35037</v>
      </c>
      <c r="CL559" s="114">
        <v>0</v>
      </c>
      <c r="CM559" s="114">
        <v>0</v>
      </c>
    </row>
    <row r="560" spans="1:91" ht="25.95" hidden="1" customHeight="1">
      <c r="C560" s="282">
        <v>13</v>
      </c>
      <c r="D560" s="114">
        <v>0</v>
      </c>
      <c r="E560" s="114">
        <v>0</v>
      </c>
      <c r="F560" s="114">
        <v>0</v>
      </c>
      <c r="G560" s="114">
        <v>0</v>
      </c>
      <c r="H560" s="114">
        <v>0</v>
      </c>
      <c r="I560" s="114">
        <v>0</v>
      </c>
      <c r="J560" s="114">
        <v>0</v>
      </c>
      <c r="K560" s="114">
        <v>0</v>
      </c>
      <c r="L560" s="114">
        <v>0</v>
      </c>
      <c r="M560" s="114">
        <v>235000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0</v>
      </c>
      <c r="AC560" s="114">
        <v>0</v>
      </c>
      <c r="AD560" s="114">
        <v>0</v>
      </c>
      <c r="AE560" s="114">
        <v>0</v>
      </c>
      <c r="AF560" s="114">
        <v>0</v>
      </c>
      <c r="AG560" s="114">
        <v>0</v>
      </c>
      <c r="AH560" s="114">
        <v>0</v>
      </c>
      <c r="AI560" s="114">
        <v>0</v>
      </c>
      <c r="AJ560" s="114">
        <v>0</v>
      </c>
      <c r="AK560" s="114">
        <v>0</v>
      </c>
      <c r="AL560" s="114">
        <v>0</v>
      </c>
      <c r="AM560" s="114">
        <v>0</v>
      </c>
      <c r="AN560" s="114">
        <v>0</v>
      </c>
      <c r="AO560" s="114">
        <v>0</v>
      </c>
      <c r="AP560" s="114">
        <v>0</v>
      </c>
      <c r="AQ560" s="114">
        <v>0</v>
      </c>
      <c r="AR560" s="114">
        <v>0</v>
      </c>
      <c r="AS560" s="114">
        <v>0</v>
      </c>
      <c r="AT560" s="114">
        <v>0</v>
      </c>
      <c r="AU560" s="114">
        <v>0</v>
      </c>
      <c r="AV560" s="114">
        <v>0</v>
      </c>
      <c r="AW560" s="114">
        <v>0</v>
      </c>
      <c r="AX560" s="114">
        <v>0</v>
      </c>
      <c r="AY560" s="114">
        <v>0</v>
      </c>
      <c r="AZ560" s="114">
        <v>0</v>
      </c>
      <c r="BA560" s="114">
        <v>0</v>
      </c>
      <c r="BB560" s="114">
        <v>0</v>
      </c>
      <c r="BC560" s="114">
        <v>0</v>
      </c>
      <c r="BD560" s="114">
        <v>0</v>
      </c>
      <c r="BE560" s="114">
        <v>2320775.7000000002</v>
      </c>
      <c r="BF560" s="114">
        <v>0</v>
      </c>
      <c r="BG560" s="114">
        <v>0</v>
      </c>
      <c r="BH560" s="114">
        <v>0</v>
      </c>
      <c r="BI560" s="114">
        <v>0</v>
      </c>
      <c r="BJ560" s="114">
        <v>0</v>
      </c>
      <c r="BK560" s="114">
        <v>0</v>
      </c>
      <c r="BL560" s="114">
        <v>0</v>
      </c>
      <c r="BM560" s="114">
        <v>0</v>
      </c>
      <c r="BN560" s="114">
        <v>0</v>
      </c>
      <c r="BO560" s="114">
        <v>0</v>
      </c>
      <c r="BP560" s="114">
        <v>0</v>
      </c>
      <c r="BQ560" s="114">
        <v>0</v>
      </c>
      <c r="BR560" s="114">
        <v>0</v>
      </c>
      <c r="BS560" s="114">
        <v>0</v>
      </c>
      <c r="BT560" s="114">
        <v>0</v>
      </c>
      <c r="BU560" s="114">
        <v>0</v>
      </c>
      <c r="BV560" s="114">
        <v>0</v>
      </c>
      <c r="BW560" s="114">
        <v>0</v>
      </c>
      <c r="BX560" s="114">
        <v>0</v>
      </c>
      <c r="BY560" s="114">
        <v>0</v>
      </c>
      <c r="BZ560" s="114">
        <v>0</v>
      </c>
      <c r="CA560" s="114">
        <v>0</v>
      </c>
      <c r="CB560" s="114">
        <v>0</v>
      </c>
      <c r="CC560" s="114">
        <v>0</v>
      </c>
      <c r="CD560" s="114">
        <v>0</v>
      </c>
      <c r="CE560" s="114">
        <v>0</v>
      </c>
      <c r="CF560" s="114">
        <v>0</v>
      </c>
      <c r="CG560" s="114">
        <v>0</v>
      </c>
      <c r="CH560" s="114">
        <v>0</v>
      </c>
      <c r="CI560" s="114">
        <v>0</v>
      </c>
      <c r="CJ560" s="114">
        <v>0</v>
      </c>
      <c r="CK560" s="114">
        <v>0</v>
      </c>
      <c r="CL560" s="114">
        <v>0</v>
      </c>
      <c r="CM560" s="114">
        <v>0</v>
      </c>
    </row>
    <row r="561" spans="3:91" ht="25.95" hidden="1" customHeight="1">
      <c r="C561" s="282">
        <v>14</v>
      </c>
      <c r="D561" s="114">
        <v>2025864.96</v>
      </c>
      <c r="E561" s="114">
        <v>3189291.79</v>
      </c>
      <c r="F561" s="114">
        <v>3141475.61</v>
      </c>
      <c r="G561" s="114">
        <v>1015663.91</v>
      </c>
      <c r="H561" s="114">
        <v>1530802.33</v>
      </c>
      <c r="I561" s="114">
        <v>4660564.71</v>
      </c>
      <c r="J561" s="114">
        <v>4172216.3</v>
      </c>
      <c r="K561" s="114">
        <v>1720066.5</v>
      </c>
      <c r="L561" s="114">
        <v>0</v>
      </c>
      <c r="M561" s="114">
        <v>0</v>
      </c>
      <c r="N561" s="114">
        <v>4106643.5</v>
      </c>
      <c r="O561" s="114">
        <v>1556799.71</v>
      </c>
      <c r="P561" s="114">
        <v>1082394.57</v>
      </c>
      <c r="Q561" s="114">
        <v>1455888</v>
      </c>
      <c r="R561" s="114">
        <v>502485.46</v>
      </c>
      <c r="S561" s="114">
        <v>5621.68</v>
      </c>
      <c r="T561" s="114">
        <v>1552348</v>
      </c>
      <c r="U561" s="114">
        <v>120834</v>
      </c>
      <c r="V561" s="114">
        <v>2000000</v>
      </c>
      <c r="W561" s="114">
        <v>1523436.6</v>
      </c>
      <c r="X561" s="114">
        <v>11269353</v>
      </c>
      <c r="Y561" s="114">
        <v>2000000</v>
      </c>
      <c r="Z561" s="114">
        <v>1000000</v>
      </c>
      <c r="AA561" s="114">
        <v>2000000</v>
      </c>
      <c r="AB561" s="114">
        <v>2000000</v>
      </c>
      <c r="AC561" s="114">
        <v>2000000</v>
      </c>
      <c r="AD561" s="114">
        <v>2000000</v>
      </c>
      <c r="AE561" s="114">
        <v>4515855.97</v>
      </c>
      <c r="AF561" s="114">
        <v>2000000</v>
      </c>
      <c r="AG561" s="114">
        <v>2000000</v>
      </c>
      <c r="AH561" s="114">
        <v>1000000</v>
      </c>
      <c r="AI561" s="114">
        <v>2916411.01</v>
      </c>
      <c r="AJ561" s="114">
        <v>2000000</v>
      </c>
      <c r="AK561" s="114">
        <v>1000000</v>
      </c>
      <c r="AL561" s="114">
        <v>5964242.2599999998</v>
      </c>
      <c r="AM561" s="114">
        <v>2047618.15</v>
      </c>
      <c r="AN561" s="114">
        <v>1685182.01</v>
      </c>
      <c r="AO561" s="114">
        <v>4434347.5199999996</v>
      </c>
      <c r="AP561" s="114">
        <v>3927709.7</v>
      </c>
      <c r="AQ561" s="114">
        <v>2352424.0299999998</v>
      </c>
      <c r="AR561" s="114">
        <v>2842832.77</v>
      </c>
      <c r="AS561" s="114">
        <v>3684993.83</v>
      </c>
      <c r="AT561" s="114">
        <v>1844608.23</v>
      </c>
      <c r="AU561" s="114">
        <v>5297284.34</v>
      </c>
      <c r="AV561" s="114">
        <v>4102551.18</v>
      </c>
      <c r="AW561" s="114">
        <v>1726343.15</v>
      </c>
      <c r="AX561" s="114">
        <v>1236273.81</v>
      </c>
      <c r="AY561" s="114">
        <v>1522453.1</v>
      </c>
      <c r="AZ561" s="114">
        <v>1927634.59</v>
      </c>
      <c r="BA561" s="114">
        <v>1638883.45</v>
      </c>
      <c r="BB561" s="114">
        <v>5094190.26</v>
      </c>
      <c r="BC561" s="114">
        <v>1430226.81</v>
      </c>
      <c r="BD561" s="114">
        <v>3000000</v>
      </c>
      <c r="BE561" s="114">
        <v>4465223.67</v>
      </c>
      <c r="BF561" s="114">
        <v>2000000</v>
      </c>
      <c r="BG561" s="114">
        <v>2000000</v>
      </c>
      <c r="BH561" s="114">
        <v>3000000</v>
      </c>
      <c r="BI561" s="114">
        <v>2000000</v>
      </c>
      <c r="BJ561" s="114">
        <v>2000000</v>
      </c>
      <c r="BK561" s="114">
        <v>1061800</v>
      </c>
      <c r="BL561" s="114">
        <v>2000000</v>
      </c>
      <c r="BM561" s="114">
        <v>3449830</v>
      </c>
      <c r="BN561" s="114">
        <v>4057468.84</v>
      </c>
      <c r="BO561" s="114">
        <v>2701396.78</v>
      </c>
      <c r="BP561" s="114">
        <v>5136589.4000000004</v>
      </c>
      <c r="BQ561" s="114">
        <v>3707305.07</v>
      </c>
      <c r="BR561" s="114">
        <v>1483167.03</v>
      </c>
      <c r="BS561" s="114">
        <v>0</v>
      </c>
      <c r="BT561" s="114">
        <v>3638621.75</v>
      </c>
      <c r="BU561" s="114">
        <v>2800548.92</v>
      </c>
      <c r="BV561" s="114">
        <v>5064311.3600000003</v>
      </c>
      <c r="BW561" s="114">
        <v>1124654.32</v>
      </c>
      <c r="BX561" s="114">
        <v>9058860.3499999996</v>
      </c>
      <c r="BY561" s="114">
        <v>8574378.8000000007</v>
      </c>
      <c r="BZ561" s="114">
        <v>1357080.73</v>
      </c>
      <c r="CA561" s="114">
        <v>1640800.78</v>
      </c>
      <c r="CB561" s="114">
        <v>2872216.96</v>
      </c>
      <c r="CC561" s="114">
        <v>2607928.5499999998</v>
      </c>
      <c r="CD561" s="114">
        <v>8838692.4600000009</v>
      </c>
      <c r="CE561" s="114">
        <v>2813931.71</v>
      </c>
      <c r="CF561" s="114">
        <v>6542746.1799999997</v>
      </c>
      <c r="CG561" s="114">
        <v>0</v>
      </c>
      <c r="CH561" s="114">
        <v>1208642.8700000001</v>
      </c>
      <c r="CI561" s="114">
        <v>2217692.44</v>
      </c>
      <c r="CJ561" s="114">
        <v>1179187.79</v>
      </c>
      <c r="CK561" s="114">
        <v>8737693.2200000007</v>
      </c>
      <c r="CL561" s="114">
        <v>1102660.82</v>
      </c>
      <c r="CM561" s="114">
        <v>0</v>
      </c>
    </row>
    <row r="562" spans="3:91" ht="25.95" hidden="1" customHeight="1">
      <c r="C562" s="282">
        <v>15</v>
      </c>
      <c r="D562" s="114">
        <v>1545816</v>
      </c>
      <c r="E562" s="114">
        <v>14500</v>
      </c>
      <c r="F562" s="114">
        <v>610</v>
      </c>
      <c r="G562" s="114">
        <v>0</v>
      </c>
      <c r="H562" s="114">
        <v>2000</v>
      </c>
      <c r="I562" s="114">
        <v>100897</v>
      </c>
      <c r="J562" s="114">
        <v>0</v>
      </c>
      <c r="K562" s="114">
        <v>152406.1</v>
      </c>
      <c r="L562" s="114">
        <v>0</v>
      </c>
      <c r="M562" s="114">
        <v>0</v>
      </c>
      <c r="N562" s="114">
        <v>9970</v>
      </c>
      <c r="O562" s="114">
        <v>0</v>
      </c>
      <c r="P562" s="114">
        <v>361289</v>
      </c>
      <c r="Q562" s="114">
        <v>0</v>
      </c>
      <c r="R562" s="114">
        <v>0</v>
      </c>
      <c r="S562" s="114">
        <v>6640</v>
      </c>
      <c r="T562" s="114">
        <v>68230</v>
      </c>
      <c r="U562" s="114">
        <v>0</v>
      </c>
      <c r="V562" s="114">
        <v>0</v>
      </c>
      <c r="W562" s="114">
        <v>0</v>
      </c>
      <c r="X562" s="114">
        <v>3426058.5</v>
      </c>
      <c r="Y562" s="114">
        <v>38930</v>
      </c>
      <c r="Z562" s="114">
        <v>0</v>
      </c>
      <c r="AA562" s="114">
        <v>0</v>
      </c>
      <c r="AB562" s="114">
        <v>0</v>
      </c>
      <c r="AC562" s="114">
        <v>0</v>
      </c>
      <c r="AD562" s="114">
        <v>0</v>
      </c>
      <c r="AE562" s="114">
        <v>8543</v>
      </c>
      <c r="AF562" s="114">
        <v>0</v>
      </c>
      <c r="AG562" s="114">
        <v>0</v>
      </c>
      <c r="AH562" s="114">
        <v>0</v>
      </c>
      <c r="AI562" s="114">
        <v>10400</v>
      </c>
      <c r="AJ562" s="114">
        <v>0</v>
      </c>
      <c r="AK562" s="114">
        <v>0</v>
      </c>
      <c r="AL562" s="114">
        <v>3696700.25</v>
      </c>
      <c r="AM562" s="114">
        <v>0</v>
      </c>
      <c r="AN562" s="114">
        <v>0</v>
      </c>
      <c r="AO562" s="114">
        <v>4669807</v>
      </c>
      <c r="AP562" s="114">
        <v>2930</v>
      </c>
      <c r="AQ562" s="114">
        <v>0</v>
      </c>
      <c r="AR562" s="114">
        <v>30800</v>
      </c>
      <c r="AS562" s="114">
        <v>11760</v>
      </c>
      <c r="AT562" s="114">
        <v>0</v>
      </c>
      <c r="AU562" s="114">
        <v>0</v>
      </c>
      <c r="AV562" s="114">
        <v>16270</v>
      </c>
      <c r="AW562" s="114">
        <v>0</v>
      </c>
      <c r="AX562" s="114">
        <v>0</v>
      </c>
      <c r="AY562" s="114">
        <v>0</v>
      </c>
      <c r="AZ562" s="114">
        <v>0</v>
      </c>
      <c r="BA562" s="114">
        <v>0</v>
      </c>
      <c r="BB562" s="114">
        <v>199756</v>
      </c>
      <c r="BC562" s="114">
        <v>0</v>
      </c>
      <c r="BD562" s="114">
        <v>1535262</v>
      </c>
      <c r="BE562" s="114">
        <v>100005</v>
      </c>
      <c r="BF562" s="114">
        <v>14400</v>
      </c>
      <c r="BG562" s="114">
        <v>0</v>
      </c>
      <c r="BH562" s="114">
        <v>139865</v>
      </c>
      <c r="BI562" s="114">
        <v>0</v>
      </c>
      <c r="BJ562" s="114">
        <v>0</v>
      </c>
      <c r="BK562" s="114">
        <v>0</v>
      </c>
      <c r="BL562" s="114">
        <v>0</v>
      </c>
      <c r="BM562" s="114">
        <v>324851.64</v>
      </c>
      <c r="BN562" s="114">
        <v>91755</v>
      </c>
      <c r="BO562" s="114">
        <v>5315</v>
      </c>
      <c r="BP562" s="114">
        <v>0</v>
      </c>
      <c r="BQ562" s="114">
        <v>0</v>
      </c>
      <c r="BR562" s="114">
        <v>33870</v>
      </c>
      <c r="BS562" s="114">
        <v>1679725</v>
      </c>
      <c r="BT562" s="114">
        <v>0</v>
      </c>
      <c r="BU562" s="114">
        <v>0</v>
      </c>
      <c r="BV562" s="114">
        <v>379885</v>
      </c>
      <c r="BW562" s="114">
        <v>547290</v>
      </c>
      <c r="BX562" s="114">
        <v>0</v>
      </c>
      <c r="BY562" s="114">
        <v>64910</v>
      </c>
      <c r="BZ562" s="114">
        <v>310</v>
      </c>
      <c r="CA562" s="114">
        <v>0</v>
      </c>
      <c r="CB562" s="114">
        <v>0</v>
      </c>
      <c r="CC562" s="114">
        <v>0</v>
      </c>
      <c r="CD562" s="114">
        <v>0</v>
      </c>
      <c r="CE562" s="114">
        <v>63440</v>
      </c>
      <c r="CF562" s="114">
        <v>1965</v>
      </c>
      <c r="CG562" s="114">
        <v>0</v>
      </c>
      <c r="CH562" s="114">
        <v>10350</v>
      </c>
      <c r="CI562" s="114">
        <v>0</v>
      </c>
      <c r="CJ562" s="114">
        <v>0</v>
      </c>
      <c r="CK562" s="114">
        <v>1770</v>
      </c>
      <c r="CL562" s="114">
        <v>0</v>
      </c>
      <c r="CM562" s="114">
        <v>0</v>
      </c>
    </row>
    <row r="563" spans="3:91" ht="25.95" hidden="1" customHeight="1">
      <c r="C563" s="282">
        <v>16</v>
      </c>
      <c r="D563" s="114">
        <v>77627711.659999996</v>
      </c>
      <c r="E563" s="114">
        <v>9522355.8000000007</v>
      </c>
      <c r="F563" s="114">
        <v>9747424.8000000007</v>
      </c>
      <c r="G563" s="114">
        <v>11621105.119999999</v>
      </c>
      <c r="H563" s="114">
        <v>9006389.5899999999</v>
      </c>
      <c r="I563" s="114">
        <v>11927373.07</v>
      </c>
      <c r="J563" s="114">
        <v>16339759.539999999</v>
      </c>
      <c r="K563" s="114">
        <v>16323269.01</v>
      </c>
      <c r="L563" s="114">
        <v>10576620.49</v>
      </c>
      <c r="M563" s="114">
        <v>10799538.380000001</v>
      </c>
      <c r="N563" s="114">
        <v>22287315.170000002</v>
      </c>
      <c r="O563" s="114">
        <v>4136034.52</v>
      </c>
      <c r="P563" s="114">
        <v>39047750.219999999</v>
      </c>
      <c r="Q563" s="114">
        <v>9737712.2599999998</v>
      </c>
      <c r="R563" s="114">
        <v>3852915.96</v>
      </c>
      <c r="S563" s="114">
        <v>17010695.989999998</v>
      </c>
      <c r="T563" s="114">
        <v>10231316.609999999</v>
      </c>
      <c r="U563" s="114">
        <v>9375425.8100000005</v>
      </c>
      <c r="V563" s="114">
        <v>9682038.1199999992</v>
      </c>
      <c r="W563" s="114">
        <v>6266503.7800000003</v>
      </c>
      <c r="X563" s="114">
        <v>90195152.170000002</v>
      </c>
      <c r="Y563" s="114">
        <v>7087920</v>
      </c>
      <c r="Z563" s="114">
        <v>10584990</v>
      </c>
      <c r="AA563" s="114">
        <v>8682915.8000000007</v>
      </c>
      <c r="AB563" s="114">
        <v>6354330</v>
      </c>
      <c r="AC563" s="114">
        <v>7513687.3799999999</v>
      </c>
      <c r="AD563" s="114">
        <v>8611261.6799999997</v>
      </c>
      <c r="AE563" s="114">
        <v>24256423.670000002</v>
      </c>
      <c r="AF563" s="114">
        <v>8935500</v>
      </c>
      <c r="AG563" s="114">
        <v>7659174.2000000002</v>
      </c>
      <c r="AH563" s="114">
        <v>8900272.0399999991</v>
      </c>
      <c r="AI563" s="114">
        <v>15667782.91</v>
      </c>
      <c r="AJ563" s="114">
        <v>8081401.9400000004</v>
      </c>
      <c r="AK563" s="114">
        <v>6126701.29</v>
      </c>
      <c r="AL563" s="114">
        <v>141087838.69</v>
      </c>
      <c r="AM563" s="114">
        <v>10115510.1</v>
      </c>
      <c r="AN563" s="114">
        <v>8728232.1699999999</v>
      </c>
      <c r="AO563" s="114">
        <v>16989532.23</v>
      </c>
      <c r="AP563" s="114">
        <v>15752148.4</v>
      </c>
      <c r="AQ563" s="114">
        <v>10269789.439999999</v>
      </c>
      <c r="AR563" s="114">
        <v>5448599.3700000001</v>
      </c>
      <c r="AS563" s="114">
        <v>29963576.920000002</v>
      </c>
      <c r="AT563" s="114">
        <v>10122402.65</v>
      </c>
      <c r="AU563" s="114">
        <v>14232506.68</v>
      </c>
      <c r="AV563" s="114">
        <v>18318927.52</v>
      </c>
      <c r="AW563" s="114">
        <v>10024695.18</v>
      </c>
      <c r="AX563" s="114">
        <v>6871277.2800000003</v>
      </c>
      <c r="AY563" s="114">
        <v>12204459.130000001</v>
      </c>
      <c r="AZ563" s="114">
        <v>9398928.6500000004</v>
      </c>
      <c r="BA563" s="114">
        <v>8373334.4699999997</v>
      </c>
      <c r="BB563" s="114">
        <v>41330330.350000001</v>
      </c>
      <c r="BC563" s="114">
        <v>7965375.1399999997</v>
      </c>
      <c r="BD563" s="114">
        <v>78790022.140000001</v>
      </c>
      <c r="BE563" s="114">
        <v>22334256.539999999</v>
      </c>
      <c r="BF563" s="114">
        <v>8974160.6400000006</v>
      </c>
      <c r="BG563" s="114">
        <v>8624673.1400000006</v>
      </c>
      <c r="BH563" s="114">
        <v>42525235.240000002</v>
      </c>
      <c r="BI563" s="114">
        <v>6937702.2599999998</v>
      </c>
      <c r="BJ563" s="114">
        <v>4225372.1600000001</v>
      </c>
      <c r="BK563" s="114">
        <v>5462214.5099999998</v>
      </c>
      <c r="BL563" s="114">
        <v>4709274.1900000004</v>
      </c>
      <c r="BM563" s="114">
        <v>61813535.719999999</v>
      </c>
      <c r="BN563" s="114">
        <v>14964375.779999999</v>
      </c>
      <c r="BO563" s="114">
        <v>11663020.960000001</v>
      </c>
      <c r="BP563" s="114">
        <v>16769333.189999999</v>
      </c>
      <c r="BQ563" s="114">
        <v>11189959.34</v>
      </c>
      <c r="BR563" s="114">
        <v>7833444.54</v>
      </c>
      <c r="BS563" s="114">
        <v>217103304.00999999</v>
      </c>
      <c r="BT563" s="114">
        <v>12303547.970000001</v>
      </c>
      <c r="BU563" s="114">
        <v>12405904.99</v>
      </c>
      <c r="BV563" s="114">
        <v>40113246.590000004</v>
      </c>
      <c r="BW563" s="114">
        <v>3759646.13</v>
      </c>
      <c r="BX563" s="114">
        <v>10703813.27</v>
      </c>
      <c r="BY563" s="114">
        <v>23052737.960000001</v>
      </c>
      <c r="BZ563" s="114">
        <v>7537178.3899999997</v>
      </c>
      <c r="CA563" s="114">
        <v>8031272.2599999998</v>
      </c>
      <c r="CB563" s="114">
        <v>10710515.17</v>
      </c>
      <c r="CC563" s="114">
        <v>11808708.710000001</v>
      </c>
      <c r="CD563" s="114">
        <v>22788507</v>
      </c>
      <c r="CE563" s="114">
        <v>12853940.5</v>
      </c>
      <c r="CF563" s="114">
        <v>17787834.84</v>
      </c>
      <c r="CG563" s="114">
        <v>6255240</v>
      </c>
      <c r="CH563" s="114">
        <v>7213941.29</v>
      </c>
      <c r="CI563" s="114">
        <v>6260500</v>
      </c>
      <c r="CJ563" s="114">
        <v>7561772.9000000004</v>
      </c>
      <c r="CK563" s="114">
        <v>20986680.329999998</v>
      </c>
      <c r="CL563" s="114">
        <v>5017000.3099999996</v>
      </c>
      <c r="CM563" s="114">
        <v>4329153.75</v>
      </c>
    </row>
    <row r="564" spans="3:91" ht="25.95" hidden="1" customHeight="1">
      <c r="C564" s="282">
        <v>17</v>
      </c>
      <c r="D564" s="114">
        <v>9398228.9199999999</v>
      </c>
      <c r="E564" s="114">
        <v>389402.5</v>
      </c>
      <c r="F564" s="114">
        <v>413212.48</v>
      </c>
      <c r="G564" s="114">
        <v>541641.55000000005</v>
      </c>
      <c r="H564" s="114">
        <v>395639.03</v>
      </c>
      <c r="I564" s="114">
        <v>524376.48</v>
      </c>
      <c r="J564" s="114">
        <v>701362.79999999993</v>
      </c>
      <c r="K564" s="114">
        <v>703660.98</v>
      </c>
      <c r="L564" s="114">
        <v>443948.81</v>
      </c>
      <c r="M564" s="114">
        <v>475610.02</v>
      </c>
      <c r="N564" s="114">
        <v>2737176.34</v>
      </c>
      <c r="O564" s="114">
        <v>178713.71</v>
      </c>
      <c r="P564" s="114">
        <v>6372942.4399999995</v>
      </c>
      <c r="Q564" s="114">
        <v>396997.13</v>
      </c>
      <c r="R564" s="114">
        <v>151748.23000000001</v>
      </c>
      <c r="S564" s="114">
        <v>726118.13</v>
      </c>
      <c r="T564" s="114">
        <v>427721.25</v>
      </c>
      <c r="U564" s="114">
        <v>380992.46</v>
      </c>
      <c r="V564" s="114">
        <v>396534.54000000004</v>
      </c>
      <c r="W564" s="114">
        <v>230328.37</v>
      </c>
      <c r="X564" s="114">
        <v>34272562.849999994</v>
      </c>
      <c r="Y564" s="114">
        <v>294483.83999999997</v>
      </c>
      <c r="Z564" s="114">
        <v>444003.85000000003</v>
      </c>
      <c r="AA564" s="114">
        <v>379784.09</v>
      </c>
      <c r="AB564" s="114">
        <v>243757.44</v>
      </c>
      <c r="AC564" s="114">
        <v>246257.03999999998</v>
      </c>
      <c r="AD564" s="114">
        <v>316905.78999999998</v>
      </c>
      <c r="AE564" s="114">
        <v>918804.31</v>
      </c>
      <c r="AF564" s="114">
        <v>336759.89999999997</v>
      </c>
      <c r="AG564" s="114">
        <v>312871.60000000003</v>
      </c>
      <c r="AH564" s="114">
        <v>392940.92</v>
      </c>
      <c r="AI564" s="114">
        <v>656034.38</v>
      </c>
      <c r="AJ564" s="114">
        <v>308917.06999999995</v>
      </c>
      <c r="AK564" s="114">
        <v>224377.17</v>
      </c>
      <c r="AL564" s="114">
        <v>73332411</v>
      </c>
      <c r="AM564" s="114">
        <v>465195.07</v>
      </c>
      <c r="AN564" s="114">
        <v>375192.93000000005</v>
      </c>
      <c r="AO564" s="114">
        <v>656754.28999999992</v>
      </c>
      <c r="AP564" s="114">
        <v>662622.94000000006</v>
      </c>
      <c r="AQ564" s="114">
        <v>435893.16000000003</v>
      </c>
      <c r="AR564" s="114">
        <v>231820.24</v>
      </c>
      <c r="AS564" s="114">
        <v>5154672.17</v>
      </c>
      <c r="AT564" s="114">
        <v>386355.87</v>
      </c>
      <c r="AU564" s="114">
        <v>601851.10000000009</v>
      </c>
      <c r="AV564" s="114">
        <v>802225.35</v>
      </c>
      <c r="AW564" s="114">
        <v>387545.18</v>
      </c>
      <c r="AX564" s="114">
        <v>265449.71999999997</v>
      </c>
      <c r="AY564" s="114">
        <v>673553.01</v>
      </c>
      <c r="AZ564" s="114">
        <v>463260.37999999995</v>
      </c>
      <c r="BA564" s="114">
        <v>376359.37</v>
      </c>
      <c r="BB564" s="114">
        <v>5808730.5199999996</v>
      </c>
      <c r="BC564" s="114">
        <v>378002.87</v>
      </c>
      <c r="BD564" s="114">
        <v>8838143.4100000001</v>
      </c>
      <c r="BE564" s="114">
        <v>879013.18</v>
      </c>
      <c r="BF564" s="114">
        <v>332945.32</v>
      </c>
      <c r="BG564" s="114">
        <v>363380.39</v>
      </c>
      <c r="BH564" s="114">
        <v>1967000.52</v>
      </c>
      <c r="BI564" s="114">
        <v>281128.5</v>
      </c>
      <c r="BJ564" s="114">
        <v>178817.5</v>
      </c>
      <c r="BK564" s="114">
        <v>246692.71</v>
      </c>
      <c r="BL564" s="114">
        <v>197665.5</v>
      </c>
      <c r="BM564" s="114">
        <v>7910782.5999999996</v>
      </c>
      <c r="BN564" s="114">
        <v>662500.34</v>
      </c>
      <c r="BO564" s="114">
        <v>494967.85</v>
      </c>
      <c r="BP564" s="114">
        <v>758351.15</v>
      </c>
      <c r="BQ564" s="114">
        <v>458157.99</v>
      </c>
      <c r="BR564" s="114">
        <v>345097.82999999996</v>
      </c>
      <c r="BS564" s="114">
        <v>28176265.210000001</v>
      </c>
      <c r="BT564" s="114">
        <v>532681.93999999994</v>
      </c>
      <c r="BU564" s="114">
        <v>545785.99</v>
      </c>
      <c r="BV564" s="114">
        <v>7239114.2599999998</v>
      </c>
      <c r="BW564" s="114">
        <v>166242.18999999997</v>
      </c>
      <c r="BX564" s="114">
        <v>465453.27</v>
      </c>
      <c r="BY564" s="114">
        <v>970320.59</v>
      </c>
      <c r="BZ564" s="114">
        <v>329458.12</v>
      </c>
      <c r="CA564" s="114">
        <v>351546.11</v>
      </c>
      <c r="CB564" s="114">
        <v>824997.8</v>
      </c>
      <c r="CC564" s="114">
        <v>544847.27</v>
      </c>
      <c r="CD564" s="114">
        <v>964816.69</v>
      </c>
      <c r="CE564" s="114">
        <v>541141.35</v>
      </c>
      <c r="CF564" s="114">
        <v>733957.74</v>
      </c>
      <c r="CG564" s="114">
        <v>246983.4</v>
      </c>
      <c r="CH564" s="114">
        <v>271098.87</v>
      </c>
      <c r="CI564" s="114">
        <v>268800.62</v>
      </c>
      <c r="CJ564" s="114">
        <v>300186.08</v>
      </c>
      <c r="CK564" s="114">
        <v>948886.0199999999</v>
      </c>
      <c r="CL564" s="114">
        <v>204163.77</v>
      </c>
      <c r="CM564" s="114">
        <v>196010.35</v>
      </c>
    </row>
    <row r="565" spans="3:91" ht="25.95" hidden="1" customHeight="1">
      <c r="C565" s="282">
        <v>18</v>
      </c>
      <c r="D565" s="114">
        <v>133596751.03</v>
      </c>
      <c r="E565" s="114">
        <v>0</v>
      </c>
      <c r="F565" s="114">
        <v>0</v>
      </c>
      <c r="G565" s="114">
        <v>0</v>
      </c>
      <c r="H565" s="114">
        <v>0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  <c r="AC565" s="114">
        <v>0</v>
      </c>
      <c r="AD565" s="114">
        <v>0</v>
      </c>
      <c r="AE565" s="114">
        <v>0</v>
      </c>
      <c r="AF565" s="114">
        <v>0</v>
      </c>
      <c r="AG565" s="114">
        <v>0</v>
      </c>
      <c r="AH565" s="114">
        <v>0</v>
      </c>
      <c r="AI565" s="114">
        <v>0</v>
      </c>
      <c r="AJ565" s="114">
        <v>0</v>
      </c>
      <c r="AK565" s="114">
        <v>0</v>
      </c>
      <c r="AL565" s="114">
        <v>4847103.8</v>
      </c>
      <c r="AM565" s="114">
        <v>0</v>
      </c>
      <c r="AN565" s="114">
        <v>0</v>
      </c>
      <c r="AO565" s="114">
        <v>0</v>
      </c>
      <c r="AP565" s="114">
        <v>0</v>
      </c>
      <c r="AQ565" s="114">
        <v>0</v>
      </c>
      <c r="AR565" s="114">
        <v>0</v>
      </c>
      <c r="AS565" s="114">
        <v>524135</v>
      </c>
      <c r="AT565" s="114">
        <v>0</v>
      </c>
      <c r="AU565" s="114">
        <v>0</v>
      </c>
      <c r="AV565" s="114">
        <v>0</v>
      </c>
      <c r="AW565" s="114">
        <v>0</v>
      </c>
      <c r="AX565" s="114">
        <v>0</v>
      </c>
      <c r="AY565" s="114">
        <v>0</v>
      </c>
      <c r="AZ565" s="114">
        <v>0</v>
      </c>
      <c r="BA565" s="114">
        <v>0</v>
      </c>
      <c r="BB565" s="114">
        <v>0</v>
      </c>
      <c r="BC565" s="114">
        <v>0</v>
      </c>
      <c r="BD565" s="114">
        <v>0</v>
      </c>
      <c r="BE565" s="114">
        <v>0</v>
      </c>
      <c r="BF565" s="114">
        <v>0</v>
      </c>
      <c r="BG565" s="114">
        <v>0</v>
      </c>
      <c r="BH565" s="114">
        <v>0</v>
      </c>
      <c r="BI565" s="114">
        <v>0</v>
      </c>
      <c r="BJ565" s="114">
        <v>0</v>
      </c>
      <c r="BK565" s="114">
        <v>0</v>
      </c>
      <c r="BL565" s="114">
        <v>0</v>
      </c>
      <c r="BM565" s="114">
        <v>58368624.049999997</v>
      </c>
      <c r="BN565" s="114">
        <v>0</v>
      </c>
      <c r="BO565" s="114">
        <v>0</v>
      </c>
      <c r="BP565" s="114">
        <v>0</v>
      </c>
      <c r="BQ565" s="114">
        <v>0</v>
      </c>
      <c r="BR565" s="114">
        <v>0</v>
      </c>
      <c r="BS565" s="114">
        <v>4132940</v>
      </c>
      <c r="BT565" s="114">
        <v>0</v>
      </c>
      <c r="BU565" s="114">
        <v>0</v>
      </c>
      <c r="BV565" s="114">
        <v>0</v>
      </c>
      <c r="BW565" s="114">
        <v>0</v>
      </c>
      <c r="BX565" s="114">
        <v>0</v>
      </c>
      <c r="BY565" s="114">
        <v>0</v>
      </c>
      <c r="BZ565" s="114">
        <v>0</v>
      </c>
      <c r="CA565" s="114">
        <v>0</v>
      </c>
      <c r="CB565" s="114">
        <v>0</v>
      </c>
      <c r="CC565" s="114">
        <v>0</v>
      </c>
      <c r="CD565" s="114">
        <v>0</v>
      </c>
      <c r="CE565" s="114">
        <v>0</v>
      </c>
      <c r="CF565" s="114">
        <v>0</v>
      </c>
      <c r="CG565" s="114">
        <v>0</v>
      </c>
      <c r="CH565" s="114">
        <v>0</v>
      </c>
      <c r="CI565" s="114">
        <v>0</v>
      </c>
      <c r="CJ565" s="114">
        <v>0</v>
      </c>
      <c r="CK565" s="114">
        <v>0</v>
      </c>
      <c r="CL565" s="114">
        <v>0</v>
      </c>
      <c r="CM565" s="114">
        <v>0</v>
      </c>
    </row>
    <row r="566" spans="3:91" ht="25.95" hidden="1" customHeight="1">
      <c r="C566" s="282">
        <v>19</v>
      </c>
      <c r="D566" s="114">
        <v>13129099.24</v>
      </c>
      <c r="E566" s="114">
        <v>3502917.3899999997</v>
      </c>
      <c r="F566" s="114">
        <v>1185907.79</v>
      </c>
      <c r="G566" s="114">
        <v>1487972.58</v>
      </c>
      <c r="H566" s="114">
        <v>610174.39999999991</v>
      </c>
      <c r="I566" s="114">
        <v>3042501.96</v>
      </c>
      <c r="J566" s="114">
        <v>2954471.81</v>
      </c>
      <c r="K566" s="114">
        <v>4777773.4800000004</v>
      </c>
      <c r="L566" s="114">
        <v>2203688.83</v>
      </c>
      <c r="M566" s="114">
        <v>2218482.31</v>
      </c>
      <c r="N566" s="114">
        <v>47011730.740000002</v>
      </c>
      <c r="O566" s="114">
        <v>4286328.38</v>
      </c>
      <c r="P566" s="114">
        <v>4668335.24</v>
      </c>
      <c r="Q566" s="114">
        <v>1218374.48</v>
      </c>
      <c r="R566" s="114">
        <v>2343498.8200000003</v>
      </c>
      <c r="S566" s="114">
        <v>6022791.1099999994</v>
      </c>
      <c r="T566" s="114">
        <v>422718.73</v>
      </c>
      <c r="U566" s="114">
        <v>2743582.42</v>
      </c>
      <c r="V566" s="114">
        <v>1568310.81</v>
      </c>
      <c r="W566" s="114">
        <v>1200494.3599999999</v>
      </c>
      <c r="X566" s="114">
        <v>46889428.190000005</v>
      </c>
      <c r="Y566" s="114">
        <v>2808770.5600000001</v>
      </c>
      <c r="Z566" s="114">
        <v>1355953.92</v>
      </c>
      <c r="AA566" s="114">
        <v>725880</v>
      </c>
      <c r="AB566" s="114">
        <v>585548.65</v>
      </c>
      <c r="AC566" s="114">
        <v>2283422.4699999997</v>
      </c>
      <c r="AD566" s="114">
        <v>1047500.55</v>
      </c>
      <c r="AE566" s="114">
        <v>2054461.62</v>
      </c>
      <c r="AF566" s="114">
        <v>3391470.96</v>
      </c>
      <c r="AG566" s="114">
        <v>1156753.6000000001</v>
      </c>
      <c r="AH566" s="114">
        <v>1150472.06</v>
      </c>
      <c r="AI566" s="114">
        <v>8606193.2599999998</v>
      </c>
      <c r="AJ566" s="114">
        <v>1109840.3900000001</v>
      </c>
      <c r="AK566" s="114">
        <v>633554.67000000004</v>
      </c>
      <c r="AL566" s="114">
        <v>15815970.219999999</v>
      </c>
      <c r="AM566" s="114">
        <v>1834499.77</v>
      </c>
      <c r="AN566" s="114">
        <v>840076.46</v>
      </c>
      <c r="AO566" s="114">
        <v>9495718.379999999</v>
      </c>
      <c r="AP566" s="114">
        <v>3074516.5599999996</v>
      </c>
      <c r="AQ566" s="114">
        <v>3012913.4299999997</v>
      </c>
      <c r="AR566" s="114">
        <v>1297546.7</v>
      </c>
      <c r="AS566" s="114">
        <v>5564856.5300000003</v>
      </c>
      <c r="AT566" s="114">
        <v>1065229.8599999999</v>
      </c>
      <c r="AU566" s="114">
        <v>1183976.6600000001</v>
      </c>
      <c r="AV566" s="114">
        <v>3199946.99</v>
      </c>
      <c r="AW566" s="114">
        <v>3834237.6999999997</v>
      </c>
      <c r="AX566" s="114">
        <v>3749427.8900000006</v>
      </c>
      <c r="AY566" s="114">
        <v>1419956.7</v>
      </c>
      <c r="AZ566" s="114">
        <v>1933767.56</v>
      </c>
      <c r="BA566" s="114">
        <v>1242439.77</v>
      </c>
      <c r="BB566" s="114">
        <v>9317166.9299999997</v>
      </c>
      <c r="BC566" s="114">
        <v>2607446.19</v>
      </c>
      <c r="BD566" s="114">
        <v>11872074.159999998</v>
      </c>
      <c r="BE566" s="114">
        <v>54824545.93</v>
      </c>
      <c r="BF566" s="114">
        <v>1015130.28</v>
      </c>
      <c r="BG566" s="114">
        <v>5236034.33</v>
      </c>
      <c r="BH566" s="114">
        <v>9874265.7100000009</v>
      </c>
      <c r="BI566" s="114">
        <v>2855733.76</v>
      </c>
      <c r="BJ566" s="114">
        <v>1355589.69</v>
      </c>
      <c r="BK566" s="114">
        <v>3669894.12</v>
      </c>
      <c r="BL566" s="114">
        <v>1076348.1200000001</v>
      </c>
      <c r="BM566" s="114">
        <v>6372723.5100000007</v>
      </c>
      <c r="BN566" s="114">
        <v>3257572.79</v>
      </c>
      <c r="BO566" s="114">
        <v>1209631.98</v>
      </c>
      <c r="BP566" s="114">
        <v>2338193.85</v>
      </c>
      <c r="BQ566" s="114">
        <v>2269115.65</v>
      </c>
      <c r="BR566" s="114">
        <v>1649402.46</v>
      </c>
      <c r="BS566" s="114">
        <v>47861744.719999991</v>
      </c>
      <c r="BT566" s="114">
        <v>1772381.5</v>
      </c>
      <c r="BU566" s="114">
        <v>1487502.79</v>
      </c>
      <c r="BV566" s="114">
        <v>5128609.62</v>
      </c>
      <c r="BW566" s="114">
        <v>1639287.18</v>
      </c>
      <c r="BX566" s="114">
        <v>1443784.95</v>
      </c>
      <c r="BY566" s="114">
        <v>9553033.8900000006</v>
      </c>
      <c r="BZ566" s="114">
        <v>1046462.23</v>
      </c>
      <c r="CA566" s="114">
        <v>1289450.1599999999</v>
      </c>
      <c r="CB566" s="114">
        <v>2185929.34</v>
      </c>
      <c r="CC566" s="114">
        <v>14087653.969999999</v>
      </c>
      <c r="CD566" s="114">
        <v>2856345.64</v>
      </c>
      <c r="CE566" s="114">
        <v>3967379.7</v>
      </c>
      <c r="CF566" s="114">
        <v>3244773.91</v>
      </c>
      <c r="CG566" s="114">
        <v>1427485.32</v>
      </c>
      <c r="CH566" s="114">
        <v>772401.28</v>
      </c>
      <c r="CI566" s="114">
        <v>568511.93999999994</v>
      </c>
      <c r="CJ566" s="114">
        <v>957804.87</v>
      </c>
      <c r="CK566" s="114">
        <v>5450388.2799999993</v>
      </c>
      <c r="CL566" s="114">
        <v>1477755.3399999999</v>
      </c>
      <c r="CM566" s="114">
        <v>594100.02</v>
      </c>
    </row>
    <row r="567" spans="3:91" ht="25.95" hidden="1" customHeight="1"/>
    <row r="568" spans="3:91" ht="25.95" hidden="1" customHeight="1"/>
    <row r="569" spans="3:91" ht="25.95" hidden="1" customHeight="1">
      <c r="C569" s="114" t="s">
        <v>696</v>
      </c>
      <c r="D569" s="114">
        <v>77662875.670000002</v>
      </c>
      <c r="E569" s="114">
        <v>9522355.8000000007</v>
      </c>
      <c r="F569" s="114">
        <v>9761793.9800000004</v>
      </c>
      <c r="G569" s="114">
        <v>11674705.040000001</v>
      </c>
      <c r="H569" s="114">
        <v>9008030.7400000002</v>
      </c>
      <c r="I569" s="114">
        <v>11976274.300000001</v>
      </c>
      <c r="J569" s="114">
        <v>16341656.139999999</v>
      </c>
      <c r="K569" s="114">
        <v>16323269.010000002</v>
      </c>
      <c r="L569" s="114">
        <v>10598729.92</v>
      </c>
      <c r="M569" s="114">
        <v>10799538.380000001</v>
      </c>
      <c r="N569" s="114">
        <v>22431493.709999997</v>
      </c>
      <c r="O569" s="114">
        <v>4136034.52</v>
      </c>
      <c r="P569" s="114">
        <v>39176635.979999997</v>
      </c>
      <c r="Q569" s="114">
        <v>9737712.2599999998</v>
      </c>
      <c r="R569" s="114">
        <v>3852915.9599999995</v>
      </c>
      <c r="S569" s="114">
        <v>17010695.989999998</v>
      </c>
      <c r="T569" s="114">
        <v>10231316.609999998</v>
      </c>
      <c r="U569" s="114">
        <v>9378506.209999999</v>
      </c>
      <c r="V569" s="114">
        <v>9685118.5200000014</v>
      </c>
      <c r="W569" s="114">
        <v>6266503.7800000003</v>
      </c>
      <c r="X569" s="114">
        <v>91616409.589999989</v>
      </c>
      <c r="Y569" s="114">
        <v>7124350.04</v>
      </c>
      <c r="Z569" s="114">
        <v>10612069.449999999</v>
      </c>
      <c r="AA569" s="114">
        <v>8767215.25</v>
      </c>
      <c r="AB569" s="114">
        <v>6356846.4400000004</v>
      </c>
      <c r="AC569" s="114">
        <v>7562099.5199999996</v>
      </c>
      <c r="AD569" s="114">
        <v>8641929.0299999993</v>
      </c>
      <c r="AE569" s="114">
        <v>24728954.850000001</v>
      </c>
      <c r="AF569" s="114">
        <v>9016949.5999999996</v>
      </c>
      <c r="AG569" s="114">
        <v>7802387.4000000004</v>
      </c>
      <c r="AH569" s="114">
        <v>8909492.2400000002</v>
      </c>
      <c r="AI569" s="114">
        <v>15770158.449999999</v>
      </c>
      <c r="AJ569" s="114">
        <v>8185811.5399999991</v>
      </c>
      <c r="AK569" s="114">
        <v>6306189.46</v>
      </c>
      <c r="AL569" s="114">
        <v>143770802.24000001</v>
      </c>
      <c r="AM569" s="114">
        <v>10134647.1</v>
      </c>
      <c r="AN569" s="114">
        <v>8731312.5700000003</v>
      </c>
      <c r="AO569" s="114">
        <v>17006390.190000001</v>
      </c>
      <c r="AP569" s="114">
        <v>15797558.950000001</v>
      </c>
      <c r="AQ569" s="114">
        <v>10445274.15</v>
      </c>
      <c r="AR569" s="114">
        <v>5448599.3700000001</v>
      </c>
      <c r="AS569" s="114">
        <v>29980343.079999998</v>
      </c>
      <c r="AT569" s="114">
        <v>10137697.190000001</v>
      </c>
      <c r="AU569" s="114">
        <v>14215735.48</v>
      </c>
      <c r="AV569" s="114">
        <v>18528014.859999999</v>
      </c>
      <c r="AW569" s="114">
        <v>10030022.820000002</v>
      </c>
      <c r="AX569" s="114">
        <v>6871277.2800000003</v>
      </c>
      <c r="AY569" s="114">
        <v>12344703.859999998</v>
      </c>
      <c r="AZ569" s="114">
        <v>9408994.370000001</v>
      </c>
      <c r="BA569" s="114">
        <v>8373334.4700000007</v>
      </c>
      <c r="BB569" s="114">
        <v>41930547.850000009</v>
      </c>
      <c r="BC569" s="114">
        <v>8031731.2499999991</v>
      </c>
      <c r="BD569" s="114">
        <v>79243460.779999986</v>
      </c>
      <c r="BE569" s="114">
        <v>22334256.539999995</v>
      </c>
      <c r="BF569" s="114">
        <v>8974160.6400000006</v>
      </c>
      <c r="BG569" s="114">
        <v>8631292.0699999984</v>
      </c>
      <c r="BH569" s="114">
        <v>42603818.739999995</v>
      </c>
      <c r="BI569" s="114">
        <v>6937702.2599999998</v>
      </c>
      <c r="BJ569" s="114">
        <v>4225372.1600000001</v>
      </c>
      <c r="BK569" s="114">
        <v>5462214.5100000007</v>
      </c>
      <c r="BL569" s="114">
        <v>4709274.1900000004</v>
      </c>
      <c r="BM569" s="114">
        <v>61928404.93</v>
      </c>
      <c r="BN569" s="114">
        <v>14976049.050000001</v>
      </c>
      <c r="BO569" s="114">
        <v>11668916.710000001</v>
      </c>
      <c r="BP569" s="114">
        <v>16785543</v>
      </c>
      <c r="BQ569" s="114">
        <v>11195957.33</v>
      </c>
      <c r="BR569" s="114">
        <v>7836475.2000000002</v>
      </c>
      <c r="BS569" s="114">
        <v>217883049.65999997</v>
      </c>
      <c r="BT569" s="114">
        <v>12361952.41</v>
      </c>
      <c r="BU569" s="114">
        <v>12405904.990000002</v>
      </c>
      <c r="BV569" s="114">
        <v>40284625.019999996</v>
      </c>
      <c r="BW569" s="114">
        <v>3763803.71</v>
      </c>
      <c r="BX569" s="114">
        <v>10707868.109999999</v>
      </c>
      <c r="BY569" s="114">
        <v>23058820.219999999</v>
      </c>
      <c r="BZ569" s="114">
        <v>7540406.0899999989</v>
      </c>
      <c r="CA569" s="114">
        <v>8033325.8599999985</v>
      </c>
      <c r="CB569" s="114">
        <v>10785115.57</v>
      </c>
      <c r="CC569" s="114">
        <v>11818726.550000001</v>
      </c>
      <c r="CD569" s="114">
        <v>22796735.940000001</v>
      </c>
      <c r="CE569" s="114">
        <v>12848020.9</v>
      </c>
      <c r="CF569" s="114">
        <v>17961949.84</v>
      </c>
      <c r="CG569" s="114">
        <v>6255240</v>
      </c>
      <c r="CH569" s="114">
        <v>7213941.29</v>
      </c>
      <c r="CI569" s="114">
        <v>6257405.4999999991</v>
      </c>
      <c r="CJ569" s="114">
        <v>7561772.8999999994</v>
      </c>
      <c r="CK569" s="114">
        <v>20990773.529999997</v>
      </c>
      <c r="CL569" s="114">
        <v>5046500.3099999996</v>
      </c>
      <c r="CM569" s="114">
        <v>4350253.75</v>
      </c>
    </row>
    <row r="570" spans="3:91" ht="25.95" hidden="1" customHeight="1">
      <c r="C570" s="114" t="s">
        <v>697</v>
      </c>
      <c r="D570" s="114">
        <v>18268526</v>
      </c>
      <c r="E570" s="114">
        <v>4188853</v>
      </c>
      <c r="F570" s="114">
        <v>3102553.04</v>
      </c>
      <c r="G570" s="114">
        <v>2463676</v>
      </c>
      <c r="H570" s="114">
        <v>2626285.7000000002</v>
      </c>
      <c r="I570" s="114">
        <v>3125208.06</v>
      </c>
      <c r="J570" s="114">
        <v>2727331.56</v>
      </c>
      <c r="K570" s="114">
        <v>5312572.5</v>
      </c>
      <c r="L570" s="114">
        <v>3680763.54</v>
      </c>
      <c r="M570" s="114">
        <v>4428770.3</v>
      </c>
      <c r="N570" s="114">
        <v>10592546.25</v>
      </c>
      <c r="O570" s="114">
        <v>1147350</v>
      </c>
      <c r="P570" s="114">
        <v>15429210.489999998</v>
      </c>
      <c r="Q570" s="114">
        <v>3270106.5700000003</v>
      </c>
      <c r="R570" s="114">
        <v>3992422.66</v>
      </c>
      <c r="S570" s="114">
        <v>5108042</v>
      </c>
      <c r="T570" s="114">
        <v>3225488.16</v>
      </c>
      <c r="U570" s="114">
        <v>2657307</v>
      </c>
      <c r="V570" s="114">
        <v>3086986</v>
      </c>
      <c r="W570" s="114">
        <v>1923724.5</v>
      </c>
      <c r="X570" s="114">
        <v>21431208.780000001</v>
      </c>
      <c r="Y570" s="114">
        <v>2578688</v>
      </c>
      <c r="Z570" s="114">
        <v>5338110.0900000008</v>
      </c>
      <c r="AA570" s="114">
        <v>3758990.8</v>
      </c>
      <c r="AB570" s="114">
        <v>1954594</v>
      </c>
      <c r="AC570" s="114">
        <v>2154818.33</v>
      </c>
      <c r="AD570" s="114">
        <v>2422905</v>
      </c>
      <c r="AE570" s="114">
        <v>7640413.6899999995</v>
      </c>
      <c r="AF570" s="114">
        <v>1666259.85</v>
      </c>
      <c r="AG570" s="114">
        <v>2859503</v>
      </c>
      <c r="AH570" s="114">
        <v>2767782.02</v>
      </c>
      <c r="AI570" s="114">
        <v>5281533</v>
      </c>
      <c r="AJ570" s="114">
        <v>2795955</v>
      </c>
      <c r="AK570" s="114">
        <v>2413663.4300000002</v>
      </c>
      <c r="AL570" s="114">
        <v>52677998.080000006</v>
      </c>
      <c r="AM570" s="114">
        <v>3252733.58</v>
      </c>
      <c r="AN570" s="114">
        <v>2763979</v>
      </c>
      <c r="AO570" s="114">
        <v>6045264.290000001</v>
      </c>
      <c r="AP570" s="114">
        <v>6622361.7799999993</v>
      </c>
      <c r="AQ570" s="114">
        <v>3726090.3200000003</v>
      </c>
      <c r="AR570" s="114">
        <v>1926630</v>
      </c>
      <c r="AS570" s="114">
        <v>16202251</v>
      </c>
      <c r="AT570" s="114">
        <v>3764213</v>
      </c>
      <c r="AU570" s="114">
        <v>6836799.2000000002</v>
      </c>
      <c r="AV570" s="114">
        <v>5763775</v>
      </c>
      <c r="AW570" s="114">
        <v>3766853.38</v>
      </c>
      <c r="AX570" s="114">
        <v>2774019.16</v>
      </c>
      <c r="AY570" s="114">
        <v>3343944</v>
      </c>
      <c r="AZ570" s="114">
        <v>3601665.55</v>
      </c>
      <c r="BA570" s="114">
        <v>4002243</v>
      </c>
      <c r="BB570" s="114">
        <v>11651278.460000001</v>
      </c>
      <c r="BC570" s="114">
        <v>3658040.9</v>
      </c>
      <c r="BD570" s="114">
        <v>22835048.119999997</v>
      </c>
      <c r="BE570" s="114">
        <v>6803485.5999999996</v>
      </c>
      <c r="BF570" s="114">
        <v>2465042.67</v>
      </c>
      <c r="BG570" s="114">
        <v>3381787.92</v>
      </c>
      <c r="BH570" s="114">
        <v>15658363</v>
      </c>
      <c r="BI570" s="114">
        <v>2783498.82</v>
      </c>
      <c r="BJ570" s="114">
        <v>1771718.55</v>
      </c>
      <c r="BK570" s="114">
        <v>3111357.02</v>
      </c>
      <c r="BL570" s="114">
        <v>2933299.5</v>
      </c>
      <c r="BM570" s="114">
        <v>16338056</v>
      </c>
      <c r="BN570" s="114">
        <v>4117100</v>
      </c>
      <c r="BO570" s="114">
        <v>3319845</v>
      </c>
      <c r="BP570" s="114">
        <v>4953512.7699999996</v>
      </c>
      <c r="BQ570" s="114">
        <v>3969585</v>
      </c>
      <c r="BR570" s="114">
        <v>3700657.5</v>
      </c>
      <c r="BS570" s="114">
        <v>67995400</v>
      </c>
      <c r="BT570" s="114">
        <v>4887301.5</v>
      </c>
      <c r="BU570" s="114">
        <v>4647074.6499999994</v>
      </c>
      <c r="BV570" s="114">
        <v>14657479.790000001</v>
      </c>
      <c r="BW570" s="114">
        <v>1469564</v>
      </c>
      <c r="BX570" s="114">
        <v>3176093.25</v>
      </c>
      <c r="BY570" s="114">
        <v>8406386</v>
      </c>
      <c r="BZ570" s="114">
        <v>2476973</v>
      </c>
      <c r="CA570" s="114">
        <v>3241693</v>
      </c>
      <c r="CB570" s="114">
        <v>3185020.11</v>
      </c>
      <c r="CC570" s="114">
        <v>3829630.83</v>
      </c>
      <c r="CD570" s="114">
        <v>8242060.4400000004</v>
      </c>
      <c r="CE570" s="114">
        <v>3981563</v>
      </c>
      <c r="CF570" s="114">
        <v>7796328.0599999996</v>
      </c>
      <c r="CG570" s="114">
        <v>3094200</v>
      </c>
      <c r="CH570" s="114">
        <v>2283068</v>
      </c>
      <c r="CI570" s="114">
        <v>2779073.54</v>
      </c>
      <c r="CJ570" s="114">
        <v>2355554.5499999998</v>
      </c>
      <c r="CK570" s="114">
        <v>9433480.6500000004</v>
      </c>
      <c r="CL570" s="114">
        <v>2136020.39</v>
      </c>
      <c r="CM570" s="114">
        <v>2028894.1099999999</v>
      </c>
    </row>
    <row r="571" spans="3:91" ht="25.95" hidden="1" customHeight="1">
      <c r="C571" s="114" t="s">
        <v>698</v>
      </c>
      <c r="D571" s="114">
        <v>30181525.419999998</v>
      </c>
      <c r="E571" s="114">
        <v>3887227.5</v>
      </c>
      <c r="F571" s="114">
        <v>4450273.67</v>
      </c>
      <c r="G571" s="114">
        <v>4504670</v>
      </c>
      <c r="H571" s="114">
        <v>2574623.75</v>
      </c>
      <c r="I571" s="114">
        <v>5191229.3100000005</v>
      </c>
      <c r="J571" s="114">
        <v>7293964.5099999998</v>
      </c>
      <c r="K571" s="114">
        <v>11565493.530000001</v>
      </c>
      <c r="L571" s="114">
        <v>4823059.03</v>
      </c>
      <c r="M571" s="114">
        <v>6315841.8799999999</v>
      </c>
      <c r="N571" s="114">
        <v>10579256.060000001</v>
      </c>
      <c r="O571" s="114">
        <v>2809760</v>
      </c>
      <c r="P571" s="114">
        <v>29152082.870000005</v>
      </c>
      <c r="Q571" s="114">
        <v>4615500.51</v>
      </c>
      <c r="R571" s="114">
        <v>8920525.8999999985</v>
      </c>
      <c r="S571" s="114">
        <v>8620198.5099999979</v>
      </c>
      <c r="T571" s="114">
        <v>4696863.18</v>
      </c>
      <c r="U571" s="114">
        <v>5628434</v>
      </c>
      <c r="V571" s="114">
        <v>4102329.1</v>
      </c>
      <c r="W571" s="114">
        <v>3524208.49</v>
      </c>
      <c r="X571" s="114">
        <v>50408463.43</v>
      </c>
      <c r="Y571" s="114">
        <v>4571880.17</v>
      </c>
      <c r="Z571" s="114">
        <v>8094460.9800000004</v>
      </c>
      <c r="AA571" s="114">
        <v>6697199.6400000006</v>
      </c>
      <c r="AB571" s="114">
        <v>3467815</v>
      </c>
      <c r="AC571" s="114">
        <v>3860888.75</v>
      </c>
      <c r="AD571" s="114">
        <v>4993145.5</v>
      </c>
      <c r="AE571" s="114">
        <v>13215844.379999999</v>
      </c>
      <c r="AF571" s="114">
        <v>5658571.5</v>
      </c>
      <c r="AG571" s="114">
        <v>5319958.8499999996</v>
      </c>
      <c r="AH571" s="114">
        <v>8320027.29</v>
      </c>
      <c r="AI571" s="114">
        <v>8130940.9699999997</v>
      </c>
      <c r="AJ571" s="114">
        <v>4906992.5</v>
      </c>
      <c r="AK571" s="114">
        <v>4365024.17</v>
      </c>
      <c r="AL571" s="114">
        <v>90926648.810000002</v>
      </c>
      <c r="AM571" s="114">
        <v>6229320.4199999999</v>
      </c>
      <c r="AN571" s="114">
        <v>3767582.25</v>
      </c>
      <c r="AO571" s="114">
        <v>9173190.6500000004</v>
      </c>
      <c r="AP571" s="114">
        <v>10381413.24</v>
      </c>
      <c r="AQ571" s="114">
        <v>5625299.7199999997</v>
      </c>
      <c r="AR571" s="114">
        <v>3003835</v>
      </c>
      <c r="AS571" s="114">
        <v>18748102.979999997</v>
      </c>
      <c r="AT571" s="114">
        <v>5328883.72</v>
      </c>
      <c r="AU571" s="114">
        <v>8376492.1600000001</v>
      </c>
      <c r="AV571" s="114">
        <v>7853879.6600000001</v>
      </c>
      <c r="AW571" s="114">
        <v>4638435.66</v>
      </c>
      <c r="AX571" s="114">
        <v>3663945.62</v>
      </c>
      <c r="AY571" s="114">
        <v>4255026</v>
      </c>
      <c r="AZ571" s="114">
        <v>4729200.16</v>
      </c>
      <c r="BA571" s="114">
        <v>4267250</v>
      </c>
      <c r="BB571" s="114">
        <v>22055020.75</v>
      </c>
      <c r="BC571" s="114">
        <v>5072866.25</v>
      </c>
      <c r="BD571" s="114">
        <v>48954412.859999999</v>
      </c>
      <c r="BE571" s="114">
        <v>13452957.949999999</v>
      </c>
      <c r="BF571" s="114">
        <v>4355053</v>
      </c>
      <c r="BG571" s="114">
        <v>6420321.5300000003</v>
      </c>
      <c r="BH571" s="114">
        <v>32481571.539999999</v>
      </c>
      <c r="BI571" s="114">
        <v>3363635</v>
      </c>
      <c r="BJ571" s="114">
        <v>3716323</v>
      </c>
      <c r="BK571" s="114">
        <v>4410115</v>
      </c>
      <c r="BL571" s="114">
        <v>3758105</v>
      </c>
      <c r="BM571" s="114">
        <v>35941724.490000002</v>
      </c>
      <c r="BN571" s="114">
        <v>8581287.1999999993</v>
      </c>
      <c r="BO571" s="114">
        <v>6082122</v>
      </c>
      <c r="BP571" s="114">
        <v>10913909.140000001</v>
      </c>
      <c r="BQ571" s="114">
        <v>7436737.9800000004</v>
      </c>
      <c r="BR571" s="114">
        <v>5227023.75</v>
      </c>
      <c r="BS571" s="114">
        <v>167289284.05000001</v>
      </c>
      <c r="BT571" s="114">
        <v>5957197.2299999995</v>
      </c>
      <c r="BU571" s="114">
        <v>4071218.3600000003</v>
      </c>
      <c r="BV571" s="114">
        <v>29204515.399999999</v>
      </c>
      <c r="BW571" s="114">
        <v>1724226</v>
      </c>
      <c r="BX571" s="114">
        <v>5357103.2699999996</v>
      </c>
      <c r="BY571" s="114">
        <v>16793851.25</v>
      </c>
      <c r="BZ571" s="114">
        <v>3837985</v>
      </c>
      <c r="CA571" s="114">
        <v>3851233</v>
      </c>
      <c r="CB571" s="114">
        <v>4220119.99</v>
      </c>
      <c r="CC571" s="114">
        <v>6360310</v>
      </c>
      <c r="CD571" s="114">
        <v>12961916.75</v>
      </c>
      <c r="CE571" s="114">
        <v>7043853</v>
      </c>
      <c r="CF571" s="114">
        <v>10693986.5</v>
      </c>
      <c r="CG571" s="114">
        <v>4565325</v>
      </c>
      <c r="CH571" s="114">
        <v>3904658</v>
      </c>
      <c r="CI571" s="114">
        <v>5245301</v>
      </c>
      <c r="CJ571" s="114">
        <v>3543708.75</v>
      </c>
      <c r="CK571" s="114">
        <v>17512099</v>
      </c>
      <c r="CL571" s="114">
        <v>3673232.5</v>
      </c>
      <c r="CM571" s="114">
        <v>2796048</v>
      </c>
    </row>
    <row r="572" spans="3:91" ht="25.95" hidden="1" customHeight="1">
      <c r="C572" s="114" t="s">
        <v>699</v>
      </c>
      <c r="D572" s="114">
        <v>5175515.1399999997</v>
      </c>
      <c r="E572" s="114">
        <v>580398.5</v>
      </c>
      <c r="F572" s="114">
        <v>548599.5</v>
      </c>
      <c r="G572" s="114">
        <v>757407.83</v>
      </c>
      <c r="H572" s="114">
        <v>488796.88</v>
      </c>
      <c r="I572" s="114">
        <v>672853.85</v>
      </c>
      <c r="J572" s="114">
        <v>932500.17999999993</v>
      </c>
      <c r="K572" s="114">
        <v>1019996.38</v>
      </c>
      <c r="L572" s="114">
        <v>602394.78</v>
      </c>
      <c r="M572" s="114">
        <v>700269.17</v>
      </c>
      <c r="N572" s="114">
        <v>2960163.8</v>
      </c>
      <c r="O572" s="114">
        <v>252246.71</v>
      </c>
      <c r="P572" s="114">
        <v>2558615.2600000002</v>
      </c>
      <c r="Q572" s="114">
        <v>554760.13</v>
      </c>
      <c r="R572" s="114">
        <v>409223.02999999997</v>
      </c>
      <c r="S572" s="114">
        <v>1024930.8299999998</v>
      </c>
      <c r="T572" s="114">
        <v>636240.25</v>
      </c>
      <c r="U572" s="114">
        <v>529725.06000000006</v>
      </c>
      <c r="V572" s="114">
        <v>559954.64</v>
      </c>
      <c r="W572" s="114">
        <v>335364.37</v>
      </c>
      <c r="X572" s="114">
        <v>5468833.2600000007</v>
      </c>
      <c r="Y572" s="114">
        <v>367127.8</v>
      </c>
      <c r="Z572" s="114">
        <v>706919.4</v>
      </c>
      <c r="AA572" s="114">
        <v>559391.24</v>
      </c>
      <c r="AB572" s="114">
        <v>354085.8</v>
      </c>
      <c r="AC572" s="114">
        <v>371941.30000000005</v>
      </c>
      <c r="AD572" s="114">
        <v>433159.44</v>
      </c>
      <c r="AE572" s="114">
        <v>1223004.98</v>
      </c>
      <c r="AF572" s="114">
        <v>450915.3</v>
      </c>
      <c r="AG572" s="114">
        <v>505990.40000000002</v>
      </c>
      <c r="AH572" s="114">
        <v>522597.72000000003</v>
      </c>
      <c r="AI572" s="114">
        <v>838726.87</v>
      </c>
      <c r="AJ572" s="114">
        <v>448510.47</v>
      </c>
      <c r="AK572" s="114">
        <v>371143.2</v>
      </c>
      <c r="AL572" s="114">
        <v>8944189.1100000013</v>
      </c>
      <c r="AM572" s="114">
        <v>593839.07000000007</v>
      </c>
      <c r="AN572" s="114">
        <v>546281.53</v>
      </c>
      <c r="AO572" s="114">
        <v>1105118.1299999999</v>
      </c>
      <c r="AP572" s="114">
        <v>1017097.1900000001</v>
      </c>
      <c r="AQ572" s="114">
        <v>666567.04999999993</v>
      </c>
      <c r="AR572" s="114">
        <v>341040.24</v>
      </c>
      <c r="AS572" s="114">
        <v>2288524.2400000002</v>
      </c>
      <c r="AT572" s="114">
        <v>627390.13000000012</v>
      </c>
      <c r="AU572" s="114">
        <v>950533.29999999993</v>
      </c>
      <c r="AV572" s="114">
        <v>1069227.0100000002</v>
      </c>
      <c r="AW572" s="114">
        <v>599131.54</v>
      </c>
      <c r="AX572" s="114">
        <v>401975.72</v>
      </c>
      <c r="AY572" s="114">
        <v>750066.88</v>
      </c>
      <c r="AZ572" s="114">
        <v>710557.66</v>
      </c>
      <c r="BA572" s="114">
        <v>612024.56999999995</v>
      </c>
      <c r="BB572" s="114">
        <v>2298080.02</v>
      </c>
      <c r="BC572" s="114">
        <v>544915.76</v>
      </c>
      <c r="BD572" s="114">
        <v>4662553.38</v>
      </c>
      <c r="BE572" s="114">
        <v>1203283.5799999998</v>
      </c>
      <c r="BF572" s="114">
        <v>459212.32</v>
      </c>
      <c r="BG572" s="114">
        <v>563968.26</v>
      </c>
      <c r="BH572" s="114">
        <v>2781754.96</v>
      </c>
      <c r="BI572" s="114">
        <v>380424.5</v>
      </c>
      <c r="BJ572" s="114">
        <v>263083.5</v>
      </c>
      <c r="BK572" s="114">
        <v>398465.71</v>
      </c>
      <c r="BL572" s="114">
        <v>349499.7</v>
      </c>
      <c r="BM572" s="114">
        <v>4140744.69</v>
      </c>
      <c r="BN572" s="114">
        <v>891447.47000000009</v>
      </c>
      <c r="BO572" s="114">
        <v>675547.10000000009</v>
      </c>
      <c r="BP572" s="114">
        <v>1072297.1400000001</v>
      </c>
      <c r="BQ572" s="114">
        <v>654596</v>
      </c>
      <c r="BR572" s="114">
        <v>536632.56999999995</v>
      </c>
      <c r="BS572" s="114">
        <v>13802474.49</v>
      </c>
      <c r="BT572" s="114">
        <v>871672.5</v>
      </c>
      <c r="BU572" s="114">
        <v>786809.24</v>
      </c>
      <c r="BV572" s="114">
        <v>3008356.8400000003</v>
      </c>
      <c r="BW572" s="114">
        <v>247167.61</v>
      </c>
      <c r="BX572" s="114">
        <v>698377.52</v>
      </c>
      <c r="BY572" s="114">
        <v>1501756.93</v>
      </c>
      <c r="BZ572" s="114">
        <v>402513.42000000004</v>
      </c>
      <c r="CA572" s="114">
        <v>528179.26</v>
      </c>
      <c r="CB572" s="114">
        <v>645673.80000000005</v>
      </c>
      <c r="CC572" s="114">
        <v>730890.67999999993</v>
      </c>
      <c r="CD572" s="114">
        <v>1236641.5</v>
      </c>
      <c r="CE572" s="114">
        <v>1018595.4500000001</v>
      </c>
      <c r="CF572" s="114">
        <v>1114023.24</v>
      </c>
      <c r="CG572" s="114">
        <v>352828.4</v>
      </c>
      <c r="CH572" s="114">
        <v>388696.87</v>
      </c>
      <c r="CI572" s="114">
        <v>410705.37</v>
      </c>
      <c r="CJ572" s="114">
        <v>609126.08000000007</v>
      </c>
      <c r="CK572" s="114">
        <v>1561783.5999999999</v>
      </c>
      <c r="CL572" s="114">
        <v>320461.77</v>
      </c>
      <c r="CM572" s="114">
        <v>288230.8</v>
      </c>
    </row>
    <row r="573" spans="3:91" ht="25.95" hidden="1" customHeight="1">
      <c r="C573" s="114" t="s">
        <v>1323</v>
      </c>
      <c r="D573" s="114">
        <v>53625566.560000002</v>
      </c>
      <c r="E573" s="114">
        <v>8656479</v>
      </c>
      <c r="F573" s="114">
        <v>8101426.21</v>
      </c>
      <c r="G573" s="114">
        <v>7725753.8300000001</v>
      </c>
      <c r="H573" s="114">
        <v>5689706.3300000001</v>
      </c>
      <c r="I573" s="114">
        <v>8989291.2200000007</v>
      </c>
      <c r="J573" s="114">
        <v>10953796.25</v>
      </c>
      <c r="K573" s="114">
        <v>17898062.41</v>
      </c>
      <c r="L573" s="114">
        <v>9106217.3499999996</v>
      </c>
      <c r="M573" s="114">
        <v>11444881.35</v>
      </c>
      <c r="N573" s="114">
        <v>24131966.110000003</v>
      </c>
      <c r="O573" s="114">
        <v>4209356.71</v>
      </c>
      <c r="P573" s="114">
        <v>47139908.619999997</v>
      </c>
      <c r="Q573" s="114">
        <v>8440367.2100000009</v>
      </c>
      <c r="R573" s="114">
        <v>13322171.589999998</v>
      </c>
      <c r="S573" s="114">
        <v>14753171.339999998</v>
      </c>
      <c r="T573" s="114">
        <v>8558591.5899999999</v>
      </c>
      <c r="U573" s="114">
        <v>8815466.0600000005</v>
      </c>
      <c r="V573" s="114">
        <v>7749269.7399999993</v>
      </c>
      <c r="W573" s="114">
        <v>5783297.3600000003</v>
      </c>
      <c r="X573" s="114">
        <v>77308505.470000014</v>
      </c>
      <c r="Y573" s="114">
        <v>7517695.9699999997</v>
      </c>
      <c r="Z573" s="114">
        <v>14139490.470000001</v>
      </c>
      <c r="AA573" s="114">
        <v>11015581.680000002</v>
      </c>
      <c r="AB573" s="114">
        <v>5776494.7999999998</v>
      </c>
      <c r="AC573" s="114">
        <v>6387648.3799999999</v>
      </c>
      <c r="AD573" s="114">
        <v>7849209.9400000004</v>
      </c>
      <c r="AE573" s="114">
        <v>22079263.050000001</v>
      </c>
      <c r="AF573" s="114">
        <v>7775746.6499999994</v>
      </c>
      <c r="AG573" s="114">
        <v>8685452.25</v>
      </c>
      <c r="AH573" s="114">
        <v>11610407.030000001</v>
      </c>
      <c r="AI573" s="114">
        <v>14251200.839999998</v>
      </c>
      <c r="AJ573" s="114">
        <v>8151457.9699999997</v>
      </c>
      <c r="AK573" s="114">
        <v>7149830.7999999998</v>
      </c>
      <c r="AL573" s="114">
        <v>152548836.00000003</v>
      </c>
      <c r="AM573" s="114">
        <v>10075893.07</v>
      </c>
      <c r="AN573" s="114">
        <v>7077842.7800000003</v>
      </c>
      <c r="AO573" s="114">
        <v>16323573.07</v>
      </c>
      <c r="AP573" s="114">
        <v>18020872.210000001</v>
      </c>
      <c r="AQ573" s="114">
        <v>10017957.09</v>
      </c>
      <c r="AR573" s="114">
        <v>5271505.24</v>
      </c>
      <c r="AS573" s="114">
        <v>37238878.219999999</v>
      </c>
      <c r="AT573" s="114">
        <v>9720486.8499999996</v>
      </c>
      <c r="AU573" s="114">
        <v>16163824.66</v>
      </c>
      <c r="AV573" s="114">
        <v>14686881.67</v>
      </c>
      <c r="AW573" s="114">
        <v>9004420.5799999982</v>
      </c>
      <c r="AX573" s="114">
        <v>6839940.5</v>
      </c>
      <c r="AY573" s="114">
        <v>8349036.8799999999</v>
      </c>
      <c r="AZ573" s="114">
        <v>9041423.3699999992</v>
      </c>
      <c r="BA573" s="114">
        <v>8881517.5700000003</v>
      </c>
      <c r="BB573" s="114">
        <v>36004379.230000004</v>
      </c>
      <c r="BC573" s="114">
        <v>9275822.9100000001</v>
      </c>
      <c r="BD573" s="114">
        <v>76452014.359999985</v>
      </c>
      <c r="BE573" s="114">
        <v>21459727.129999995</v>
      </c>
      <c r="BF573" s="114">
        <v>7279307.9900000002</v>
      </c>
      <c r="BG573" s="114">
        <v>10366077.709999999</v>
      </c>
      <c r="BH573" s="114">
        <v>50921689.5</v>
      </c>
      <c r="BI573" s="114">
        <v>6527558.3200000003</v>
      </c>
      <c r="BJ573" s="114">
        <v>5751125.0499999998</v>
      </c>
      <c r="BK573" s="114">
        <v>7919937.7299999995</v>
      </c>
      <c r="BL573" s="114">
        <v>7040904.2000000002</v>
      </c>
      <c r="BM573" s="114">
        <v>56420525.18</v>
      </c>
      <c r="BN573" s="114">
        <v>13589834.67</v>
      </c>
      <c r="BO573" s="114">
        <v>10077514.1</v>
      </c>
      <c r="BP573" s="114">
        <v>16939719.050000001</v>
      </c>
      <c r="BQ573" s="114">
        <v>12060918.98</v>
      </c>
      <c r="BR573" s="114">
        <v>9464313.8200000003</v>
      </c>
      <c r="BS573" s="114">
        <v>249087158.54000002</v>
      </c>
      <c r="BT573" s="114">
        <v>11716171.23</v>
      </c>
      <c r="BU573" s="114">
        <v>9505102.25</v>
      </c>
      <c r="BV573" s="114">
        <v>46870352.030000001</v>
      </c>
      <c r="BW573" s="114">
        <v>3440957.61</v>
      </c>
      <c r="BX573" s="114">
        <v>9231574.0399999991</v>
      </c>
      <c r="BY573" s="114">
        <v>26701994.18</v>
      </c>
      <c r="BZ573" s="114">
        <v>6717471.4199999999</v>
      </c>
      <c r="CA573" s="114">
        <v>7621105.2599999998</v>
      </c>
      <c r="CB573" s="114">
        <v>8050813.8999999994</v>
      </c>
      <c r="CC573" s="114">
        <v>10920831.51</v>
      </c>
      <c r="CD573" s="114">
        <v>22440618.690000001</v>
      </c>
      <c r="CE573" s="114">
        <v>12044011.449999999</v>
      </c>
      <c r="CF573" s="114">
        <v>19604337.799999997</v>
      </c>
      <c r="CG573" s="114">
        <v>8012353.4000000004</v>
      </c>
      <c r="CH573" s="114">
        <v>6576422.8700000001</v>
      </c>
      <c r="CI573" s="114">
        <v>8435079.9100000001</v>
      </c>
      <c r="CJ573" s="114">
        <v>6508389.3799999999</v>
      </c>
      <c r="CK573" s="114">
        <v>28507363.25</v>
      </c>
      <c r="CL573" s="114">
        <v>6129714.6600000001</v>
      </c>
      <c r="CM573" s="114">
        <v>5113172.9099999992</v>
      </c>
    </row>
    <row r="574" spans="3:91" ht="25.95" hidden="1" customHeight="1">
      <c r="C574" s="114" t="s">
        <v>700</v>
      </c>
      <c r="D574" s="114">
        <v>570788</v>
      </c>
      <c r="E574" s="114">
        <v>140955.38</v>
      </c>
      <c r="F574" s="114">
        <v>36834</v>
      </c>
      <c r="G574" s="114">
        <v>138053</v>
      </c>
      <c r="H574" s="114">
        <v>33342.5</v>
      </c>
      <c r="I574" s="114">
        <v>73642</v>
      </c>
      <c r="J574" s="114">
        <v>175397.91999999998</v>
      </c>
      <c r="K574" s="114">
        <v>384128.06</v>
      </c>
      <c r="L574" s="114">
        <v>96412</v>
      </c>
      <c r="M574" s="114">
        <v>168305.03999999998</v>
      </c>
      <c r="N574" s="114">
        <v>586321.67000000004</v>
      </c>
      <c r="O574" s="114">
        <v>37132</v>
      </c>
      <c r="P574" s="114">
        <v>708005</v>
      </c>
      <c r="Q574" s="114">
        <v>19647.18</v>
      </c>
      <c r="R574" s="114">
        <v>318291.28000000003</v>
      </c>
      <c r="S574" s="114">
        <v>42205.149999999994</v>
      </c>
      <c r="T574" s="114">
        <v>32716.66</v>
      </c>
      <c r="U574" s="114">
        <v>73752.42</v>
      </c>
      <c r="V574" s="114">
        <v>138184.5</v>
      </c>
      <c r="W574" s="114">
        <v>99902</v>
      </c>
      <c r="X574" s="114">
        <v>1535163</v>
      </c>
      <c r="Y574" s="114">
        <v>158978.26999999999</v>
      </c>
      <c r="Z574" s="114">
        <v>267444</v>
      </c>
      <c r="AA574" s="114">
        <v>209357</v>
      </c>
      <c r="AB574" s="114">
        <v>172232</v>
      </c>
      <c r="AC574" s="114">
        <v>60115</v>
      </c>
      <c r="AD574" s="114">
        <v>41735.5</v>
      </c>
      <c r="AE574" s="114">
        <v>66364</v>
      </c>
      <c r="AF574" s="114">
        <v>11718</v>
      </c>
      <c r="AG574" s="114">
        <v>83780.03</v>
      </c>
      <c r="AH574" s="114">
        <v>131526.41999999998</v>
      </c>
      <c r="AI574" s="114">
        <v>119743.07</v>
      </c>
      <c r="AJ574" s="114">
        <v>156642.16999999998</v>
      </c>
      <c r="AK574" s="114">
        <v>109822</v>
      </c>
      <c r="AL574" s="114">
        <v>2027143.4700000002</v>
      </c>
      <c r="AM574" s="114">
        <v>63918</v>
      </c>
      <c r="AN574" s="114">
        <v>54500</v>
      </c>
      <c r="AO574" s="114">
        <v>281242.91000000003</v>
      </c>
      <c r="AP574" s="114">
        <v>151439.47</v>
      </c>
      <c r="AQ574" s="114">
        <v>52894</v>
      </c>
      <c r="AR574" s="114">
        <v>47043.61</v>
      </c>
      <c r="AS574" s="114">
        <v>1167220.7</v>
      </c>
      <c r="AT574" s="114">
        <v>70969</v>
      </c>
      <c r="AU574" s="114">
        <v>292098</v>
      </c>
      <c r="AV574" s="114">
        <v>42730</v>
      </c>
      <c r="AW574" s="114">
        <v>200728</v>
      </c>
      <c r="AX574" s="114">
        <v>74588</v>
      </c>
      <c r="AY574" s="114">
        <v>67894</v>
      </c>
      <c r="AZ574" s="114">
        <v>76368</v>
      </c>
      <c r="BA574" s="114">
        <v>41928</v>
      </c>
      <c r="BB574" s="114">
        <v>323590.24</v>
      </c>
      <c r="BC574" s="114">
        <v>158773.79999999999</v>
      </c>
      <c r="BD574" s="114">
        <v>1102747.7100000002</v>
      </c>
      <c r="BE574" s="114">
        <v>275217.08</v>
      </c>
      <c r="BF574" s="114">
        <v>7704</v>
      </c>
      <c r="BG574" s="114">
        <v>129223</v>
      </c>
      <c r="BH574" s="114">
        <v>483944.88000000006</v>
      </c>
      <c r="BI574" s="114">
        <v>40992</v>
      </c>
      <c r="BJ574" s="114">
        <v>9120</v>
      </c>
      <c r="BK574" s="114">
        <v>130637.58</v>
      </c>
      <c r="BL574" s="114">
        <v>101896.31</v>
      </c>
      <c r="BM574" s="114">
        <v>398036.22</v>
      </c>
      <c r="BN574" s="114">
        <v>85927</v>
      </c>
      <c r="BO574" s="114">
        <v>172950.04</v>
      </c>
      <c r="BP574" s="114">
        <v>30392</v>
      </c>
      <c r="BQ574" s="114">
        <v>6412</v>
      </c>
      <c r="BR574" s="114">
        <v>185211.74</v>
      </c>
      <c r="BS574" s="114">
        <v>2967069.77</v>
      </c>
      <c r="BT574" s="114">
        <v>50776</v>
      </c>
      <c r="BU574" s="114">
        <v>15990</v>
      </c>
      <c r="BV574" s="114">
        <v>835914.93</v>
      </c>
      <c r="BW574" s="114">
        <v>82536</v>
      </c>
      <c r="BX574" s="114">
        <v>22985</v>
      </c>
      <c r="BY574" s="114">
        <v>411088.55</v>
      </c>
      <c r="BZ574" s="114">
        <v>25004</v>
      </c>
      <c r="CA574" s="114">
        <v>98625.84</v>
      </c>
      <c r="CB574" s="114">
        <v>9000</v>
      </c>
      <c r="CC574" s="114">
        <v>13728</v>
      </c>
      <c r="CD574" s="114">
        <v>27835.38</v>
      </c>
      <c r="CE574" s="114">
        <v>24632</v>
      </c>
      <c r="CF574" s="114">
        <v>75554</v>
      </c>
      <c r="CG574" s="114">
        <v>10000</v>
      </c>
      <c r="CH574" s="114">
        <v>60991</v>
      </c>
      <c r="CI574" s="114">
        <v>69751.3</v>
      </c>
      <c r="CJ574" s="114">
        <v>3000</v>
      </c>
      <c r="CK574" s="114">
        <v>188285.6</v>
      </c>
      <c r="CL574" s="114">
        <v>77204.72</v>
      </c>
      <c r="CM574" s="114">
        <v>26125</v>
      </c>
    </row>
    <row r="575" spans="3:91" ht="25.95" hidden="1" customHeight="1">
      <c r="C575" s="114" t="s">
        <v>701</v>
      </c>
      <c r="D575" s="114">
        <v>44026788.57</v>
      </c>
      <c r="E575" s="114">
        <v>2957574.61</v>
      </c>
      <c r="F575" s="114">
        <v>2166160.84</v>
      </c>
      <c r="G575" s="114">
        <v>2916111.18</v>
      </c>
      <c r="H575" s="114">
        <v>1387469.26</v>
      </c>
      <c r="I575" s="114">
        <v>4071285.69</v>
      </c>
      <c r="J575" s="114">
        <v>3814223.05</v>
      </c>
      <c r="K575" s="114">
        <v>7481018.1799999997</v>
      </c>
      <c r="L575" s="114">
        <v>3426272.43</v>
      </c>
      <c r="M575" s="114">
        <v>2962374.97</v>
      </c>
      <c r="N575" s="114">
        <v>8679604.6400000006</v>
      </c>
      <c r="O575" s="114">
        <v>1016878.4</v>
      </c>
      <c r="P575" s="114">
        <v>25335432.629999999</v>
      </c>
      <c r="Q575" s="114">
        <v>3853558.21</v>
      </c>
      <c r="R575" s="114">
        <v>4125675.67</v>
      </c>
      <c r="S575" s="114">
        <v>8457254.0600000005</v>
      </c>
      <c r="T575" s="114">
        <v>2659995.9900000002</v>
      </c>
      <c r="U575" s="114">
        <v>3516182.02</v>
      </c>
      <c r="V575" s="114">
        <v>2591929.56</v>
      </c>
      <c r="W575" s="114">
        <v>911882.45</v>
      </c>
      <c r="X575" s="114">
        <v>43875830.630000003</v>
      </c>
      <c r="Y575" s="114">
        <v>2122504.23</v>
      </c>
      <c r="Z575" s="114">
        <v>3995223.71</v>
      </c>
      <c r="AA575" s="114">
        <v>2676780.2799999998</v>
      </c>
      <c r="AB575" s="114">
        <v>1174833.92</v>
      </c>
      <c r="AC575" s="114">
        <v>1685258.16</v>
      </c>
      <c r="AD575" s="114">
        <v>2263147.11</v>
      </c>
      <c r="AE575" s="114">
        <v>9044242.9000000004</v>
      </c>
      <c r="AF575" s="114">
        <v>1648111.23</v>
      </c>
      <c r="AG575" s="114">
        <v>2114788.91</v>
      </c>
      <c r="AH575" s="114">
        <v>2675576.52</v>
      </c>
      <c r="AI575" s="114">
        <v>6609339.3799999999</v>
      </c>
      <c r="AJ575" s="114">
        <v>2429560.4</v>
      </c>
      <c r="AK575" s="114">
        <v>1636606.73</v>
      </c>
      <c r="AL575" s="114">
        <v>164041736.03999999</v>
      </c>
      <c r="AM575" s="114">
        <v>2852392.92</v>
      </c>
      <c r="AN575" s="114">
        <v>1635688</v>
      </c>
      <c r="AO575" s="114">
        <v>6549413.71</v>
      </c>
      <c r="AP575" s="114">
        <v>6795810.5</v>
      </c>
      <c r="AQ575" s="114">
        <v>2689473.39</v>
      </c>
      <c r="AR575" s="114">
        <v>872825.56</v>
      </c>
      <c r="AS575" s="114">
        <v>26839958.640000001</v>
      </c>
      <c r="AT575" s="114">
        <v>2602682.41</v>
      </c>
      <c r="AU575" s="114">
        <v>5860530.9400000004</v>
      </c>
      <c r="AV575" s="114">
        <v>6291048.3899999997</v>
      </c>
      <c r="AW575" s="114">
        <v>2466047.75</v>
      </c>
      <c r="AX575" s="114">
        <v>1691202.42</v>
      </c>
      <c r="AY575" s="114">
        <v>3126935.09</v>
      </c>
      <c r="AZ575" s="114">
        <v>2623891.96</v>
      </c>
      <c r="BA575" s="114">
        <v>2610580.25</v>
      </c>
      <c r="BB575" s="114">
        <v>33648021.07</v>
      </c>
      <c r="BC575" s="114">
        <v>2975708.64</v>
      </c>
      <c r="BD575" s="114">
        <v>64008215.340000004</v>
      </c>
      <c r="BE575" s="114">
        <v>8320787.5700000003</v>
      </c>
      <c r="BF575" s="114">
        <v>1679063.3</v>
      </c>
      <c r="BG575" s="114">
        <v>2236460.66</v>
      </c>
      <c r="BH575" s="114">
        <v>23072124.530000001</v>
      </c>
      <c r="BI575" s="114">
        <v>1526702.48</v>
      </c>
      <c r="BJ575" s="114">
        <v>750083.2</v>
      </c>
      <c r="BK575" s="114">
        <v>2503145.88</v>
      </c>
      <c r="BL575" s="114">
        <v>2393380.9700000002</v>
      </c>
      <c r="BM575" s="114">
        <v>27461927.620000001</v>
      </c>
      <c r="BN575" s="114">
        <v>6204535.5499999998</v>
      </c>
      <c r="BO575" s="114">
        <v>3540552.38</v>
      </c>
      <c r="BP575" s="114">
        <v>6343662.7999999998</v>
      </c>
      <c r="BQ575" s="114">
        <v>4178518.61</v>
      </c>
      <c r="BR575" s="114">
        <v>2804052.59</v>
      </c>
      <c r="BS575" s="114">
        <v>249836900.75999999</v>
      </c>
      <c r="BT575" s="114">
        <v>3341836.13</v>
      </c>
      <c r="BU575" s="114">
        <v>3070721.56</v>
      </c>
      <c r="BV575" s="114">
        <v>22161761.02</v>
      </c>
      <c r="BW575" s="114">
        <v>1209395.01</v>
      </c>
      <c r="BX575" s="114">
        <v>2624910.75</v>
      </c>
      <c r="BY575" s="114">
        <v>12246442.449999999</v>
      </c>
      <c r="BZ575" s="114">
        <v>2167992.46</v>
      </c>
      <c r="CA575" s="114">
        <v>1568415.76</v>
      </c>
      <c r="CB575" s="114">
        <v>2592593.0099999998</v>
      </c>
      <c r="CC575" s="114">
        <v>3474783.52</v>
      </c>
      <c r="CD575" s="114">
        <v>9483283.1899999995</v>
      </c>
      <c r="CE575" s="114">
        <v>2444510.63</v>
      </c>
      <c r="CF575" s="114">
        <v>9374880.4399999995</v>
      </c>
      <c r="CG575" s="114">
        <v>1607046.39</v>
      </c>
      <c r="CH575" s="114">
        <v>1505856.89</v>
      </c>
      <c r="CI575" s="114">
        <v>1786687.13</v>
      </c>
      <c r="CJ575" s="114">
        <v>1691874.94</v>
      </c>
      <c r="CK575" s="114">
        <v>12371094.789999999</v>
      </c>
      <c r="CL575" s="114">
        <v>1073806.8999999999</v>
      </c>
      <c r="CM575" s="114">
        <v>1036765.16</v>
      </c>
    </row>
    <row r="576" spans="3:91" ht="25.95" hidden="1" customHeight="1">
      <c r="C576" s="114" t="s">
        <v>702</v>
      </c>
    </row>
    <row r="577" spans="3:91" ht="25.95" hidden="1" customHeight="1">
      <c r="C577" s="114" t="s">
        <v>703</v>
      </c>
      <c r="D577" s="114">
        <v>13650309.529999999</v>
      </c>
      <c r="E577" s="114">
        <v>1808976.2400000002</v>
      </c>
      <c r="F577" s="114">
        <v>989716.06</v>
      </c>
      <c r="G577" s="114">
        <v>984945.83</v>
      </c>
      <c r="H577" s="114">
        <v>668296.75</v>
      </c>
      <c r="I577" s="114">
        <v>2307437.4300000002</v>
      </c>
      <c r="J577" s="114">
        <v>1280574.76</v>
      </c>
      <c r="K577" s="114">
        <v>2153427.1100000003</v>
      </c>
      <c r="L577" s="114">
        <v>1043327.45</v>
      </c>
      <c r="M577" s="114">
        <v>746899.41</v>
      </c>
      <c r="N577" s="114">
        <v>5473157.5499999998</v>
      </c>
      <c r="O577" s="114">
        <v>560068.57999999996</v>
      </c>
      <c r="P577" s="114">
        <v>18544769.869999997</v>
      </c>
      <c r="Q577" s="114">
        <v>1782883.67</v>
      </c>
      <c r="R577" s="114">
        <v>1609694.52</v>
      </c>
      <c r="S577" s="114">
        <v>2018173.42</v>
      </c>
      <c r="T577" s="114">
        <v>1164061.98</v>
      </c>
      <c r="U577" s="114">
        <v>2023610.62</v>
      </c>
      <c r="V577" s="114">
        <v>772830.34000000008</v>
      </c>
      <c r="W577" s="114">
        <v>202442.29</v>
      </c>
      <c r="X577" s="114">
        <v>46875820.980000004</v>
      </c>
      <c r="Y577" s="114">
        <v>778521.63</v>
      </c>
      <c r="Z577" s="114">
        <v>1897844.6500000001</v>
      </c>
      <c r="AA577" s="114">
        <v>1624961.94</v>
      </c>
      <c r="AB577" s="114">
        <v>310140.01</v>
      </c>
      <c r="AC577" s="114">
        <v>675277.29</v>
      </c>
      <c r="AD577" s="114">
        <v>874431.60000000009</v>
      </c>
      <c r="AE577" s="114">
        <v>3887559.98</v>
      </c>
      <c r="AF577" s="114">
        <v>936723.21000000008</v>
      </c>
      <c r="AG577" s="114">
        <v>809937.60000000009</v>
      </c>
      <c r="AH577" s="114">
        <v>1470580.56</v>
      </c>
      <c r="AI577" s="114">
        <v>2451236.88</v>
      </c>
      <c r="AJ577" s="114">
        <v>959947.82</v>
      </c>
      <c r="AK577" s="114">
        <v>904016.62</v>
      </c>
      <c r="AL577" s="114">
        <v>82681178.149999991</v>
      </c>
      <c r="AM577" s="114">
        <v>1887889.99</v>
      </c>
      <c r="AN577" s="114">
        <v>572353.98</v>
      </c>
      <c r="AO577" s="114">
        <v>4324024.43</v>
      </c>
      <c r="AP577" s="114">
        <v>3542707.88</v>
      </c>
      <c r="AQ577" s="114">
        <v>1132912.48</v>
      </c>
      <c r="AR577" s="114">
        <v>357355.84</v>
      </c>
      <c r="AS577" s="114">
        <v>12743122.560000001</v>
      </c>
      <c r="AT577" s="114">
        <v>949382.77</v>
      </c>
      <c r="AU577" s="114">
        <v>3176013.34</v>
      </c>
      <c r="AV577" s="114">
        <v>3586894.21</v>
      </c>
      <c r="AW577" s="114">
        <v>988712.95</v>
      </c>
      <c r="AX577" s="114">
        <v>736633.73</v>
      </c>
      <c r="AY577" s="114">
        <v>723947.15999999992</v>
      </c>
      <c r="AZ577" s="114">
        <v>1009554.6</v>
      </c>
      <c r="BA577" s="114">
        <v>1090743.1000000001</v>
      </c>
      <c r="BB577" s="114">
        <v>9124929.6600000001</v>
      </c>
      <c r="BC577" s="114">
        <v>766143.48</v>
      </c>
      <c r="BD577" s="114">
        <v>41687580.980000004</v>
      </c>
      <c r="BE577" s="114">
        <v>2199169.67</v>
      </c>
      <c r="BF577" s="114">
        <v>430497.92</v>
      </c>
      <c r="BG577" s="114">
        <v>1296849.7</v>
      </c>
      <c r="BH577" s="114">
        <v>20174570.310000002</v>
      </c>
      <c r="BI577" s="114">
        <v>662619.05000000005</v>
      </c>
      <c r="BJ577" s="114">
        <v>530000.63</v>
      </c>
      <c r="BK577" s="114">
        <v>1120216.01</v>
      </c>
      <c r="BL577" s="114">
        <v>983608.66</v>
      </c>
      <c r="BM577" s="114">
        <v>19458986.809999999</v>
      </c>
      <c r="BN577" s="114">
        <v>2004814.16</v>
      </c>
      <c r="BO577" s="114">
        <v>1484975.8399999999</v>
      </c>
      <c r="BP577" s="114">
        <v>2626379.13</v>
      </c>
      <c r="BQ577" s="114">
        <v>1186441.75</v>
      </c>
      <c r="BR577" s="114">
        <v>1125677.43</v>
      </c>
      <c r="BS577" s="114">
        <v>161127170.16</v>
      </c>
      <c r="BT577" s="114">
        <v>1282389.97</v>
      </c>
      <c r="BU577" s="114">
        <v>1179189.51</v>
      </c>
      <c r="BV577" s="114">
        <v>13507030.01</v>
      </c>
      <c r="BW577" s="114">
        <v>157150.23000000001</v>
      </c>
      <c r="BX577" s="114">
        <v>1021951.96</v>
      </c>
      <c r="BY577" s="114">
        <v>6717782.5099999998</v>
      </c>
      <c r="BZ577" s="114">
        <v>743656.19</v>
      </c>
      <c r="CA577" s="114">
        <v>757365.95</v>
      </c>
      <c r="CB577" s="114">
        <v>1239541.7899999998</v>
      </c>
      <c r="CC577" s="114">
        <v>1097251.74</v>
      </c>
      <c r="CD577" s="114">
        <v>3802763.72</v>
      </c>
      <c r="CE577" s="114">
        <v>489853.43</v>
      </c>
      <c r="CF577" s="114">
        <v>3196451.79</v>
      </c>
      <c r="CG577" s="114">
        <v>866211.94</v>
      </c>
      <c r="CH577" s="114">
        <v>484798.66000000003</v>
      </c>
      <c r="CI577" s="114">
        <v>666856.46</v>
      </c>
      <c r="CJ577" s="114">
        <v>662263.21</v>
      </c>
      <c r="CK577" s="114">
        <v>7482758.8200000003</v>
      </c>
      <c r="CL577" s="114">
        <v>446723.60000000003</v>
      </c>
      <c r="CM577" s="114">
        <v>517450.25</v>
      </c>
    </row>
    <row r="578" spans="3:91" ht="25.95" hidden="1" customHeight="1">
      <c r="C578" s="114" t="s">
        <v>704</v>
      </c>
      <c r="D578" s="114">
        <v>5286080.13</v>
      </c>
      <c r="E578" s="114">
        <v>1258775.93</v>
      </c>
      <c r="F578" s="114">
        <v>2220317.9</v>
      </c>
      <c r="G578" s="114">
        <v>2003112.1</v>
      </c>
      <c r="H578" s="114">
        <v>475491</v>
      </c>
      <c r="I578" s="114">
        <v>1927721.5</v>
      </c>
      <c r="J578" s="114">
        <v>2028442.2</v>
      </c>
      <c r="K578" s="114">
        <v>2861550</v>
      </c>
      <c r="L578" s="114">
        <v>1817655</v>
      </c>
      <c r="M578" s="114">
        <v>3027736.2</v>
      </c>
      <c r="N578" s="114">
        <v>4458346.5</v>
      </c>
      <c r="O578" s="114">
        <v>903819.8</v>
      </c>
      <c r="P578" s="114">
        <v>6829387.2000000002</v>
      </c>
      <c r="Q578" s="114">
        <v>1206208.31</v>
      </c>
      <c r="R578" s="114">
        <v>1366758</v>
      </c>
      <c r="S578" s="114">
        <v>338303</v>
      </c>
      <c r="T578" s="114">
        <v>1655291.37</v>
      </c>
      <c r="U578" s="114">
        <v>1280156.5</v>
      </c>
      <c r="V578" s="114">
        <v>1087558</v>
      </c>
      <c r="W578" s="114">
        <v>462786.62</v>
      </c>
      <c r="X578" s="114">
        <v>1151880.5</v>
      </c>
      <c r="Y578" s="114">
        <v>924375.9</v>
      </c>
      <c r="Z578" s="114">
        <v>1418897.4</v>
      </c>
      <c r="AA578" s="114">
        <v>1326548.8</v>
      </c>
      <c r="AB578" s="114">
        <v>1040343.3</v>
      </c>
      <c r="AC578" s="114">
        <v>936170.68</v>
      </c>
      <c r="AD578" s="114">
        <v>1188410.55</v>
      </c>
      <c r="AE578" s="114">
        <v>5569012.8700000001</v>
      </c>
      <c r="AF578" s="114">
        <v>844262</v>
      </c>
      <c r="AG578" s="114">
        <v>1203958.74</v>
      </c>
      <c r="AH578" s="114">
        <v>2829463</v>
      </c>
      <c r="AI578" s="114">
        <v>1091081.6100000001</v>
      </c>
      <c r="AJ578" s="114">
        <v>1310755.3999999999</v>
      </c>
      <c r="AK578" s="114">
        <v>1965275.4</v>
      </c>
      <c r="AL578" s="114">
        <v>6655850.8399999999</v>
      </c>
      <c r="AM578" s="114">
        <v>868783.7</v>
      </c>
      <c r="AN578" s="114">
        <v>1453038.4</v>
      </c>
      <c r="AO578" s="114">
        <v>2537782</v>
      </c>
      <c r="AP578" s="114">
        <v>3404299.82</v>
      </c>
      <c r="AQ578" s="114">
        <v>1102736.2</v>
      </c>
      <c r="AR578" s="114">
        <v>696169</v>
      </c>
      <c r="AS578" s="114">
        <v>5957198.5099999998</v>
      </c>
      <c r="AT578" s="114">
        <v>1864578.7</v>
      </c>
      <c r="AU578" s="114">
        <v>2013057.5</v>
      </c>
      <c r="AV578" s="114">
        <v>3254634.75</v>
      </c>
      <c r="AW578" s="114">
        <v>1152180</v>
      </c>
      <c r="AX578" s="114">
        <v>940656.74</v>
      </c>
      <c r="AY578" s="114">
        <v>2241303.0499999998</v>
      </c>
      <c r="AZ578" s="114">
        <v>1668861.2</v>
      </c>
      <c r="BA578" s="114">
        <v>979272.45</v>
      </c>
      <c r="BB578" s="114">
        <v>3397049.05</v>
      </c>
      <c r="BC578" s="114">
        <v>958695.5</v>
      </c>
      <c r="BD578" s="114">
        <v>2172807.2999999998</v>
      </c>
      <c r="BE578" s="114">
        <v>3193966.81</v>
      </c>
      <c r="BF578" s="114">
        <v>1202666</v>
      </c>
      <c r="BG578" s="114">
        <v>1509766.61</v>
      </c>
      <c r="BH578" s="114">
        <v>2824649.98</v>
      </c>
      <c r="BI578" s="114">
        <v>670617.69999999995</v>
      </c>
      <c r="BJ578" s="114">
        <v>679108.67</v>
      </c>
      <c r="BK578" s="114">
        <v>1195507</v>
      </c>
      <c r="BL578" s="114">
        <v>1286559.8</v>
      </c>
      <c r="BM578" s="114">
        <v>2703773.4</v>
      </c>
      <c r="BN578" s="114">
        <v>1447735.73</v>
      </c>
      <c r="BO578" s="114">
        <v>1838865.36</v>
      </c>
      <c r="BP578" s="114">
        <v>2841339.8</v>
      </c>
      <c r="BQ578" s="114">
        <v>1727542.56</v>
      </c>
      <c r="BR578" s="114">
        <v>2346886.64</v>
      </c>
      <c r="BS578" s="114">
        <v>3486123</v>
      </c>
      <c r="BT578" s="114">
        <v>1689856</v>
      </c>
      <c r="BU578" s="114">
        <v>1493230.81</v>
      </c>
      <c r="BV578" s="114">
        <v>3263082.14</v>
      </c>
      <c r="BW578" s="114">
        <v>3917</v>
      </c>
      <c r="BX578" s="114">
        <v>1683303.88</v>
      </c>
      <c r="BY578" s="114">
        <v>5406807.0999999996</v>
      </c>
      <c r="BZ578" s="114">
        <v>886707.05</v>
      </c>
      <c r="CA578" s="114">
        <v>1545201</v>
      </c>
      <c r="CB578" s="114">
        <v>1521197.27</v>
      </c>
      <c r="CC578" s="114">
        <v>2319598</v>
      </c>
      <c r="CD578" s="114">
        <v>2461563</v>
      </c>
      <c r="CE578" s="114">
        <v>1756516.08</v>
      </c>
      <c r="CF578" s="114">
        <v>2055665.25</v>
      </c>
      <c r="CG578" s="114">
        <v>437490</v>
      </c>
      <c r="CH578" s="114">
        <v>942171.5</v>
      </c>
      <c r="CI578" s="114">
        <v>1384794</v>
      </c>
      <c r="CJ578" s="114">
        <v>1104015.3500000001</v>
      </c>
      <c r="CK578" s="114">
        <v>7463605.2300000004</v>
      </c>
      <c r="CL578" s="114">
        <v>1040553</v>
      </c>
      <c r="CM578" s="114">
        <v>691600</v>
      </c>
    </row>
    <row r="579" spans="3:91" ht="25.95" hidden="1" customHeight="1">
      <c r="C579" s="114" t="s">
        <v>705</v>
      </c>
      <c r="D579" s="114">
        <v>18936389.66</v>
      </c>
      <c r="E579" s="114">
        <v>3067752.17</v>
      </c>
      <c r="F579" s="114">
        <v>3210033.96</v>
      </c>
      <c r="G579" s="114">
        <v>2988057.93</v>
      </c>
      <c r="H579" s="114">
        <v>1143787.75</v>
      </c>
      <c r="I579" s="114">
        <v>4235158.93</v>
      </c>
      <c r="J579" s="114">
        <v>3309016.96</v>
      </c>
      <c r="K579" s="114">
        <v>5014977.1100000003</v>
      </c>
      <c r="L579" s="114">
        <v>2860982.45</v>
      </c>
      <c r="M579" s="114">
        <v>3774635.6100000003</v>
      </c>
      <c r="N579" s="114">
        <v>9931504.0500000007</v>
      </c>
      <c r="O579" s="114">
        <v>1463888.38</v>
      </c>
      <c r="P579" s="114">
        <v>25374157.069999997</v>
      </c>
      <c r="Q579" s="114">
        <v>2989091.98</v>
      </c>
      <c r="R579" s="114">
        <v>2976452.52</v>
      </c>
      <c r="S579" s="114">
        <v>2356476.42</v>
      </c>
      <c r="T579" s="114">
        <v>2819353.35</v>
      </c>
      <c r="U579" s="114">
        <v>3303767.12</v>
      </c>
      <c r="V579" s="114">
        <v>1860388.34</v>
      </c>
      <c r="W579" s="114">
        <v>665228.91</v>
      </c>
      <c r="X579" s="114">
        <v>48027701.480000004</v>
      </c>
      <c r="Y579" s="114">
        <v>1702897.53</v>
      </c>
      <c r="Z579" s="114">
        <v>3316742.05</v>
      </c>
      <c r="AA579" s="114">
        <v>2951510.74</v>
      </c>
      <c r="AB579" s="114">
        <v>1350483.31</v>
      </c>
      <c r="AC579" s="114">
        <v>1611447.9700000002</v>
      </c>
      <c r="AD579" s="114">
        <v>2062842.1500000001</v>
      </c>
      <c r="AE579" s="114">
        <v>9456572.8499999996</v>
      </c>
      <c r="AF579" s="114">
        <v>1780985.21</v>
      </c>
      <c r="AG579" s="114">
        <v>2013896.34</v>
      </c>
      <c r="AH579" s="114">
        <v>4300043.5600000005</v>
      </c>
      <c r="AI579" s="114">
        <v>3542318.49</v>
      </c>
      <c r="AJ579" s="114">
        <v>2270703.2199999997</v>
      </c>
      <c r="AK579" s="114">
        <v>2869292.02</v>
      </c>
      <c r="AL579" s="114">
        <v>89337028.989999995</v>
      </c>
      <c r="AM579" s="114">
        <v>2756673.69</v>
      </c>
      <c r="AN579" s="114">
        <v>2025392.38</v>
      </c>
      <c r="AO579" s="114">
        <v>6861806.4299999997</v>
      </c>
      <c r="AP579" s="114">
        <v>6947007.6999999993</v>
      </c>
      <c r="AQ579" s="114">
        <v>2235648.6799999997</v>
      </c>
      <c r="AR579" s="114">
        <v>1053524.8400000001</v>
      </c>
      <c r="AS579" s="114">
        <v>18700321.07</v>
      </c>
      <c r="AT579" s="114">
        <v>2813961.4699999997</v>
      </c>
      <c r="AU579" s="114">
        <v>5189070.84</v>
      </c>
      <c r="AV579" s="114">
        <v>6841528.96</v>
      </c>
      <c r="AW579" s="114">
        <v>2140892.9500000002</v>
      </c>
      <c r="AX579" s="114">
        <v>1677290.47</v>
      </c>
      <c r="AY579" s="114">
        <v>2965250.21</v>
      </c>
      <c r="AZ579" s="114">
        <v>2678415.7999999998</v>
      </c>
      <c r="BA579" s="114">
        <v>2070015.55</v>
      </c>
      <c r="BB579" s="114">
        <v>12521978.710000001</v>
      </c>
      <c r="BC579" s="114">
        <v>1724838.98</v>
      </c>
      <c r="BD579" s="114">
        <v>43860388.280000001</v>
      </c>
      <c r="BE579" s="114">
        <v>5393136.4800000004</v>
      </c>
      <c r="BF579" s="114">
        <v>1633163.92</v>
      </c>
      <c r="BG579" s="114">
        <v>2806616.31</v>
      </c>
      <c r="BH579" s="114">
        <v>22999220.290000003</v>
      </c>
      <c r="BI579" s="114">
        <v>1333236.75</v>
      </c>
      <c r="BJ579" s="114">
        <v>1209109.3</v>
      </c>
      <c r="BK579" s="114">
        <v>2315723.0099999998</v>
      </c>
      <c r="BL579" s="114">
        <v>2270168.46</v>
      </c>
      <c r="BM579" s="114">
        <v>22162760.209999997</v>
      </c>
      <c r="BN579" s="114">
        <v>3452549.8899999997</v>
      </c>
      <c r="BO579" s="114">
        <v>3323841.2</v>
      </c>
      <c r="BP579" s="114">
        <v>5467718.9299999997</v>
      </c>
      <c r="BQ579" s="114">
        <v>2913984.31</v>
      </c>
      <c r="BR579" s="114">
        <v>3472564.0700000003</v>
      </c>
      <c r="BS579" s="114">
        <v>164613293.16</v>
      </c>
      <c r="BT579" s="114">
        <v>2972245.9699999997</v>
      </c>
      <c r="BU579" s="114">
        <v>2672420.3200000003</v>
      </c>
      <c r="BV579" s="114">
        <v>16770112.15</v>
      </c>
      <c r="BW579" s="114">
        <v>161067.23000000001</v>
      </c>
      <c r="BX579" s="114">
        <v>2705255.84</v>
      </c>
      <c r="BY579" s="114">
        <v>12124589.609999999</v>
      </c>
      <c r="BZ579" s="114">
        <v>1630363.24</v>
      </c>
      <c r="CA579" s="114">
        <v>2302566.9500000002</v>
      </c>
      <c r="CB579" s="114">
        <v>2760739.0599999996</v>
      </c>
      <c r="CC579" s="114">
        <v>3416849.74</v>
      </c>
      <c r="CD579" s="114">
        <v>6264326.7200000007</v>
      </c>
      <c r="CE579" s="114">
        <v>2246369.5100000002</v>
      </c>
      <c r="CF579" s="114">
        <v>5252117.04</v>
      </c>
      <c r="CG579" s="114">
        <v>1303701.94</v>
      </c>
      <c r="CH579" s="114">
        <v>1426970.1600000001</v>
      </c>
      <c r="CI579" s="114">
        <v>2051650.46</v>
      </c>
      <c r="CJ579" s="114">
        <v>1766278.56</v>
      </c>
      <c r="CK579" s="114">
        <v>14946364.050000001</v>
      </c>
      <c r="CL579" s="114">
        <v>1487276.6</v>
      </c>
      <c r="CM579" s="114">
        <v>1209050.25</v>
      </c>
    </row>
    <row r="580" spans="3:91" ht="25.95" hidden="1" customHeight="1">
      <c r="C580" s="114" t="s">
        <v>706</v>
      </c>
      <c r="D580" s="114">
        <v>7473416.2199999997</v>
      </c>
      <c r="E580" s="114">
        <v>1537153.95</v>
      </c>
      <c r="F580" s="114">
        <v>1411810.17</v>
      </c>
      <c r="G580" s="114">
        <v>1425483.1</v>
      </c>
      <c r="H580" s="114">
        <v>756944</v>
      </c>
      <c r="I580" s="114">
        <v>946754.62</v>
      </c>
      <c r="J580" s="114">
        <v>1634091.22</v>
      </c>
      <c r="K580" s="114">
        <v>1693230.99</v>
      </c>
      <c r="L580" s="114">
        <v>1675090.8699999999</v>
      </c>
      <c r="M580" s="114">
        <v>1415805.48</v>
      </c>
      <c r="N580" s="114">
        <v>3487525.45</v>
      </c>
      <c r="O580" s="114">
        <v>330474.38</v>
      </c>
      <c r="P580" s="114">
        <v>6882203.1999999993</v>
      </c>
      <c r="Q580" s="114">
        <v>1570313.01</v>
      </c>
      <c r="R580" s="114">
        <v>1824347.35</v>
      </c>
      <c r="S580" s="114">
        <v>2503242.42</v>
      </c>
      <c r="T580" s="114">
        <v>1325598.43</v>
      </c>
      <c r="U580" s="114">
        <v>1296388.5899999999</v>
      </c>
      <c r="V580" s="114">
        <v>994634.10000000009</v>
      </c>
      <c r="W580" s="114">
        <v>374206.36</v>
      </c>
      <c r="X580" s="114">
        <v>12499127.939999999</v>
      </c>
      <c r="Y580" s="114">
        <v>711095.57</v>
      </c>
      <c r="Z580" s="114">
        <v>1852259.5299999998</v>
      </c>
      <c r="AA580" s="114">
        <v>1659957.35</v>
      </c>
      <c r="AB580" s="114">
        <v>533353.4</v>
      </c>
      <c r="AC580" s="114">
        <v>888500.32000000007</v>
      </c>
      <c r="AD580" s="114">
        <v>1436785.52</v>
      </c>
      <c r="AE580" s="114">
        <v>4207824.6199999992</v>
      </c>
      <c r="AF580" s="114">
        <v>1135317.7</v>
      </c>
      <c r="AG580" s="114">
        <v>1066144.43</v>
      </c>
      <c r="AH580" s="114">
        <v>1750371.2</v>
      </c>
      <c r="AI580" s="114">
        <v>1691244.46</v>
      </c>
      <c r="AJ580" s="114">
        <v>944251.04</v>
      </c>
      <c r="AK580" s="114">
        <v>1253682.46</v>
      </c>
      <c r="AL580" s="114">
        <v>14142343.260000002</v>
      </c>
      <c r="AM580" s="114">
        <v>3892911.3899999997</v>
      </c>
      <c r="AN580" s="114">
        <v>559087.69999999995</v>
      </c>
      <c r="AO580" s="114">
        <v>1829333.31</v>
      </c>
      <c r="AP580" s="114">
        <v>2287586.7199999997</v>
      </c>
      <c r="AQ580" s="114">
        <v>1659324.3</v>
      </c>
      <c r="AR580" s="114">
        <v>612642.52</v>
      </c>
      <c r="AS580" s="114">
        <v>5347870.42</v>
      </c>
      <c r="AT580" s="114">
        <v>1392027.06</v>
      </c>
      <c r="AU580" s="114">
        <v>3264740</v>
      </c>
      <c r="AV580" s="114">
        <v>2902209.84</v>
      </c>
      <c r="AW580" s="114">
        <v>929147.34</v>
      </c>
      <c r="AX580" s="114">
        <v>822553.65</v>
      </c>
      <c r="AY580" s="114">
        <v>1767346.0699999998</v>
      </c>
      <c r="AZ580" s="114">
        <v>1115918.92</v>
      </c>
      <c r="BA580" s="114">
        <v>1421978.85</v>
      </c>
      <c r="BB580" s="114">
        <v>4164704.54</v>
      </c>
      <c r="BC580" s="114">
        <v>770982.79</v>
      </c>
      <c r="BD580" s="114">
        <v>7154190.8900000006</v>
      </c>
      <c r="BE580" s="114">
        <v>1361553.6</v>
      </c>
      <c r="BF580" s="114">
        <v>392722.57</v>
      </c>
      <c r="BG580" s="114">
        <v>1161904.04</v>
      </c>
      <c r="BH580" s="114">
        <v>4806190.5500000007</v>
      </c>
      <c r="BI580" s="114">
        <v>544768.12000000011</v>
      </c>
      <c r="BJ580" s="114">
        <v>771268.9</v>
      </c>
      <c r="BK580" s="114">
        <v>701946</v>
      </c>
      <c r="BL580" s="114">
        <v>684811.79</v>
      </c>
      <c r="BM580" s="114">
        <v>6085929.0800000001</v>
      </c>
      <c r="BN580" s="114">
        <v>1975297.8900000001</v>
      </c>
      <c r="BO580" s="114">
        <v>1146521.5</v>
      </c>
      <c r="BP580" s="114">
        <v>1487004.1800000002</v>
      </c>
      <c r="BQ580" s="114">
        <v>1852426.8199999998</v>
      </c>
      <c r="BR580" s="114">
        <v>1059480.47</v>
      </c>
      <c r="BS580" s="114">
        <v>31621720.739999998</v>
      </c>
      <c r="BT580" s="114">
        <v>1368531.33</v>
      </c>
      <c r="BU580" s="114">
        <v>1419829.12</v>
      </c>
      <c r="BV580" s="114">
        <v>3671098.16</v>
      </c>
      <c r="BW580" s="114">
        <v>315599.5</v>
      </c>
      <c r="BX580" s="114">
        <v>1082789.08</v>
      </c>
      <c r="BY580" s="114">
        <v>3393338.94</v>
      </c>
      <c r="BZ580" s="114">
        <v>1050715.8</v>
      </c>
      <c r="CA580" s="114">
        <v>532097.61</v>
      </c>
      <c r="CB580" s="114">
        <v>702943.33</v>
      </c>
      <c r="CC580" s="114">
        <v>3785268.27</v>
      </c>
      <c r="CD580" s="114">
        <v>1593327.5899999999</v>
      </c>
      <c r="CE580" s="114">
        <v>1350321.9500000002</v>
      </c>
      <c r="CF580" s="114">
        <v>2437832.23</v>
      </c>
      <c r="CG580" s="114">
        <v>490143.9</v>
      </c>
      <c r="CH580" s="114">
        <v>545606.75</v>
      </c>
      <c r="CI580" s="114">
        <v>1435173.69</v>
      </c>
      <c r="CJ580" s="114">
        <v>984629.63</v>
      </c>
      <c r="CK580" s="114">
        <v>3705301.98</v>
      </c>
      <c r="CL580" s="114">
        <v>407897.14</v>
      </c>
      <c r="CM580" s="114">
        <v>358449.08999999997</v>
      </c>
    </row>
    <row r="581" spans="3:91" ht="25.95" hidden="1" customHeight="1">
      <c r="C581" s="114" t="s">
        <v>707</v>
      </c>
      <c r="D581" s="114">
        <v>5299307.9800000004</v>
      </c>
      <c r="E581" s="114">
        <v>1327097.6200000001</v>
      </c>
      <c r="F581" s="114">
        <v>1132803.8899999999</v>
      </c>
      <c r="G581" s="114">
        <v>1534617.5</v>
      </c>
      <c r="H581" s="114">
        <v>630210</v>
      </c>
      <c r="I581" s="114">
        <v>892204.04999999993</v>
      </c>
      <c r="J581" s="114">
        <v>719767.32000000007</v>
      </c>
      <c r="K581" s="114">
        <v>9738372.1100000013</v>
      </c>
      <c r="L581" s="114">
        <v>4498961.6900000004</v>
      </c>
      <c r="M581" s="114">
        <v>1005975.32</v>
      </c>
      <c r="N581" s="114">
        <v>1102968.42</v>
      </c>
      <c r="O581" s="114">
        <v>268369</v>
      </c>
      <c r="P581" s="114">
        <v>13448315.940000001</v>
      </c>
      <c r="Q581" s="114">
        <v>1170254.55</v>
      </c>
      <c r="R581" s="114">
        <v>4265761.92</v>
      </c>
      <c r="S581" s="114">
        <v>3772177.13</v>
      </c>
      <c r="T581" s="114">
        <v>1909410.48</v>
      </c>
      <c r="U581" s="114">
        <v>1262494.6400000001</v>
      </c>
      <c r="V581" s="114">
        <v>619819.41</v>
      </c>
      <c r="W581" s="114">
        <v>267494.34000000003</v>
      </c>
      <c r="X581" s="114">
        <v>13334629.23</v>
      </c>
      <c r="Y581" s="114">
        <v>508150.89</v>
      </c>
      <c r="Z581" s="114">
        <v>1636014.3299999998</v>
      </c>
      <c r="AA581" s="114">
        <v>2535738.4900000002</v>
      </c>
      <c r="AB581" s="114">
        <v>141327.79999999999</v>
      </c>
      <c r="AC581" s="114">
        <v>660791.96</v>
      </c>
      <c r="AD581" s="114">
        <v>466060.68</v>
      </c>
      <c r="AE581" s="114">
        <v>3023322.7</v>
      </c>
      <c r="AF581" s="114">
        <v>734306.39</v>
      </c>
      <c r="AG581" s="114">
        <v>448525.6</v>
      </c>
      <c r="AH581" s="114">
        <v>574745.79</v>
      </c>
      <c r="AI581" s="114">
        <v>3393063.67</v>
      </c>
      <c r="AJ581" s="114">
        <v>1122544.3700000001</v>
      </c>
      <c r="AK581" s="114">
        <v>985008.66</v>
      </c>
      <c r="AL581" s="114">
        <v>47302788.759999998</v>
      </c>
      <c r="AM581" s="114">
        <v>1378680.13</v>
      </c>
      <c r="AN581" s="114">
        <v>989247.94</v>
      </c>
      <c r="AO581" s="114">
        <v>4418934.1899999995</v>
      </c>
      <c r="AP581" s="114">
        <v>1261988.5</v>
      </c>
      <c r="AQ581" s="114">
        <v>752500.62</v>
      </c>
      <c r="AR581" s="114">
        <v>459923.57</v>
      </c>
      <c r="AS581" s="114">
        <v>12235902.210000001</v>
      </c>
      <c r="AT581" s="114">
        <v>4300322.47</v>
      </c>
      <c r="AU581" s="114">
        <v>3525282.74</v>
      </c>
      <c r="AV581" s="114">
        <v>2830418.66</v>
      </c>
      <c r="AW581" s="114">
        <v>696820.31</v>
      </c>
      <c r="AX581" s="114">
        <v>159084</v>
      </c>
      <c r="AY581" s="114">
        <v>2920891.99</v>
      </c>
      <c r="AZ581" s="114">
        <v>1514541.59</v>
      </c>
      <c r="BA581" s="114">
        <v>1327560.95</v>
      </c>
      <c r="BB581" s="114">
        <v>12642860.65</v>
      </c>
      <c r="BC581" s="114">
        <v>1185886.06</v>
      </c>
      <c r="BD581" s="114">
        <v>9180399.2200000007</v>
      </c>
      <c r="BE581" s="114">
        <v>3323030.54</v>
      </c>
      <c r="BF581" s="114">
        <v>1338589.94</v>
      </c>
      <c r="BG581" s="114">
        <v>559545.85</v>
      </c>
      <c r="BH581" s="114">
        <v>7675172.3700000001</v>
      </c>
      <c r="BI581" s="114">
        <v>251743.55</v>
      </c>
      <c r="BJ581" s="114">
        <v>493740</v>
      </c>
      <c r="BK581" s="114">
        <v>603725.57000000007</v>
      </c>
      <c r="BL581" s="114">
        <v>467751.12</v>
      </c>
      <c r="BM581" s="114">
        <v>6059560.4699999997</v>
      </c>
      <c r="BN581" s="114">
        <v>2859780.79</v>
      </c>
      <c r="BO581" s="114">
        <v>1279590.2400000002</v>
      </c>
      <c r="BP581" s="114">
        <v>1864076.2000000002</v>
      </c>
      <c r="BQ581" s="114">
        <v>740099.03</v>
      </c>
      <c r="BR581" s="114">
        <v>841198.64</v>
      </c>
      <c r="BS581" s="114">
        <v>52728490.780000001</v>
      </c>
      <c r="BT581" s="114">
        <v>2838720.79</v>
      </c>
      <c r="BU581" s="114">
        <v>707311.26</v>
      </c>
      <c r="BV581" s="114">
        <v>10767822.83</v>
      </c>
      <c r="BW581" s="114">
        <v>245966</v>
      </c>
      <c r="BX581" s="114">
        <v>1134266.5</v>
      </c>
      <c r="BY581" s="114">
        <v>4492234.17</v>
      </c>
      <c r="BZ581" s="114">
        <v>248849.16</v>
      </c>
      <c r="CA581" s="114">
        <v>1163911.8600000001</v>
      </c>
      <c r="CB581" s="114">
        <v>356689.87</v>
      </c>
      <c r="CC581" s="114">
        <v>4792145.66</v>
      </c>
      <c r="CD581" s="114">
        <v>3400243</v>
      </c>
      <c r="CE581" s="114">
        <v>836992.40999999992</v>
      </c>
      <c r="CF581" s="114">
        <v>8770831.3999999985</v>
      </c>
      <c r="CG581" s="114">
        <v>1012843.7</v>
      </c>
      <c r="CH581" s="114">
        <v>651613.6</v>
      </c>
      <c r="CI581" s="114">
        <v>320090.21999999997</v>
      </c>
      <c r="CJ581" s="114">
        <v>595273.5</v>
      </c>
      <c r="CK581" s="114">
        <v>10640635.530000001</v>
      </c>
      <c r="CL581" s="114">
        <v>246352.08000000002</v>
      </c>
      <c r="CM581" s="114">
        <v>406179.51</v>
      </c>
    </row>
    <row r="582" spans="3:91" ht="25.95" hidden="1" customHeight="1">
      <c r="C582" s="114" t="s">
        <v>708</v>
      </c>
      <c r="D582" s="114">
        <v>8091795</v>
      </c>
      <c r="E582" s="114">
        <v>567450</v>
      </c>
      <c r="F582" s="114">
        <v>191805</v>
      </c>
      <c r="G582" s="114">
        <v>328732</v>
      </c>
      <c r="H582" s="114">
        <v>143000</v>
      </c>
      <c r="I582" s="114">
        <v>261597</v>
      </c>
      <c r="J582" s="114">
        <v>706002.75</v>
      </c>
      <c r="K582" s="114">
        <v>2726580</v>
      </c>
      <c r="L582" s="114">
        <v>738104</v>
      </c>
      <c r="M582" s="114">
        <v>274115</v>
      </c>
      <c r="N582" s="114">
        <v>2780794</v>
      </c>
      <c r="O582" s="114">
        <v>171574</v>
      </c>
      <c r="P582" s="114">
        <v>9000277</v>
      </c>
      <c r="Q582" s="114">
        <v>907495</v>
      </c>
      <c r="R582" s="114">
        <v>1501938</v>
      </c>
      <c r="S582" s="114">
        <v>1375155.5</v>
      </c>
      <c r="T582" s="114">
        <v>734054.5</v>
      </c>
      <c r="U582" s="114">
        <v>964220</v>
      </c>
      <c r="V582" s="114">
        <v>549605</v>
      </c>
      <c r="W582" s="114">
        <v>135215</v>
      </c>
      <c r="X582" s="114">
        <v>22297143.399999999</v>
      </c>
      <c r="Y582" s="114">
        <v>191775.5</v>
      </c>
      <c r="Z582" s="114">
        <v>636993.5</v>
      </c>
      <c r="AA582" s="114">
        <v>487384.5</v>
      </c>
      <c r="AB582" s="114">
        <v>173167</v>
      </c>
      <c r="AC582" s="114">
        <v>292925</v>
      </c>
      <c r="AD582" s="114">
        <v>212650</v>
      </c>
      <c r="AE582" s="114">
        <v>2372149.85</v>
      </c>
      <c r="AF582" s="114">
        <v>206491</v>
      </c>
      <c r="AG582" s="114">
        <v>384588.79999999999</v>
      </c>
      <c r="AH582" s="114">
        <v>154027.79999999999</v>
      </c>
      <c r="AI582" s="114">
        <v>968488.5</v>
      </c>
      <c r="AJ582" s="114">
        <v>990289</v>
      </c>
      <c r="AK582" s="114">
        <v>92899.25</v>
      </c>
      <c r="AL582" s="114">
        <v>30025999</v>
      </c>
      <c r="AM582" s="114">
        <v>451789</v>
      </c>
      <c r="AN582" s="114">
        <v>268608.5</v>
      </c>
      <c r="AO582" s="114">
        <v>556325</v>
      </c>
      <c r="AP582" s="114">
        <v>2815550</v>
      </c>
      <c r="AQ582" s="114">
        <v>402425</v>
      </c>
      <c r="AR582" s="114">
        <v>167010.9</v>
      </c>
      <c r="AS582" s="114">
        <v>8241120</v>
      </c>
      <c r="AT582" s="114">
        <v>426982.7</v>
      </c>
      <c r="AU582" s="114">
        <v>2771674</v>
      </c>
      <c r="AV582" s="114">
        <v>616116.80000000005</v>
      </c>
      <c r="AW582" s="114">
        <v>307042.90000000002</v>
      </c>
      <c r="AX582" s="114">
        <v>4650</v>
      </c>
      <c r="AY582" s="114">
        <v>550830</v>
      </c>
      <c r="AZ582" s="114">
        <v>421840</v>
      </c>
      <c r="BA582" s="114">
        <v>229000</v>
      </c>
      <c r="BB582" s="114">
        <v>5470741</v>
      </c>
      <c r="BC582" s="114">
        <v>180712.3</v>
      </c>
      <c r="BD582" s="114">
        <v>8478165.379999999</v>
      </c>
      <c r="BE582" s="114">
        <v>1209634.5</v>
      </c>
      <c r="BF582" s="114">
        <v>481640</v>
      </c>
      <c r="BG582" s="114">
        <v>79630</v>
      </c>
      <c r="BH582" s="114">
        <v>5646618.6100000003</v>
      </c>
      <c r="BI582" s="114">
        <v>239032</v>
      </c>
      <c r="BJ582" s="114">
        <v>164189</v>
      </c>
      <c r="BK582" s="114">
        <v>431039.5</v>
      </c>
      <c r="BL582" s="114">
        <v>308380</v>
      </c>
      <c r="BM582" s="114">
        <v>3743759.3</v>
      </c>
      <c r="BN582" s="114">
        <v>2086885.46</v>
      </c>
      <c r="BO582" s="114">
        <v>631391.5</v>
      </c>
      <c r="BP582" s="114">
        <v>2655265</v>
      </c>
      <c r="BQ582" s="114">
        <v>630395</v>
      </c>
      <c r="BR582" s="114">
        <v>531674</v>
      </c>
      <c r="BS582" s="114">
        <v>61545293.939999998</v>
      </c>
      <c r="BT582" s="114">
        <v>617842.1</v>
      </c>
      <c r="BU582" s="114">
        <v>326920</v>
      </c>
      <c r="BV582" s="114">
        <v>4891408.1500000004</v>
      </c>
      <c r="BW582" s="114">
        <v>157965</v>
      </c>
      <c r="BX582" s="114">
        <v>204510</v>
      </c>
      <c r="BY582" s="114">
        <v>3242730</v>
      </c>
      <c r="BZ582" s="114">
        <v>410600</v>
      </c>
      <c r="CA582" s="114">
        <v>92128</v>
      </c>
      <c r="CB582" s="114">
        <v>350090</v>
      </c>
      <c r="CC582" s="114">
        <v>325105</v>
      </c>
      <c r="CD582" s="114">
        <v>4498653.8100000005</v>
      </c>
      <c r="CE582" s="114">
        <v>228168</v>
      </c>
      <c r="CF582" s="114">
        <v>2948843.17</v>
      </c>
      <c r="CG582" s="114">
        <v>171310</v>
      </c>
      <c r="CH582" s="114">
        <v>35635</v>
      </c>
      <c r="CI582" s="114">
        <v>63556</v>
      </c>
      <c r="CJ582" s="114">
        <v>139520.29999999999</v>
      </c>
      <c r="CK582" s="114">
        <v>2820985.2</v>
      </c>
      <c r="CL582" s="114">
        <v>195486</v>
      </c>
      <c r="CM582" s="114">
        <v>130205.5</v>
      </c>
    </row>
    <row r="583" spans="3:91" ht="25.95" hidden="1" customHeight="1">
      <c r="C583" s="114" t="s">
        <v>709</v>
      </c>
      <c r="D583" s="114">
        <v>9301838.8499999996</v>
      </c>
      <c r="E583" s="114">
        <v>851384.73</v>
      </c>
      <c r="F583" s="114">
        <v>727731.35000000009</v>
      </c>
      <c r="G583" s="114">
        <v>611400.89</v>
      </c>
      <c r="H583" s="114">
        <v>340874.82</v>
      </c>
      <c r="I583" s="114">
        <v>694229.60000000009</v>
      </c>
      <c r="J583" s="114">
        <v>796125.48</v>
      </c>
      <c r="K583" s="114">
        <v>1956950.3</v>
      </c>
      <c r="L583" s="114">
        <v>195119.71</v>
      </c>
      <c r="M583" s="114">
        <v>935391.5</v>
      </c>
      <c r="N583" s="114">
        <v>1938875.23</v>
      </c>
      <c r="O583" s="114">
        <v>179602.1</v>
      </c>
      <c r="P583" s="114">
        <v>4766874.7600000007</v>
      </c>
      <c r="Q583" s="114">
        <v>651188.80999999994</v>
      </c>
      <c r="R583" s="114">
        <v>1106195.26</v>
      </c>
      <c r="S583" s="114">
        <v>1302194.0399999998</v>
      </c>
      <c r="T583" s="114">
        <v>762059.48</v>
      </c>
      <c r="U583" s="114">
        <v>386843.6</v>
      </c>
      <c r="V583" s="114">
        <v>752049.20000000007</v>
      </c>
      <c r="W583" s="114">
        <v>385416.47000000003</v>
      </c>
      <c r="X583" s="114">
        <v>7170897.1600000001</v>
      </c>
      <c r="Y583" s="114">
        <v>481694.37</v>
      </c>
      <c r="Z583" s="114">
        <v>899655.52</v>
      </c>
      <c r="AA583" s="114">
        <v>1047934.59</v>
      </c>
      <c r="AB583" s="114">
        <v>286067.76</v>
      </c>
      <c r="AC583" s="114">
        <v>399125.24000000005</v>
      </c>
      <c r="AD583" s="114">
        <v>724888.99</v>
      </c>
      <c r="AE583" s="114">
        <v>1587342.08</v>
      </c>
      <c r="AF583" s="114">
        <v>647499.11</v>
      </c>
      <c r="AG583" s="114">
        <v>595246.06000000006</v>
      </c>
      <c r="AH583" s="114">
        <v>995071.38</v>
      </c>
      <c r="AI583" s="114">
        <v>1154353.58</v>
      </c>
      <c r="AJ583" s="114">
        <v>611260.27999999991</v>
      </c>
      <c r="AK583" s="114">
        <v>434085.86</v>
      </c>
      <c r="AL583" s="114">
        <v>15105761.120000001</v>
      </c>
      <c r="AM583" s="114">
        <v>687882.43</v>
      </c>
      <c r="AN583" s="114">
        <v>481687.54</v>
      </c>
      <c r="AO583" s="114">
        <v>1330632.43</v>
      </c>
      <c r="AP583" s="114">
        <v>1321602.75</v>
      </c>
      <c r="AQ583" s="114">
        <v>679208.43</v>
      </c>
      <c r="AR583" s="114">
        <v>266823.25</v>
      </c>
      <c r="AS583" s="114">
        <v>3693985.3600000003</v>
      </c>
      <c r="AT583" s="114">
        <v>529008.04</v>
      </c>
      <c r="AU583" s="114">
        <v>1455179.48</v>
      </c>
      <c r="AV583" s="114">
        <v>1275595.1399999999</v>
      </c>
      <c r="AW583" s="114">
        <v>554459.35000000009</v>
      </c>
      <c r="AX583" s="114">
        <v>408727.39999999997</v>
      </c>
      <c r="AY583" s="114">
        <v>711602.19</v>
      </c>
      <c r="AZ583" s="114">
        <v>541309.53</v>
      </c>
      <c r="BA583" s="114">
        <v>496352.03</v>
      </c>
      <c r="BB583" s="114">
        <v>4606152.57</v>
      </c>
      <c r="BC583" s="114">
        <v>499693.53</v>
      </c>
      <c r="BD583" s="114">
        <v>7004992.2599999998</v>
      </c>
      <c r="BE583" s="114">
        <v>1381443.29</v>
      </c>
      <c r="BF583" s="114">
        <v>425456.22</v>
      </c>
      <c r="BG583" s="114">
        <v>796212</v>
      </c>
      <c r="BH583" s="114">
        <v>3170672.8</v>
      </c>
      <c r="BI583" s="114">
        <v>300517.73</v>
      </c>
      <c r="BJ583" s="114">
        <v>229367.28999999998</v>
      </c>
      <c r="BK583" s="114">
        <v>547209.21000000008</v>
      </c>
      <c r="BL583" s="114">
        <v>446461.61</v>
      </c>
      <c r="BM583" s="114">
        <v>3584606.86</v>
      </c>
      <c r="BN583" s="114">
        <v>1381166.0700000003</v>
      </c>
      <c r="BO583" s="114">
        <v>1037625.9</v>
      </c>
      <c r="BP583" s="114">
        <v>1225957.4400000002</v>
      </c>
      <c r="BQ583" s="114">
        <v>1001900.11</v>
      </c>
      <c r="BR583" s="114">
        <v>758964.72</v>
      </c>
      <c r="BS583" s="114">
        <v>20776943.040000003</v>
      </c>
      <c r="BT583" s="114">
        <v>891268.51</v>
      </c>
      <c r="BU583" s="114">
        <v>662103.36</v>
      </c>
      <c r="BV583" s="114">
        <v>4930794.6400000006</v>
      </c>
      <c r="BW583" s="114">
        <v>399658.1</v>
      </c>
      <c r="BX583" s="114">
        <v>712920.19000000006</v>
      </c>
      <c r="BY583" s="114">
        <v>2282652.84</v>
      </c>
      <c r="BZ583" s="114">
        <v>524039.96</v>
      </c>
      <c r="CA583" s="114">
        <v>432001.70999999996</v>
      </c>
      <c r="CB583" s="114">
        <v>564445.1100000001</v>
      </c>
      <c r="CC583" s="114">
        <v>966509.54</v>
      </c>
      <c r="CD583" s="114">
        <v>1900646.44</v>
      </c>
      <c r="CE583" s="114">
        <v>1140048.47</v>
      </c>
      <c r="CF583" s="114">
        <v>1911002.07</v>
      </c>
      <c r="CG583" s="114">
        <v>652414.07000000007</v>
      </c>
      <c r="CH583" s="114">
        <v>606085.4</v>
      </c>
      <c r="CI583" s="114">
        <v>583480.27</v>
      </c>
      <c r="CJ583" s="114">
        <v>451469.22000000003</v>
      </c>
      <c r="CK583" s="114">
        <v>2276581.1</v>
      </c>
      <c r="CL583" s="114">
        <v>231559.54</v>
      </c>
      <c r="CM583" s="114">
        <v>440594.55</v>
      </c>
    </row>
    <row r="584" spans="3:91" ht="25.95" hidden="1" customHeight="1">
      <c r="C584" s="114" t="s">
        <v>710</v>
      </c>
      <c r="D584" s="114">
        <v>4273625.8199999994</v>
      </c>
      <c r="E584" s="114">
        <v>30023</v>
      </c>
      <c r="F584" s="114">
        <v>8492</v>
      </c>
      <c r="G584" s="114">
        <v>77939.290000000008</v>
      </c>
      <c r="H584" s="114">
        <v>117736.66</v>
      </c>
      <c r="I584" s="114">
        <v>102</v>
      </c>
      <c r="J584" s="114">
        <v>120023</v>
      </c>
      <c r="K584" s="114">
        <v>25408.47</v>
      </c>
      <c r="L584" s="114">
        <v>111117.01</v>
      </c>
      <c r="M584" s="114">
        <v>38616</v>
      </c>
      <c r="N584" s="114">
        <v>215326</v>
      </c>
      <c r="O584" s="114">
        <v>2500</v>
      </c>
      <c r="P584" s="114">
        <v>896984.26</v>
      </c>
      <c r="Q584" s="114">
        <v>66056.72</v>
      </c>
      <c r="R584" s="114">
        <v>50643.22</v>
      </c>
      <c r="S584" s="114">
        <v>59129.57</v>
      </c>
      <c r="T584" s="114">
        <v>141568.21</v>
      </c>
      <c r="U584" s="114">
        <v>43772.270000000004</v>
      </c>
      <c r="V584" s="114">
        <v>22769.37</v>
      </c>
      <c r="W584" s="114">
        <v>23855.94</v>
      </c>
      <c r="X584" s="114">
        <v>12564459.390000001</v>
      </c>
      <c r="Y584" s="114">
        <v>167305.20000000001</v>
      </c>
      <c r="Z584" s="114">
        <v>0</v>
      </c>
      <c r="AA584" s="114">
        <v>153979.42000000001</v>
      </c>
      <c r="AB584" s="114">
        <v>120199.26</v>
      </c>
      <c r="AC584" s="114">
        <v>664.28</v>
      </c>
      <c r="AD584" s="114">
        <v>30295.919999999998</v>
      </c>
      <c r="AE584" s="114">
        <v>36161.370000000003</v>
      </c>
      <c r="AF584" s="114">
        <v>6683.24</v>
      </c>
      <c r="AG584" s="114">
        <v>28056</v>
      </c>
      <c r="AH584" s="114">
        <v>287465.8</v>
      </c>
      <c r="AI584" s="114">
        <v>1001106.65</v>
      </c>
      <c r="AJ584" s="114">
        <v>237445</v>
      </c>
      <c r="AK584" s="114">
        <v>321533.62</v>
      </c>
      <c r="AL584" s="114">
        <v>472</v>
      </c>
      <c r="AM584" s="114">
        <v>334922.27</v>
      </c>
      <c r="AN584" s="114">
        <v>42426.05</v>
      </c>
      <c r="AO584" s="114">
        <v>32332.76</v>
      </c>
      <c r="AP584" s="114">
        <v>120646.48</v>
      </c>
      <c r="AQ584" s="114">
        <v>49057.85</v>
      </c>
      <c r="AR584" s="114">
        <v>19827.650000000001</v>
      </c>
      <c r="AS584" s="114">
        <v>100816.37</v>
      </c>
      <c r="AT584" s="114">
        <v>44537.96</v>
      </c>
      <c r="AU584" s="114">
        <v>41974.32</v>
      </c>
      <c r="AV584" s="114">
        <v>30377.85</v>
      </c>
      <c r="AW584" s="114">
        <v>147769.88</v>
      </c>
      <c r="AX584" s="114">
        <v>12263.54</v>
      </c>
      <c r="AY584" s="114">
        <v>24942.2</v>
      </c>
      <c r="AZ584" s="114">
        <v>29085.17</v>
      </c>
      <c r="BA584" s="114">
        <v>17050.28</v>
      </c>
      <c r="BB584" s="114">
        <v>438046.58999999997</v>
      </c>
      <c r="BC584" s="114">
        <v>20145.89</v>
      </c>
      <c r="BD584" s="114">
        <v>5798882.5700000003</v>
      </c>
      <c r="BE584" s="114">
        <v>143956.96</v>
      </c>
      <c r="BF584" s="114">
        <v>3061.4</v>
      </c>
      <c r="BG584" s="114">
        <v>24</v>
      </c>
      <c r="BH584" s="114">
        <v>40432.61</v>
      </c>
      <c r="BI584" s="114">
        <v>574</v>
      </c>
      <c r="BJ584" s="114">
        <v>30718.720000000001</v>
      </c>
      <c r="BK584" s="114">
        <v>112559.92</v>
      </c>
      <c r="BL584" s="114">
        <v>268933.81</v>
      </c>
      <c r="BM584" s="114">
        <v>737328.46</v>
      </c>
      <c r="BN584" s="114">
        <v>114054</v>
      </c>
      <c r="BO584" s="114">
        <v>108071</v>
      </c>
      <c r="BP584" s="114">
        <v>277975</v>
      </c>
      <c r="BQ584" s="114">
        <v>257149.48</v>
      </c>
      <c r="BR584" s="114">
        <v>481644.1</v>
      </c>
      <c r="BS584" s="114">
        <v>650203.66999999993</v>
      </c>
      <c r="BT584" s="114">
        <v>6</v>
      </c>
      <c r="BU584" s="114">
        <v>1026</v>
      </c>
      <c r="BV584" s="114">
        <v>408656.48</v>
      </c>
      <c r="BW584" s="114">
        <v>29698.080000000002</v>
      </c>
      <c r="BX584" s="114">
        <v>152560.18</v>
      </c>
      <c r="BY584" s="114">
        <v>497683.59</v>
      </c>
      <c r="BZ584" s="114">
        <v>246623.62</v>
      </c>
      <c r="CA584" s="114">
        <v>276639.3</v>
      </c>
      <c r="CB584" s="114">
        <v>31987.599999999999</v>
      </c>
      <c r="CC584" s="114">
        <v>19887.43</v>
      </c>
      <c r="CD584" s="114">
        <v>26632.77</v>
      </c>
      <c r="CE584" s="114">
        <v>18482.77</v>
      </c>
      <c r="CF584" s="114">
        <v>268305.53000000003</v>
      </c>
      <c r="CG584" s="114">
        <v>120614.74</v>
      </c>
      <c r="CH584" s="114">
        <v>85087.74</v>
      </c>
      <c r="CI584" s="114">
        <v>16504.8</v>
      </c>
      <c r="CJ584" s="114">
        <v>0</v>
      </c>
      <c r="CK584" s="114">
        <v>127</v>
      </c>
      <c r="CL584" s="114">
        <v>313071.43</v>
      </c>
      <c r="CM584" s="114">
        <v>35718.769999999997</v>
      </c>
    </row>
    <row r="585" spans="3:91" ht="25.95" hidden="1" customHeight="1">
      <c r="C585" s="114" t="s">
        <v>711</v>
      </c>
      <c r="D585" s="114">
        <v>130952</v>
      </c>
      <c r="E585" s="114">
        <v>165109.5</v>
      </c>
      <c r="F585" s="114">
        <v>129940.25</v>
      </c>
      <c r="G585" s="114">
        <v>45511.15</v>
      </c>
      <c r="H585" s="114">
        <v>136591.75</v>
      </c>
      <c r="I585" s="114">
        <v>542500.65</v>
      </c>
      <c r="J585" s="114">
        <v>1034591.04</v>
      </c>
      <c r="K585" s="114">
        <v>429565</v>
      </c>
      <c r="L585" s="114">
        <v>404379.2</v>
      </c>
      <c r="M585" s="114">
        <v>155679.20000000001</v>
      </c>
      <c r="N585" s="114">
        <v>1070490</v>
      </c>
      <c r="O585" s="114">
        <v>13660</v>
      </c>
      <c r="P585" s="114">
        <v>1140827.6100000001</v>
      </c>
      <c r="Q585" s="114">
        <v>434534.47</v>
      </c>
      <c r="R585" s="114">
        <v>967978.3</v>
      </c>
      <c r="S585" s="114">
        <v>372281.21</v>
      </c>
      <c r="T585" s="114">
        <v>848772</v>
      </c>
      <c r="U585" s="114">
        <v>556994.75</v>
      </c>
      <c r="V585" s="114">
        <v>218463.25</v>
      </c>
      <c r="W585" s="114">
        <v>741259.79999999993</v>
      </c>
      <c r="X585" s="114">
        <v>9060828.5</v>
      </c>
      <c r="Y585" s="114">
        <v>138324.75</v>
      </c>
      <c r="Z585" s="114">
        <v>235506.5</v>
      </c>
      <c r="AA585" s="114">
        <v>1366493.25</v>
      </c>
      <c r="AB585" s="114">
        <v>82423.5</v>
      </c>
      <c r="AC585" s="114">
        <v>1068249.21</v>
      </c>
      <c r="AD585" s="114">
        <v>47152</v>
      </c>
      <c r="AE585" s="114">
        <v>1674215.25</v>
      </c>
      <c r="AF585" s="114">
        <v>335925.25</v>
      </c>
      <c r="AG585" s="114">
        <v>803481.4</v>
      </c>
      <c r="AH585" s="114">
        <v>341305.25</v>
      </c>
      <c r="AI585" s="114">
        <v>1216429.75</v>
      </c>
      <c r="AJ585" s="114">
        <v>146901</v>
      </c>
      <c r="AK585" s="114">
        <v>73717.5</v>
      </c>
      <c r="AL585" s="114">
        <v>1258303.3500000001</v>
      </c>
      <c r="AM585" s="114">
        <v>122433</v>
      </c>
      <c r="AN585" s="114">
        <v>15500</v>
      </c>
      <c r="AO585" s="114">
        <v>298969.75</v>
      </c>
      <c r="AP585" s="114">
        <v>285986.75</v>
      </c>
      <c r="AQ585" s="114">
        <v>123821.5</v>
      </c>
      <c r="AR585" s="114">
        <v>64347.13</v>
      </c>
      <c r="AS585" s="114">
        <v>2049547.45</v>
      </c>
      <c r="AT585" s="114">
        <v>304840.84999999998</v>
      </c>
      <c r="AU585" s="114">
        <v>366301.92</v>
      </c>
      <c r="AV585" s="114">
        <v>266244.5</v>
      </c>
      <c r="AW585" s="114">
        <v>32128.25</v>
      </c>
      <c r="AX585" s="114">
        <v>81575</v>
      </c>
      <c r="AY585" s="114">
        <v>942010.65</v>
      </c>
      <c r="AZ585" s="114">
        <v>343256.5</v>
      </c>
      <c r="BA585" s="114">
        <v>154688</v>
      </c>
      <c r="BB585" s="114">
        <v>550410.56000000006</v>
      </c>
      <c r="BC585" s="114">
        <v>225114</v>
      </c>
      <c r="BD585" s="114">
        <v>583250</v>
      </c>
      <c r="BE585" s="114">
        <v>417633.43</v>
      </c>
      <c r="BF585" s="114">
        <v>584073.79</v>
      </c>
      <c r="BG585" s="114">
        <v>571486.67000000004</v>
      </c>
      <c r="BH585" s="114">
        <v>1195574.29</v>
      </c>
      <c r="BI585" s="114">
        <v>2140115.65</v>
      </c>
      <c r="BJ585" s="114">
        <v>30534.25</v>
      </c>
      <c r="BK585" s="114">
        <v>485489.75</v>
      </c>
      <c r="BL585" s="114">
        <v>355903.75</v>
      </c>
      <c r="BM585" s="114">
        <v>2325339.7999999998</v>
      </c>
      <c r="BN585" s="114">
        <v>798111.75</v>
      </c>
      <c r="BO585" s="114">
        <v>425970</v>
      </c>
      <c r="BP585" s="114">
        <v>736202.65</v>
      </c>
      <c r="BQ585" s="114">
        <v>729519.33</v>
      </c>
      <c r="BR585" s="114">
        <v>753085.5</v>
      </c>
      <c r="BS585" s="114">
        <v>2557017.2599999998</v>
      </c>
      <c r="BT585" s="114">
        <v>161833.75</v>
      </c>
      <c r="BU585" s="114">
        <v>117103.06</v>
      </c>
      <c r="BV585" s="114">
        <v>334676.75</v>
      </c>
      <c r="BW585" s="114">
        <v>38988</v>
      </c>
      <c r="BX585" s="114">
        <v>177419.75</v>
      </c>
      <c r="BY585" s="114">
        <v>128104.5</v>
      </c>
      <c r="BZ585" s="114">
        <v>546928.25</v>
      </c>
      <c r="CA585" s="114">
        <v>14690.5</v>
      </c>
      <c r="CB585" s="114">
        <v>290601</v>
      </c>
      <c r="CC585" s="114">
        <v>429014.42</v>
      </c>
      <c r="CD585" s="114">
        <v>1067394.3599999999</v>
      </c>
      <c r="CE585" s="114">
        <v>234862.63</v>
      </c>
      <c r="CF585" s="114">
        <v>114516.25</v>
      </c>
      <c r="CG585" s="114">
        <v>224183.25</v>
      </c>
      <c r="CH585" s="114">
        <v>257633</v>
      </c>
      <c r="CI585" s="114">
        <v>231784.25</v>
      </c>
      <c r="CJ585" s="114">
        <v>217820.81</v>
      </c>
      <c r="CK585" s="114">
        <v>835897.5</v>
      </c>
      <c r="CL585" s="114">
        <v>849802.75</v>
      </c>
      <c r="CM585" s="114">
        <v>126978.75</v>
      </c>
    </row>
    <row r="586" spans="3:91" ht="25.95" hidden="1" customHeight="1">
      <c r="C586" s="114" t="s">
        <v>712</v>
      </c>
      <c r="D586" s="114">
        <v>0</v>
      </c>
      <c r="E586" s="114">
        <v>0</v>
      </c>
      <c r="F586" s="114">
        <v>0</v>
      </c>
      <c r="G586" s="114">
        <v>0</v>
      </c>
      <c r="H586" s="114">
        <v>0</v>
      </c>
      <c r="I586" s="114">
        <v>0</v>
      </c>
      <c r="J586" s="114">
        <v>0</v>
      </c>
      <c r="K586" s="114">
        <v>0</v>
      </c>
      <c r="L586" s="114">
        <v>0</v>
      </c>
      <c r="M586" s="114">
        <v>101780.62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  <c r="AC586" s="114">
        <v>0</v>
      </c>
      <c r="AD586" s="114">
        <v>0</v>
      </c>
      <c r="AE586" s="114">
        <v>0</v>
      </c>
      <c r="AF586" s="114">
        <v>0</v>
      </c>
      <c r="AG586" s="114">
        <v>0</v>
      </c>
      <c r="AH586" s="114">
        <v>0</v>
      </c>
      <c r="AI586" s="114">
        <v>0</v>
      </c>
      <c r="AJ586" s="114">
        <v>0</v>
      </c>
      <c r="AK586" s="114">
        <v>0</v>
      </c>
      <c r="AL586" s="114">
        <v>0</v>
      </c>
      <c r="AM586" s="114">
        <v>0</v>
      </c>
      <c r="AN586" s="114">
        <v>0</v>
      </c>
      <c r="AO586" s="114">
        <v>0</v>
      </c>
      <c r="AP586" s="114">
        <v>0</v>
      </c>
      <c r="AQ586" s="114">
        <v>0</v>
      </c>
      <c r="AR586" s="114">
        <v>0</v>
      </c>
      <c r="AS586" s="114">
        <v>319949</v>
      </c>
      <c r="AT586" s="114">
        <v>0</v>
      </c>
      <c r="AU586" s="114">
        <v>0</v>
      </c>
      <c r="AV586" s="114">
        <v>0</v>
      </c>
      <c r="AW586" s="114">
        <v>0</v>
      </c>
      <c r="AX586" s="114">
        <v>0</v>
      </c>
      <c r="AY586" s="114">
        <v>0</v>
      </c>
      <c r="AZ586" s="114">
        <v>0</v>
      </c>
      <c r="BA586" s="114">
        <v>0</v>
      </c>
      <c r="BB586" s="114">
        <v>0</v>
      </c>
      <c r="BC586" s="114">
        <v>0</v>
      </c>
      <c r="BD586" s="114">
        <v>0</v>
      </c>
      <c r="BE586" s="114">
        <v>0</v>
      </c>
      <c r="BF586" s="114">
        <v>0</v>
      </c>
      <c r="BG586" s="114">
        <v>0</v>
      </c>
      <c r="BH586" s="114">
        <v>40000</v>
      </c>
      <c r="BI586" s="114">
        <v>0</v>
      </c>
      <c r="BJ586" s="114">
        <v>2000</v>
      </c>
      <c r="BK586" s="114">
        <v>0</v>
      </c>
      <c r="BL586" s="114">
        <v>0</v>
      </c>
      <c r="BM586" s="114">
        <v>0</v>
      </c>
      <c r="BN586" s="114">
        <v>0</v>
      </c>
      <c r="BO586" s="114">
        <v>0</v>
      </c>
      <c r="BP586" s="114">
        <v>0</v>
      </c>
      <c r="BQ586" s="114">
        <v>0</v>
      </c>
      <c r="BR586" s="114">
        <v>0</v>
      </c>
      <c r="BS586" s="114">
        <v>0</v>
      </c>
      <c r="BT586" s="114">
        <v>0</v>
      </c>
      <c r="BU586" s="114">
        <v>0</v>
      </c>
      <c r="BV586" s="114">
        <v>0</v>
      </c>
      <c r="BW586" s="114">
        <v>0</v>
      </c>
      <c r="BX586" s="114">
        <v>0</v>
      </c>
      <c r="BY586" s="114">
        <v>30600</v>
      </c>
      <c r="BZ586" s="114">
        <v>0</v>
      </c>
      <c r="CA586" s="114">
        <v>0</v>
      </c>
      <c r="CB586" s="114">
        <v>0</v>
      </c>
      <c r="CC586" s="114">
        <v>0</v>
      </c>
      <c r="CD586" s="114">
        <v>0</v>
      </c>
      <c r="CE586" s="114">
        <v>0</v>
      </c>
      <c r="CF586" s="114">
        <v>0</v>
      </c>
      <c r="CG586" s="114">
        <v>0</v>
      </c>
      <c r="CH586" s="114">
        <v>0</v>
      </c>
      <c r="CI586" s="114">
        <v>0</v>
      </c>
      <c r="CJ586" s="114">
        <v>0</v>
      </c>
      <c r="CK586" s="114">
        <v>0</v>
      </c>
      <c r="CL586" s="114">
        <v>0</v>
      </c>
      <c r="CM586" s="114">
        <v>0</v>
      </c>
    </row>
    <row r="587" spans="3:91" ht="25.95" hidden="1" customHeight="1">
      <c r="C587" s="114" t="s">
        <v>713</v>
      </c>
      <c r="D587" s="114">
        <v>71000</v>
      </c>
      <c r="E587" s="114">
        <v>3401087.17</v>
      </c>
      <c r="F587" s="114">
        <v>1341270.6200000001</v>
      </c>
      <c r="G587" s="114">
        <v>79540</v>
      </c>
      <c r="H587" s="114">
        <v>330350</v>
      </c>
      <c r="I587" s="114">
        <v>2822288.25</v>
      </c>
      <c r="J587" s="114">
        <v>4526561</v>
      </c>
      <c r="K587" s="114">
        <v>1390488.29</v>
      </c>
      <c r="L587" s="114">
        <v>145050</v>
      </c>
      <c r="M587" s="114">
        <v>14000</v>
      </c>
      <c r="N587" s="114">
        <v>617073.01</v>
      </c>
      <c r="O587" s="114">
        <v>2481313.04</v>
      </c>
      <c r="P587" s="114">
        <v>4209885.07</v>
      </c>
      <c r="Q587" s="114">
        <v>40801.94</v>
      </c>
      <c r="R587" s="114">
        <v>4837345.91</v>
      </c>
      <c r="S587" s="114">
        <v>6744938.2000000002</v>
      </c>
      <c r="T587" s="114">
        <v>15650</v>
      </c>
      <c r="U587" s="114">
        <v>260569.46</v>
      </c>
      <c r="V587" s="114">
        <v>24050</v>
      </c>
      <c r="W587" s="114">
        <v>479686.88</v>
      </c>
      <c r="X587" s="114">
        <v>274363.25</v>
      </c>
      <c r="Y587" s="114">
        <v>249977.34</v>
      </c>
      <c r="Z587" s="114">
        <v>2020823.19</v>
      </c>
      <c r="AA587" s="114">
        <v>293364</v>
      </c>
      <c r="AB587" s="114">
        <v>472021.62</v>
      </c>
      <c r="AC587" s="114">
        <v>1127032.68</v>
      </c>
      <c r="AD587" s="114">
        <v>879041.83</v>
      </c>
      <c r="AE587" s="114">
        <v>240000</v>
      </c>
      <c r="AF587" s="114">
        <v>55330</v>
      </c>
      <c r="AG587" s="114">
        <v>265079.09999999998</v>
      </c>
      <c r="AH587" s="114">
        <v>34100</v>
      </c>
      <c r="AI587" s="114">
        <v>280736.66000000003</v>
      </c>
      <c r="AJ587" s="114">
        <v>0</v>
      </c>
      <c r="AK587" s="114">
        <v>244675.32</v>
      </c>
      <c r="AL587" s="114">
        <v>761666.67</v>
      </c>
      <c r="AM587" s="114">
        <v>0</v>
      </c>
      <c r="AN587" s="114">
        <v>15200</v>
      </c>
      <c r="AO587" s="114">
        <v>5949058.0800000001</v>
      </c>
      <c r="AP587" s="114">
        <v>24278</v>
      </c>
      <c r="AQ587" s="114">
        <v>260680</v>
      </c>
      <c r="AR587" s="114">
        <v>0</v>
      </c>
      <c r="AS587" s="114">
        <v>78640</v>
      </c>
      <c r="AT587" s="114">
        <v>258000</v>
      </c>
      <c r="AU587" s="114">
        <v>188442</v>
      </c>
      <c r="AV587" s="114">
        <v>0</v>
      </c>
      <c r="AW587" s="114">
        <v>0</v>
      </c>
      <c r="AX587" s="114">
        <v>1000</v>
      </c>
      <c r="AY587" s="114">
        <v>16800</v>
      </c>
      <c r="AZ587" s="114">
        <v>267826</v>
      </c>
      <c r="BA587" s="114">
        <v>0</v>
      </c>
      <c r="BB587" s="114">
        <v>25720</v>
      </c>
      <c r="BC587" s="114">
        <v>15000</v>
      </c>
      <c r="BD587" s="114">
        <v>540195</v>
      </c>
      <c r="BE587" s="114">
        <v>0</v>
      </c>
      <c r="BF587" s="114">
        <v>0</v>
      </c>
      <c r="BG587" s="114">
        <v>268804</v>
      </c>
      <c r="BH587" s="114">
        <v>28770.93</v>
      </c>
      <c r="BI587" s="114">
        <v>130000</v>
      </c>
      <c r="BJ587" s="114">
        <v>34500</v>
      </c>
      <c r="BK587" s="114">
        <v>254000</v>
      </c>
      <c r="BL587" s="114">
        <v>0</v>
      </c>
      <c r="BM587" s="114">
        <v>360000</v>
      </c>
      <c r="BN587" s="114">
        <v>330346.46000000002</v>
      </c>
      <c r="BO587" s="114">
        <v>378000</v>
      </c>
      <c r="BP587" s="114">
        <v>240000</v>
      </c>
      <c r="BQ587" s="114">
        <v>255273</v>
      </c>
      <c r="BR587" s="114">
        <v>229740</v>
      </c>
      <c r="BS587" s="114">
        <v>3696282.99</v>
      </c>
      <c r="BT587" s="114">
        <v>343098.29000000004</v>
      </c>
      <c r="BU587" s="114">
        <v>14364.2</v>
      </c>
      <c r="BV587" s="114">
        <v>2598889.87</v>
      </c>
      <c r="BW587" s="114">
        <v>10200</v>
      </c>
      <c r="BX587" s="114">
        <v>34296</v>
      </c>
      <c r="BY587" s="114">
        <v>1842732.23</v>
      </c>
      <c r="BZ587" s="114">
        <v>10000</v>
      </c>
      <c r="CA587" s="114">
        <v>819500</v>
      </c>
      <c r="CB587" s="114">
        <v>330283.17</v>
      </c>
      <c r="CC587" s="114">
        <v>3362637.22</v>
      </c>
      <c r="CD587" s="114">
        <v>694841.52</v>
      </c>
      <c r="CE587" s="114">
        <v>338637.75</v>
      </c>
      <c r="CF587" s="114">
        <v>1226520</v>
      </c>
      <c r="CG587" s="114">
        <v>110000</v>
      </c>
      <c r="CH587" s="114">
        <v>41321.490000000005</v>
      </c>
      <c r="CI587" s="114">
        <v>47376.53</v>
      </c>
      <c r="CJ587" s="114">
        <v>951475.29</v>
      </c>
      <c r="CK587" s="114">
        <v>76475.8</v>
      </c>
      <c r="CL587" s="114">
        <v>38405</v>
      </c>
      <c r="CM587" s="114">
        <v>313495.96999999997</v>
      </c>
    </row>
    <row r="588" spans="3:91" ht="25.95" hidden="1" customHeight="1">
      <c r="C588" s="114" t="s">
        <v>714</v>
      </c>
      <c r="D588" s="114">
        <v>133076394.66</v>
      </c>
      <c r="E588" s="114">
        <v>0</v>
      </c>
      <c r="F588" s="114">
        <v>0</v>
      </c>
      <c r="G588" s="114">
        <v>0</v>
      </c>
      <c r="H588" s="114">
        <v>0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25700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589491.18000000005</v>
      </c>
      <c r="Y588" s="114">
        <v>0</v>
      </c>
      <c r="Z588" s="114">
        <v>0</v>
      </c>
      <c r="AA588" s="114">
        <v>0</v>
      </c>
      <c r="AB588" s="114">
        <v>0</v>
      </c>
      <c r="AC588" s="114">
        <v>0</v>
      </c>
      <c r="AD588" s="114">
        <v>0</v>
      </c>
      <c r="AE588" s="114">
        <v>0</v>
      </c>
      <c r="AF588" s="114">
        <v>0</v>
      </c>
      <c r="AG588" s="114">
        <v>0</v>
      </c>
      <c r="AH588" s="114">
        <v>0</v>
      </c>
      <c r="AI588" s="114">
        <v>0</v>
      </c>
      <c r="AJ588" s="114">
        <v>0</v>
      </c>
      <c r="AK588" s="114">
        <v>0</v>
      </c>
      <c r="AL588" s="114">
        <v>4847103.8</v>
      </c>
      <c r="AM588" s="114">
        <v>0</v>
      </c>
      <c r="AN588" s="114">
        <v>0</v>
      </c>
      <c r="AO588" s="114">
        <v>0</v>
      </c>
      <c r="AP588" s="114">
        <v>0</v>
      </c>
      <c r="AQ588" s="114">
        <v>0</v>
      </c>
      <c r="AR588" s="114">
        <v>0</v>
      </c>
      <c r="AS588" s="114">
        <v>527408.1</v>
      </c>
      <c r="AT588" s="114">
        <v>0</v>
      </c>
      <c r="AU588" s="114">
        <v>0</v>
      </c>
      <c r="AV588" s="114">
        <v>0</v>
      </c>
      <c r="AW588" s="114">
        <v>0</v>
      </c>
      <c r="AX588" s="114">
        <v>0</v>
      </c>
      <c r="AY588" s="114">
        <v>0</v>
      </c>
      <c r="AZ588" s="114">
        <v>0</v>
      </c>
      <c r="BA588" s="114">
        <v>0</v>
      </c>
      <c r="BB588" s="114">
        <v>2350</v>
      </c>
      <c r="BC588" s="114">
        <v>0</v>
      </c>
      <c r="BD588" s="114">
        <v>6300</v>
      </c>
      <c r="BE588" s="114">
        <v>0</v>
      </c>
      <c r="BF588" s="114">
        <v>0</v>
      </c>
      <c r="BG588" s="114">
        <v>0</v>
      </c>
      <c r="BH588" s="114">
        <v>0</v>
      </c>
      <c r="BI588" s="114">
        <v>0</v>
      </c>
      <c r="BJ588" s="114">
        <v>0</v>
      </c>
      <c r="BK588" s="114">
        <v>0</v>
      </c>
      <c r="BL588" s="114">
        <v>0</v>
      </c>
      <c r="BM588" s="114">
        <v>41203685.689999998</v>
      </c>
      <c r="BN588" s="114">
        <v>0</v>
      </c>
      <c r="BO588" s="114">
        <v>0</v>
      </c>
      <c r="BP588" s="114">
        <v>0</v>
      </c>
      <c r="BQ588" s="114">
        <v>0</v>
      </c>
      <c r="BR588" s="114">
        <v>0</v>
      </c>
      <c r="BS588" s="114">
        <v>4706100.05</v>
      </c>
      <c r="BT588" s="114">
        <v>0</v>
      </c>
      <c r="BU588" s="114">
        <v>0</v>
      </c>
      <c r="BV588" s="114">
        <v>0</v>
      </c>
      <c r="BW588" s="114">
        <v>0</v>
      </c>
      <c r="BX588" s="114">
        <v>0</v>
      </c>
      <c r="BY588" s="114">
        <v>0</v>
      </c>
      <c r="BZ588" s="114">
        <v>0</v>
      </c>
      <c r="CA588" s="114">
        <v>0</v>
      </c>
      <c r="CB588" s="114">
        <v>0</v>
      </c>
      <c r="CC588" s="114">
        <v>0</v>
      </c>
      <c r="CD588" s="114">
        <v>0</v>
      </c>
      <c r="CE588" s="114">
        <v>0</v>
      </c>
      <c r="CF588" s="114">
        <v>0</v>
      </c>
      <c r="CG588" s="114">
        <v>0</v>
      </c>
      <c r="CH588" s="114">
        <v>0</v>
      </c>
      <c r="CI588" s="114">
        <v>0</v>
      </c>
      <c r="CJ588" s="114">
        <v>0</v>
      </c>
      <c r="CK588" s="114">
        <v>0</v>
      </c>
      <c r="CL588" s="114">
        <v>0</v>
      </c>
      <c r="CM588" s="114">
        <v>0</v>
      </c>
    </row>
    <row r="589" spans="3:91" ht="25.95" hidden="1" customHeight="1">
      <c r="C589" s="114" t="s">
        <v>715</v>
      </c>
      <c r="D589" s="114">
        <v>1277463.27</v>
      </c>
      <c r="E589" s="114">
        <v>19720.63</v>
      </c>
      <c r="F589" s="114">
        <v>36046.519999999997</v>
      </c>
      <c r="G589" s="114">
        <v>38930.160000000003</v>
      </c>
      <c r="H589" s="114">
        <v>9507.6</v>
      </c>
      <c r="I589" s="114">
        <v>18989.71</v>
      </c>
      <c r="J589" s="114">
        <v>7704.41</v>
      </c>
      <c r="K589" s="114">
        <v>117116.24</v>
      </c>
      <c r="L589" s="114">
        <v>56585.760000000002</v>
      </c>
      <c r="M589" s="114">
        <v>96622.31</v>
      </c>
      <c r="N589" s="114">
        <v>174832.53</v>
      </c>
      <c r="O589" s="114">
        <v>2749.71</v>
      </c>
      <c r="P589" s="114">
        <v>534026.85</v>
      </c>
      <c r="Q589" s="114">
        <v>125867.57</v>
      </c>
      <c r="R589" s="114">
        <v>106137.43</v>
      </c>
      <c r="S589" s="114">
        <v>20372.98</v>
      </c>
      <c r="T589" s="114">
        <v>96502.42</v>
      </c>
      <c r="U589" s="114">
        <v>42001.46</v>
      </c>
      <c r="V589" s="114">
        <v>90391.140000000014</v>
      </c>
      <c r="W589" s="114">
        <v>72409.820000000007</v>
      </c>
      <c r="X589" s="114">
        <v>3461362.5900000003</v>
      </c>
      <c r="Y589" s="114">
        <v>140731.97999999998</v>
      </c>
      <c r="Z589" s="114">
        <v>308563.03999999998</v>
      </c>
      <c r="AA589" s="114">
        <v>51923.71</v>
      </c>
      <c r="AB589" s="114">
        <v>28691.62</v>
      </c>
      <c r="AC589" s="114">
        <v>141223.64000000001</v>
      </c>
      <c r="AD589" s="114">
        <v>530358.31999999995</v>
      </c>
      <c r="AE589" s="114">
        <v>349850.9</v>
      </c>
      <c r="AF589" s="114">
        <v>8841.49</v>
      </c>
      <c r="AG589" s="114">
        <v>98060.31</v>
      </c>
      <c r="AH589" s="114">
        <v>4702.3</v>
      </c>
      <c r="AI589" s="114">
        <v>171109.94</v>
      </c>
      <c r="AJ589" s="114">
        <v>86272.36</v>
      </c>
      <c r="AK589" s="114">
        <v>13964.68</v>
      </c>
      <c r="AL589" s="114">
        <v>1942967.95</v>
      </c>
      <c r="AM589" s="114">
        <v>634686.71999999997</v>
      </c>
      <c r="AN589" s="114">
        <v>21791.48</v>
      </c>
      <c r="AO589" s="114">
        <v>587830.69999999995</v>
      </c>
      <c r="AP589" s="114">
        <v>92455.44</v>
      </c>
      <c r="AQ589" s="114">
        <v>54104.97</v>
      </c>
      <c r="AR589" s="114">
        <v>0</v>
      </c>
      <c r="AS589" s="114">
        <v>140956.06</v>
      </c>
      <c r="AT589" s="114">
        <v>763076.05999999994</v>
      </c>
      <c r="AU589" s="114">
        <v>134902.12</v>
      </c>
      <c r="AV589" s="114">
        <v>76848.709999999992</v>
      </c>
      <c r="AW589" s="114">
        <v>73206.81</v>
      </c>
      <c r="AX589" s="114">
        <v>48767.040000000001</v>
      </c>
      <c r="AY589" s="114">
        <v>57933.69</v>
      </c>
      <c r="AZ589" s="114">
        <v>461398.12</v>
      </c>
      <c r="BA589" s="114">
        <v>22190.48</v>
      </c>
      <c r="BB589" s="114">
        <v>687650.49</v>
      </c>
      <c r="BC589" s="114">
        <v>21031.93</v>
      </c>
      <c r="BD589" s="114">
        <v>784423.07000000007</v>
      </c>
      <c r="BE589" s="114">
        <v>245124.63</v>
      </c>
      <c r="BF589" s="114">
        <v>55923.840000000004</v>
      </c>
      <c r="BG589" s="114">
        <v>431022.38</v>
      </c>
      <c r="BH589" s="114">
        <v>471202.81000000006</v>
      </c>
      <c r="BI589" s="114">
        <v>14103</v>
      </c>
      <c r="BJ589" s="114">
        <v>24836.639999999999</v>
      </c>
      <c r="BK589" s="114">
        <v>63929</v>
      </c>
      <c r="BL589" s="114">
        <v>20139.599999999999</v>
      </c>
      <c r="BM589" s="114">
        <v>2427159.06</v>
      </c>
      <c r="BN589" s="114">
        <v>112235.66</v>
      </c>
      <c r="BO589" s="114">
        <v>16281.240000000002</v>
      </c>
      <c r="BP589" s="114">
        <v>32012.719999999998</v>
      </c>
      <c r="BQ589" s="114">
        <v>68872.88</v>
      </c>
      <c r="BR589" s="114">
        <v>271409.43</v>
      </c>
      <c r="BS589" s="114">
        <v>5079654.3499999996</v>
      </c>
      <c r="BT589" s="114">
        <v>108352.7</v>
      </c>
      <c r="BU589" s="114">
        <v>84183.98000000001</v>
      </c>
      <c r="BV589" s="114">
        <v>816317.66999999993</v>
      </c>
      <c r="BW589" s="114">
        <v>30833.030000000002</v>
      </c>
      <c r="BX589" s="114">
        <v>95083.260000000009</v>
      </c>
      <c r="BY589" s="114">
        <v>246806.06</v>
      </c>
      <c r="BZ589" s="114">
        <v>30023.94</v>
      </c>
      <c r="CA589" s="114">
        <v>103499.33</v>
      </c>
      <c r="CB589" s="114">
        <v>91595.42</v>
      </c>
      <c r="CC589" s="114">
        <v>365734.74</v>
      </c>
      <c r="CD589" s="114">
        <v>411139.27</v>
      </c>
      <c r="CE589" s="114">
        <v>112572.43</v>
      </c>
      <c r="CF589" s="114">
        <v>236385.35</v>
      </c>
      <c r="CG589" s="114">
        <v>14169.16</v>
      </c>
      <c r="CH589" s="114">
        <v>46580.92</v>
      </c>
      <c r="CI589" s="114">
        <v>12284.19</v>
      </c>
      <c r="CJ589" s="114">
        <v>66078.929999999993</v>
      </c>
      <c r="CK589" s="114">
        <v>193118.55</v>
      </c>
      <c r="CL589" s="114">
        <v>91882.14</v>
      </c>
      <c r="CM589" s="114">
        <v>358813.31</v>
      </c>
    </row>
    <row r="590" spans="3:91" ht="25.95" hidden="1" customHeight="1">
      <c r="C590" s="114" t="s">
        <v>716</v>
      </c>
      <c r="D590" s="114">
        <v>19246742.25</v>
      </c>
      <c r="E590" s="114">
        <v>2234655.65</v>
      </c>
      <c r="F590" s="114">
        <v>1324430.0100000002</v>
      </c>
      <c r="G590" s="114">
        <v>2390189.56</v>
      </c>
      <c r="H590" s="114">
        <v>1661381.76</v>
      </c>
      <c r="I590" s="114">
        <v>1523488.1199999996</v>
      </c>
      <c r="J590" s="114">
        <v>1858377.5299999998</v>
      </c>
      <c r="K590" s="114">
        <v>4115199.49</v>
      </c>
      <c r="L590" s="114">
        <v>2916374.69</v>
      </c>
      <c r="M590" s="114">
        <v>3409132.9</v>
      </c>
      <c r="N590" s="114">
        <v>8671672.1199999992</v>
      </c>
      <c r="O590" s="114">
        <v>1763358.7600000002</v>
      </c>
      <c r="P590" s="114">
        <v>16833468.66</v>
      </c>
      <c r="Q590" s="114">
        <v>1716369.83</v>
      </c>
      <c r="R590" s="114">
        <v>3045914.7399999998</v>
      </c>
      <c r="S590" s="114">
        <v>4561340.7300000004</v>
      </c>
      <c r="T590" s="114">
        <v>2253818.39</v>
      </c>
      <c r="U590" s="114">
        <v>2632758.8299999996</v>
      </c>
      <c r="V590" s="114">
        <v>1295986.52</v>
      </c>
      <c r="W590" s="114">
        <v>1198336.4400000002</v>
      </c>
      <c r="X590" s="114">
        <v>35741075.620000005</v>
      </c>
      <c r="Y590" s="114">
        <v>2555935.2599999998</v>
      </c>
      <c r="Z590" s="114">
        <v>3955072.14</v>
      </c>
      <c r="AA590" s="114">
        <v>2815913.89</v>
      </c>
      <c r="AB590" s="114">
        <v>1309094.1200000001</v>
      </c>
      <c r="AC590" s="114">
        <v>1364331.97</v>
      </c>
      <c r="AD590" s="114">
        <v>2113185.1099999994</v>
      </c>
      <c r="AE590" s="114">
        <v>6110126.4500000002</v>
      </c>
      <c r="AF590" s="114">
        <v>2257069.5900000003</v>
      </c>
      <c r="AG590" s="114">
        <v>1712683.2300000002</v>
      </c>
      <c r="AH590" s="114">
        <v>2210096.66</v>
      </c>
      <c r="AI590" s="114">
        <v>2949888.4600000004</v>
      </c>
      <c r="AJ590" s="114">
        <v>2314369.87</v>
      </c>
      <c r="AK590" s="114">
        <v>2724406</v>
      </c>
      <c r="AL590" s="114">
        <v>37886199.470000006</v>
      </c>
      <c r="AM590" s="114">
        <v>1745157.9600000002</v>
      </c>
      <c r="AN590" s="114">
        <v>1463842.64</v>
      </c>
      <c r="AO590" s="114">
        <v>4194871.5599999996</v>
      </c>
      <c r="AP590" s="114">
        <v>3574800.7000000007</v>
      </c>
      <c r="AQ590" s="114">
        <v>2604613.9899999998</v>
      </c>
      <c r="AR590" s="114">
        <v>1047449.14</v>
      </c>
      <c r="AS590" s="114">
        <v>13463448.699999997</v>
      </c>
      <c r="AT590" s="114">
        <v>2292245.33</v>
      </c>
      <c r="AU590" s="114">
        <v>3876379.7100000004</v>
      </c>
      <c r="AV590" s="114">
        <v>2977782.9299999992</v>
      </c>
      <c r="AW590" s="114">
        <v>1802638.8599999999</v>
      </c>
      <c r="AX590" s="114">
        <v>1161669.56</v>
      </c>
      <c r="AY590" s="114">
        <v>2080364.4700000004</v>
      </c>
      <c r="AZ590" s="114">
        <v>2174102.0200000005</v>
      </c>
      <c r="BA590" s="114">
        <v>2674550.3199999998</v>
      </c>
      <c r="BB590" s="114">
        <v>20122529.709999997</v>
      </c>
      <c r="BC590" s="114">
        <v>2753476.4599999995</v>
      </c>
      <c r="BD590" s="114">
        <v>25977353.890000004</v>
      </c>
      <c r="BE590" s="114">
        <v>4606952.5999999996</v>
      </c>
      <c r="BF590" s="114">
        <v>1138914.9099999999</v>
      </c>
      <c r="BG590" s="114">
        <v>4345552.1499999994</v>
      </c>
      <c r="BH590" s="114">
        <v>20105227.879999995</v>
      </c>
      <c r="BI590" s="114">
        <v>1365583.83</v>
      </c>
      <c r="BJ590" s="114">
        <v>2203909.27</v>
      </c>
      <c r="BK590" s="114">
        <v>1508085.2100000004</v>
      </c>
      <c r="BL590" s="114">
        <v>2266990.31</v>
      </c>
      <c r="BM590" s="114">
        <v>12125627.82</v>
      </c>
      <c r="BN590" s="114">
        <v>4068096.39</v>
      </c>
      <c r="BO590" s="114">
        <v>3221788.42</v>
      </c>
      <c r="BP590" s="114">
        <v>4525345.58</v>
      </c>
      <c r="BQ590" s="114">
        <v>3298714.57</v>
      </c>
      <c r="BR590" s="114">
        <v>2569666.81</v>
      </c>
      <c r="BS590" s="114">
        <v>78022041.180000007</v>
      </c>
      <c r="BT590" s="114">
        <v>2796868.25</v>
      </c>
      <c r="BU590" s="114">
        <v>1730773.65</v>
      </c>
      <c r="BV590" s="114">
        <v>17661929.739999998</v>
      </c>
      <c r="BW590" s="114">
        <v>2028341.85</v>
      </c>
      <c r="BX590" s="114">
        <v>2906781.3800000004</v>
      </c>
      <c r="BY590" s="114">
        <v>10134909.920000002</v>
      </c>
      <c r="BZ590" s="114">
        <v>2140217.2099999995</v>
      </c>
      <c r="CA590" s="114">
        <v>1695710.4300000002</v>
      </c>
      <c r="CB590" s="114">
        <v>2888577.1499999994</v>
      </c>
      <c r="CC590" s="114">
        <v>2471715.9299999997</v>
      </c>
      <c r="CD590" s="114">
        <v>7970760.2400000012</v>
      </c>
      <c r="CE590" s="114">
        <v>2340762.16</v>
      </c>
      <c r="CF590" s="114">
        <v>6602442.5499999998</v>
      </c>
      <c r="CG590" s="114">
        <v>1726613.6300000001</v>
      </c>
      <c r="CH590" s="114">
        <v>1314332.3100000003</v>
      </c>
      <c r="CI590" s="114">
        <v>1625026.34</v>
      </c>
      <c r="CJ590" s="114">
        <v>1006682.34</v>
      </c>
      <c r="CK590" s="114">
        <v>8537046.2599999998</v>
      </c>
      <c r="CL590" s="114">
        <v>2059827.9000000001</v>
      </c>
      <c r="CM590" s="114">
        <v>1630602.8199999998</v>
      </c>
    </row>
    <row r="591" spans="3:91" ht="25.95" hidden="1" customHeight="1">
      <c r="C591" s="114" t="s">
        <v>717</v>
      </c>
      <c r="D591" s="114">
        <v>383064944.50999999</v>
      </c>
      <c r="E591" s="114">
        <v>34478799.210000001</v>
      </c>
      <c r="F591" s="114">
        <v>29580578.800000008</v>
      </c>
      <c r="G591" s="114">
        <v>31975024.629999999</v>
      </c>
      <c r="H591" s="114">
        <v>21388933.170000002</v>
      </c>
      <c r="I591" s="114">
        <v>37047806.140000001</v>
      </c>
      <c r="J591" s="114">
        <v>45997334.069999993</v>
      </c>
      <c r="K591" s="114">
        <v>69294365.659999996</v>
      </c>
      <c r="L591" s="114">
        <v>36829397.079999998</v>
      </c>
      <c r="M591" s="114">
        <v>36596853.68</v>
      </c>
      <c r="N591" s="114">
        <v>85820446.940000027</v>
      </c>
      <c r="O591" s="114">
        <v>16076891.000000002</v>
      </c>
      <c r="P591" s="114">
        <v>195472702.64999995</v>
      </c>
      <c r="Q591" s="114">
        <v>31723258.740000002</v>
      </c>
      <c r="R591" s="114">
        <v>42301769.150000006</v>
      </c>
      <c r="S591" s="114">
        <v>63330634.74000001</v>
      </c>
      <c r="T591" s="114">
        <v>32389408.109999999</v>
      </c>
      <c r="U591" s="114">
        <v>32533717.430000003</v>
      </c>
      <c r="V591" s="114">
        <v>26592658.650000002</v>
      </c>
      <c r="W591" s="114">
        <v>17404695.550000001</v>
      </c>
      <c r="X591" s="114">
        <v>379356988.43000001</v>
      </c>
      <c r="Y591" s="114">
        <v>23771416.899999999</v>
      </c>
      <c r="Z591" s="114">
        <v>43875857.43</v>
      </c>
      <c r="AA591" s="114">
        <v>36033134.150000006</v>
      </c>
      <c r="AB591" s="114">
        <v>17977236.550000001</v>
      </c>
      <c r="AC591" s="114">
        <v>23249413.329999998</v>
      </c>
      <c r="AD591" s="114">
        <v>27299282.099999994</v>
      </c>
      <c r="AE591" s="114">
        <v>84976390.87000002</v>
      </c>
      <c r="AF591" s="114">
        <v>25620974.459999997</v>
      </c>
      <c r="AG591" s="114">
        <v>26102169.859999999</v>
      </c>
      <c r="AH591" s="114">
        <v>33978931.950000003</v>
      </c>
      <c r="AI591" s="114">
        <v>53119181.899999999</v>
      </c>
      <c r="AJ591" s="114">
        <v>27647508.219999999</v>
      </c>
      <c r="AK591" s="114">
        <v>24215714.360000003</v>
      </c>
      <c r="AL591" s="114">
        <v>704999152.12</v>
      </c>
      <c r="AM591" s="114">
        <v>35131987.68</v>
      </c>
      <c r="AN591" s="114">
        <v>23382127.580000002</v>
      </c>
      <c r="AO591" s="114">
        <v>66220714.090000004</v>
      </c>
      <c r="AP591" s="114">
        <v>59497584.169999994</v>
      </c>
      <c r="AQ591" s="114">
        <v>32026983.970000003</v>
      </c>
      <c r="AR591" s="114">
        <v>15331522.780000001</v>
      </c>
      <c r="AS591" s="114">
        <v>160126365.38</v>
      </c>
      <c r="AT591" s="114">
        <v>35656837.389999993</v>
      </c>
      <c r="AU591" s="114">
        <v>57346136.210000001</v>
      </c>
      <c r="AV591" s="114">
        <v>57365798.309999995</v>
      </c>
      <c r="AW591" s="114">
        <v>28385325.799999993</v>
      </c>
      <c r="AX591" s="114">
        <v>19854588.859999996</v>
      </c>
      <c r="AY591" s="114">
        <v>35926541.299999997</v>
      </c>
      <c r="AZ591" s="114">
        <v>30698371.350000005</v>
      </c>
      <c r="BA591" s="114">
        <v>28320746.750000004</v>
      </c>
      <c r="BB591" s="114">
        <v>173139683.21000004</v>
      </c>
      <c r="BC591" s="114">
        <v>27838918.540000003</v>
      </c>
      <c r="BD591" s="114">
        <v>330174978.75</v>
      </c>
      <c r="BE591" s="114">
        <v>70472454.349999979</v>
      </c>
      <c r="BF591" s="114">
        <v>23993782.52</v>
      </c>
      <c r="BG591" s="114">
        <v>32383850.839999996</v>
      </c>
      <c r="BH591" s="114">
        <v>183260660.79000005</v>
      </c>
      <c r="BI591" s="114">
        <v>21352629.689999998</v>
      </c>
      <c r="BJ591" s="114">
        <v>15929873.780000001</v>
      </c>
      <c r="BK591" s="114">
        <v>23039642.870000005</v>
      </c>
      <c r="BL591" s="114">
        <v>21334996.120000001</v>
      </c>
      <c r="BM591" s="114">
        <v>247024650.70000005</v>
      </c>
      <c r="BN591" s="114">
        <v>52034870.629999995</v>
      </c>
      <c r="BO591" s="114">
        <v>37029014.230000004</v>
      </c>
      <c r="BP591" s="114">
        <v>58610874.54999999</v>
      </c>
      <c r="BQ591" s="114">
        <v>39190141.449999996</v>
      </c>
      <c r="BR591" s="114">
        <v>31259481.089999996</v>
      </c>
      <c r="BS591" s="114">
        <v>1145771219.8899999</v>
      </c>
      <c r="BT591" s="114">
        <v>39569503.460000001</v>
      </c>
      <c r="BU591" s="114">
        <v>32733753.75</v>
      </c>
      <c r="BV591" s="114">
        <v>173004359.44</v>
      </c>
      <c r="BW591" s="114">
        <v>11915009.119999999</v>
      </c>
      <c r="BX591" s="114">
        <v>31793220.080000002</v>
      </c>
      <c r="BY591" s="114">
        <v>100834727.26000001</v>
      </c>
      <c r="BZ591" s="114">
        <v>23289235.150000002</v>
      </c>
      <c r="CA591" s="114">
        <v>24754218.409999996</v>
      </c>
      <c r="CB591" s="114">
        <v>29805474.189999998</v>
      </c>
      <c r="CC591" s="114">
        <v>46162937.530000001</v>
      </c>
      <c r="CD591" s="114">
        <v>82576438.919999987</v>
      </c>
      <c r="CE591" s="114">
        <v>36208393.060000002</v>
      </c>
      <c r="CF591" s="114">
        <v>76785517.669999987</v>
      </c>
      <c r="CG591" s="114">
        <v>21710634.179999996</v>
      </c>
      <c r="CH591" s="114">
        <v>20368078.419999998</v>
      </c>
      <c r="CI591" s="114">
        <v>22935850.590000004</v>
      </c>
      <c r="CJ591" s="114">
        <v>21944265.799999993</v>
      </c>
      <c r="CK591" s="114">
        <v>106090050.14</v>
      </c>
      <c r="CL591" s="114">
        <v>18248787.169999998</v>
      </c>
      <c r="CM591" s="114">
        <v>15536405.340000002</v>
      </c>
    </row>
  </sheetData>
  <autoFilter ref="A3:CM471"/>
  <mergeCells count="1">
    <mergeCell ref="A497:A54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"/>
  <sheetViews>
    <sheetView zoomScale="70" zoomScaleNormal="7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H17" sqref="H17"/>
    </sheetView>
  </sheetViews>
  <sheetFormatPr defaultColWidth="8.6640625" defaultRowHeight="21"/>
  <cols>
    <col min="1" max="1" width="8.6640625" style="170"/>
    <col min="2" max="2" width="11.6640625" style="289" customWidth="1"/>
    <col min="3" max="3" width="7.6640625" style="289" customWidth="1"/>
    <col min="4" max="5" width="15.44140625" style="170" customWidth="1"/>
    <col min="6" max="6" width="30" style="170" customWidth="1"/>
    <col min="7" max="26" width="23.88671875" style="170" customWidth="1"/>
    <col min="27" max="16384" width="8.6640625" style="170"/>
  </cols>
  <sheetData>
    <row r="1" spans="1:26">
      <c r="B1" s="290"/>
      <c r="C1" s="290"/>
      <c r="D1" s="244"/>
      <c r="E1" s="244"/>
      <c r="F1" s="245"/>
      <c r="G1" s="324" t="s">
        <v>678</v>
      </c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153"/>
      <c r="W1" s="154"/>
      <c r="X1" s="155"/>
      <c r="Y1" s="155"/>
      <c r="Z1" s="156" t="s">
        <v>679</v>
      </c>
    </row>
    <row r="2" spans="1:26" s="291" customFormat="1" ht="76.2" customHeight="1">
      <c r="B2" s="260"/>
      <c r="C2" s="260"/>
      <c r="D2" s="260"/>
      <c r="E2" s="260"/>
      <c r="F2" s="261"/>
      <c r="G2" s="325" t="s">
        <v>270</v>
      </c>
      <c r="H2" s="325"/>
      <c r="I2" s="325"/>
      <c r="J2" s="325"/>
      <c r="K2" s="302" t="s">
        <v>274</v>
      </c>
      <c r="L2" s="302" t="s">
        <v>273</v>
      </c>
      <c r="M2" s="302" t="s">
        <v>680</v>
      </c>
      <c r="N2" s="302" t="s">
        <v>681</v>
      </c>
      <c r="O2" s="302" t="s">
        <v>682</v>
      </c>
      <c r="P2" s="302" t="s">
        <v>683</v>
      </c>
      <c r="Q2" s="302" t="s">
        <v>142</v>
      </c>
      <c r="R2" s="302" t="s">
        <v>684</v>
      </c>
      <c r="S2" s="302" t="s">
        <v>685</v>
      </c>
      <c r="T2" s="302" t="s">
        <v>686</v>
      </c>
      <c r="U2" s="302" t="s">
        <v>687</v>
      </c>
      <c r="V2" s="262" t="s">
        <v>688</v>
      </c>
      <c r="W2" s="263" t="s">
        <v>689</v>
      </c>
      <c r="X2" s="259" t="s">
        <v>690</v>
      </c>
      <c r="Y2" s="259" t="s">
        <v>691</v>
      </c>
      <c r="Z2" s="259" t="s">
        <v>1325</v>
      </c>
    </row>
    <row r="3" spans="1:26" s="292" customFormat="1" ht="70.5" customHeight="1">
      <c r="A3" s="283" t="s">
        <v>1332</v>
      </c>
      <c r="B3" s="283" t="s">
        <v>1331</v>
      </c>
      <c r="C3" s="284" t="s">
        <v>247</v>
      </c>
      <c r="D3" s="284" t="s">
        <v>42</v>
      </c>
      <c r="E3" s="284" t="s">
        <v>164</v>
      </c>
      <c r="F3" s="284" t="s">
        <v>1330</v>
      </c>
      <c r="G3" s="311" t="s">
        <v>692</v>
      </c>
      <c r="H3" s="311" t="s">
        <v>693</v>
      </c>
      <c r="I3" s="311" t="s">
        <v>694</v>
      </c>
      <c r="J3" s="311" t="s">
        <v>695</v>
      </c>
      <c r="K3" s="246">
        <v>5</v>
      </c>
      <c r="L3" s="246">
        <v>6</v>
      </c>
      <c r="M3" s="246">
        <v>7</v>
      </c>
      <c r="N3" s="246">
        <v>8</v>
      </c>
      <c r="O3" s="246">
        <v>9</v>
      </c>
      <c r="P3" s="246">
        <v>10</v>
      </c>
      <c r="Q3" s="246">
        <v>11</v>
      </c>
      <c r="R3" s="246">
        <v>12</v>
      </c>
      <c r="S3" s="246">
        <v>13</v>
      </c>
      <c r="T3" s="246">
        <v>14</v>
      </c>
      <c r="U3" s="246">
        <v>15</v>
      </c>
      <c r="V3" s="159">
        <v>16</v>
      </c>
      <c r="W3" s="160">
        <v>17</v>
      </c>
      <c r="X3" s="158">
        <v>18</v>
      </c>
      <c r="Y3" s="158">
        <v>19</v>
      </c>
      <c r="Z3" s="258"/>
    </row>
    <row r="4" spans="1:26">
      <c r="A4" s="285">
        <v>72</v>
      </c>
      <c r="B4" s="286">
        <v>1</v>
      </c>
      <c r="C4" s="286">
        <v>1</v>
      </c>
      <c r="D4" s="287" t="s">
        <v>45</v>
      </c>
      <c r="E4" s="287" t="s">
        <v>159</v>
      </c>
      <c r="F4" s="288" t="s">
        <v>313</v>
      </c>
      <c r="G4" s="307">
        <v>4555386.17</v>
      </c>
      <c r="H4" s="307">
        <v>347585.85</v>
      </c>
      <c r="I4" s="307">
        <v>55044.72</v>
      </c>
      <c r="J4" s="307">
        <v>0</v>
      </c>
      <c r="K4" s="307">
        <v>366208</v>
      </c>
      <c r="L4" s="307">
        <v>6022429.1599999992</v>
      </c>
      <c r="M4" s="307">
        <v>51192</v>
      </c>
      <c r="N4" s="307">
        <v>0</v>
      </c>
      <c r="O4" s="307">
        <v>747679.77999999991</v>
      </c>
      <c r="P4" s="307">
        <v>1598</v>
      </c>
      <c r="Q4" s="307">
        <v>357807</v>
      </c>
      <c r="R4" s="307">
        <v>18059.14</v>
      </c>
      <c r="S4" s="307">
        <v>92400</v>
      </c>
      <c r="T4" s="307">
        <v>1124654.32</v>
      </c>
      <c r="U4" s="307">
        <v>1062110</v>
      </c>
      <c r="V4" s="307">
        <v>7517120.3300000001</v>
      </c>
      <c r="W4" s="307">
        <v>338845.69</v>
      </c>
      <c r="X4" s="307">
        <v>0</v>
      </c>
      <c r="Y4" s="307">
        <v>3446866.35</v>
      </c>
      <c r="Z4" s="64">
        <f t="shared" ref="Z4:Z35" si="0">SUM(G4:Y4)</f>
        <v>26104986.510000002</v>
      </c>
    </row>
    <row r="5" spans="1:26">
      <c r="A5" s="285">
        <v>25</v>
      </c>
      <c r="B5" s="286">
        <v>2</v>
      </c>
      <c r="C5" s="286">
        <v>1</v>
      </c>
      <c r="D5" s="287" t="s">
        <v>53</v>
      </c>
      <c r="E5" s="287" t="s">
        <v>160</v>
      </c>
      <c r="F5" s="288" t="s">
        <v>334</v>
      </c>
      <c r="G5" s="307">
        <v>5750566.709999999</v>
      </c>
      <c r="H5" s="307">
        <v>126691.5</v>
      </c>
      <c r="I5" s="307">
        <v>6218231.21</v>
      </c>
      <c r="J5" s="307">
        <v>126100</v>
      </c>
      <c r="K5" s="307">
        <v>409168.1</v>
      </c>
      <c r="L5" s="307">
        <v>1946608.29</v>
      </c>
      <c r="M5" s="307">
        <v>161573</v>
      </c>
      <c r="N5" s="307">
        <v>0</v>
      </c>
      <c r="O5" s="307">
        <v>400123.57999999996</v>
      </c>
      <c r="P5" s="307">
        <v>5658</v>
      </c>
      <c r="Q5" s="307">
        <v>714514</v>
      </c>
      <c r="R5" s="307">
        <v>116009.91999999998</v>
      </c>
      <c r="S5" s="307">
        <v>802000</v>
      </c>
      <c r="T5" s="307">
        <v>2000000</v>
      </c>
      <c r="U5" s="307">
        <v>0</v>
      </c>
      <c r="V5" s="307">
        <v>12816306.77</v>
      </c>
      <c r="W5" s="307">
        <v>494596.10000000003</v>
      </c>
      <c r="X5" s="307">
        <v>0</v>
      </c>
      <c r="Y5" s="307">
        <v>4649347.6999999993</v>
      </c>
      <c r="Z5" s="64">
        <f t="shared" si="0"/>
        <v>36737494.879999995</v>
      </c>
    </row>
    <row r="6" spans="1:26">
      <c r="A6" s="285">
        <v>20</v>
      </c>
      <c r="B6" s="286">
        <v>3</v>
      </c>
      <c r="C6" s="286">
        <v>1</v>
      </c>
      <c r="D6" s="287" t="s">
        <v>55</v>
      </c>
      <c r="E6" s="287" t="s">
        <v>158</v>
      </c>
      <c r="F6" s="288" t="s">
        <v>302</v>
      </c>
      <c r="G6" s="307">
        <v>9324902.2800000031</v>
      </c>
      <c r="H6" s="307">
        <v>224469.91999999998</v>
      </c>
      <c r="I6" s="307">
        <v>4927098.1400000006</v>
      </c>
      <c r="J6" s="307">
        <v>39200</v>
      </c>
      <c r="K6" s="307">
        <v>158411.50000000003</v>
      </c>
      <c r="L6" s="307">
        <v>2381459.04</v>
      </c>
      <c r="M6" s="307">
        <v>81190</v>
      </c>
      <c r="N6" s="307">
        <v>0</v>
      </c>
      <c r="O6" s="307">
        <v>497355.13</v>
      </c>
      <c r="P6" s="307">
        <v>12500</v>
      </c>
      <c r="Q6" s="307">
        <v>847688</v>
      </c>
      <c r="R6" s="307">
        <v>12968</v>
      </c>
      <c r="S6" s="307">
        <v>1184197.98</v>
      </c>
      <c r="T6" s="307">
        <v>1523436.6</v>
      </c>
      <c r="U6" s="307">
        <v>0</v>
      </c>
      <c r="V6" s="307">
        <v>12645413.779999999</v>
      </c>
      <c r="W6" s="307">
        <v>474482.67</v>
      </c>
      <c r="X6" s="307">
        <v>0</v>
      </c>
      <c r="Y6" s="307">
        <v>2094678.51</v>
      </c>
      <c r="Z6" s="64">
        <f t="shared" si="0"/>
        <v>36429451.550000004</v>
      </c>
    </row>
    <row r="7" spans="1:26">
      <c r="A7" s="285">
        <v>41</v>
      </c>
      <c r="B7" s="286">
        <v>4</v>
      </c>
      <c r="C7" s="286">
        <v>1</v>
      </c>
      <c r="D7" s="287" t="s">
        <v>49</v>
      </c>
      <c r="E7" s="287" t="s">
        <v>162</v>
      </c>
      <c r="F7" s="288" t="s">
        <v>359</v>
      </c>
      <c r="G7" s="307">
        <v>7910400.1699999981</v>
      </c>
      <c r="H7" s="307">
        <v>482549.47000000003</v>
      </c>
      <c r="I7" s="307">
        <v>4371666.5</v>
      </c>
      <c r="J7" s="307">
        <v>84750</v>
      </c>
      <c r="K7" s="307">
        <v>343989.43000000005</v>
      </c>
      <c r="L7" s="307">
        <v>2073082.51</v>
      </c>
      <c r="M7" s="307">
        <v>169765</v>
      </c>
      <c r="N7" s="307">
        <v>1699</v>
      </c>
      <c r="O7" s="307">
        <v>526927.26</v>
      </c>
      <c r="P7" s="307">
        <v>2439</v>
      </c>
      <c r="Q7" s="307">
        <v>350121</v>
      </c>
      <c r="R7" s="307">
        <v>0</v>
      </c>
      <c r="S7" s="307">
        <v>437703.42</v>
      </c>
      <c r="T7" s="307">
        <v>2842832.77</v>
      </c>
      <c r="U7" s="307">
        <v>30800</v>
      </c>
      <c r="V7" s="307">
        <v>10605613.560000001</v>
      </c>
      <c r="W7" s="307">
        <v>453593.71</v>
      </c>
      <c r="X7" s="307">
        <v>0</v>
      </c>
      <c r="Y7" s="307">
        <v>1796555.79</v>
      </c>
      <c r="Z7" s="64">
        <f t="shared" si="0"/>
        <v>32484488.589999996</v>
      </c>
    </row>
    <row r="8" spans="1:26">
      <c r="A8" s="285">
        <v>88</v>
      </c>
      <c r="B8" s="286">
        <v>5</v>
      </c>
      <c r="C8" s="286">
        <v>1</v>
      </c>
      <c r="D8" s="287" t="s">
        <v>45</v>
      </c>
      <c r="E8" s="287" t="s">
        <v>166</v>
      </c>
      <c r="F8" s="288" t="s">
        <v>329</v>
      </c>
      <c r="G8" s="307">
        <v>23580435.729999997</v>
      </c>
      <c r="H8" s="307">
        <v>530170.31000000006</v>
      </c>
      <c r="I8" s="307">
        <v>1361555.2</v>
      </c>
      <c r="J8" s="307">
        <v>38600</v>
      </c>
      <c r="K8" s="307">
        <v>624237.55999999994</v>
      </c>
      <c r="L8" s="307">
        <v>2571801.9500000002</v>
      </c>
      <c r="M8" s="307">
        <v>168958</v>
      </c>
      <c r="N8" s="307">
        <v>0</v>
      </c>
      <c r="O8" s="307">
        <v>486574.58</v>
      </c>
      <c r="P8" s="307">
        <v>2282.62</v>
      </c>
      <c r="Q8" s="307">
        <v>833450.3</v>
      </c>
      <c r="R8" s="307">
        <v>380.19</v>
      </c>
      <c r="S8" s="307">
        <v>0</v>
      </c>
      <c r="T8" s="307">
        <v>0</v>
      </c>
      <c r="U8" s="307">
        <v>0</v>
      </c>
      <c r="V8" s="307">
        <v>8749884.4000000004</v>
      </c>
      <c r="W8" s="307">
        <v>381812.64999999997</v>
      </c>
      <c r="X8" s="307">
        <v>0</v>
      </c>
      <c r="Y8" s="307">
        <v>1444476.19</v>
      </c>
      <c r="Z8" s="64">
        <f t="shared" si="0"/>
        <v>40774619.679999992</v>
      </c>
    </row>
    <row r="9" spans="1:26">
      <c r="A9" s="285">
        <v>59</v>
      </c>
      <c r="B9" s="286">
        <v>6</v>
      </c>
      <c r="C9" s="286">
        <v>1</v>
      </c>
      <c r="D9" s="287" t="s">
        <v>47</v>
      </c>
      <c r="E9" s="287" t="s">
        <v>161</v>
      </c>
      <c r="F9" s="288" t="s">
        <v>350</v>
      </c>
      <c r="G9" s="307">
        <v>13358915.090000004</v>
      </c>
      <c r="H9" s="307">
        <v>805505.02</v>
      </c>
      <c r="I9" s="307">
        <v>878238.83</v>
      </c>
      <c r="J9" s="307">
        <v>8150</v>
      </c>
      <c r="K9" s="307">
        <v>178917.90999999997</v>
      </c>
      <c r="L9" s="307">
        <v>1762445.9399999997</v>
      </c>
      <c r="M9" s="307">
        <v>231143</v>
      </c>
      <c r="N9" s="307">
        <v>0</v>
      </c>
      <c r="O9" s="307">
        <v>241389.18</v>
      </c>
      <c r="P9" s="307">
        <v>0</v>
      </c>
      <c r="Q9" s="307">
        <v>573497</v>
      </c>
      <c r="R9" s="307">
        <v>4036.2000000000016</v>
      </c>
      <c r="S9" s="307">
        <v>1910703.82</v>
      </c>
      <c r="T9" s="307">
        <v>2000000</v>
      </c>
      <c r="U9" s="307">
        <v>79293</v>
      </c>
      <c r="V9" s="307">
        <v>8558846.6899999995</v>
      </c>
      <c r="W9" s="307">
        <v>370293.66</v>
      </c>
      <c r="X9" s="307">
        <v>0</v>
      </c>
      <c r="Y9" s="307">
        <v>5179552.43</v>
      </c>
      <c r="Z9" s="64">
        <f t="shared" si="0"/>
        <v>36140927.769999996</v>
      </c>
    </row>
    <row r="10" spans="1:26">
      <c r="A10" s="285">
        <v>12</v>
      </c>
      <c r="B10" s="286">
        <v>7</v>
      </c>
      <c r="C10" s="286">
        <v>1</v>
      </c>
      <c r="D10" s="287" t="s">
        <v>51</v>
      </c>
      <c r="E10" s="287" t="s">
        <v>163</v>
      </c>
      <c r="F10" s="288" t="s">
        <v>382</v>
      </c>
      <c r="G10" s="307">
        <v>12223087.660000002</v>
      </c>
      <c r="H10" s="307">
        <v>229020.15000000002</v>
      </c>
      <c r="I10" s="307">
        <v>1209167.0399999998</v>
      </c>
      <c r="J10" s="307">
        <v>30850</v>
      </c>
      <c r="K10" s="307">
        <v>150355.35999999999</v>
      </c>
      <c r="L10" s="307">
        <v>1683024.36</v>
      </c>
      <c r="M10" s="307">
        <v>74845</v>
      </c>
      <c r="N10" s="307">
        <v>0</v>
      </c>
      <c r="O10" s="307">
        <v>323963.89</v>
      </c>
      <c r="P10" s="307">
        <v>1000</v>
      </c>
      <c r="Q10" s="307">
        <v>297773</v>
      </c>
      <c r="R10" s="307">
        <v>0</v>
      </c>
      <c r="S10" s="307">
        <v>2961202.54</v>
      </c>
      <c r="T10" s="307">
        <v>1556799.71</v>
      </c>
      <c r="U10" s="307">
        <v>0</v>
      </c>
      <c r="V10" s="307">
        <v>7824969.5199999996</v>
      </c>
      <c r="W10" s="307">
        <v>339260.21</v>
      </c>
      <c r="X10" s="307">
        <v>0</v>
      </c>
      <c r="Y10" s="307">
        <v>5032531.75</v>
      </c>
      <c r="Z10" s="64">
        <f t="shared" si="0"/>
        <v>33937850.189999998</v>
      </c>
    </row>
    <row r="11" spans="1:26">
      <c r="A11" s="285">
        <v>83</v>
      </c>
      <c r="B11" s="286">
        <v>8</v>
      </c>
      <c r="C11" s="286">
        <v>2</v>
      </c>
      <c r="D11" s="287" t="s">
        <v>45</v>
      </c>
      <c r="E11" s="287" t="s">
        <v>197</v>
      </c>
      <c r="F11" s="288" t="s">
        <v>324</v>
      </c>
      <c r="G11" s="307">
        <v>20813619.379999999</v>
      </c>
      <c r="H11" s="307">
        <v>1115326.2300000002</v>
      </c>
      <c r="I11" s="307">
        <v>2141233.9299999997</v>
      </c>
      <c r="J11" s="307">
        <v>36450</v>
      </c>
      <c r="K11" s="307">
        <v>461650.25</v>
      </c>
      <c r="L11" s="307">
        <v>3256045.27</v>
      </c>
      <c r="M11" s="307">
        <v>196237</v>
      </c>
      <c r="N11" s="307">
        <v>0</v>
      </c>
      <c r="O11" s="307">
        <v>364322.7</v>
      </c>
      <c r="P11" s="307">
        <v>6232</v>
      </c>
      <c r="Q11" s="307">
        <v>826052</v>
      </c>
      <c r="R11" s="307">
        <v>0</v>
      </c>
      <c r="S11" s="307">
        <v>886660.42</v>
      </c>
      <c r="T11" s="307">
        <v>1208642.8700000001</v>
      </c>
      <c r="U11" s="307">
        <v>43950</v>
      </c>
      <c r="V11" s="307">
        <v>14608558.699999999</v>
      </c>
      <c r="W11" s="307">
        <v>556807.5199999999</v>
      </c>
      <c r="X11" s="307">
        <v>0</v>
      </c>
      <c r="Y11" s="307">
        <v>1630947.61</v>
      </c>
      <c r="Z11" s="64">
        <f t="shared" si="0"/>
        <v>48152735.880000003</v>
      </c>
    </row>
    <row r="12" spans="1:26">
      <c r="A12" s="285">
        <v>84</v>
      </c>
      <c r="B12" s="286">
        <v>9</v>
      </c>
      <c r="C12" s="286">
        <v>2</v>
      </c>
      <c r="D12" s="287" t="s">
        <v>45</v>
      </c>
      <c r="E12" s="287" t="s">
        <v>198</v>
      </c>
      <c r="F12" s="288" t="s">
        <v>325</v>
      </c>
      <c r="G12" s="307">
        <v>22842184.140000001</v>
      </c>
      <c r="H12" s="307">
        <v>303932.58999999997</v>
      </c>
      <c r="I12" s="307">
        <v>5450874.0700000003</v>
      </c>
      <c r="J12" s="307">
        <v>85250</v>
      </c>
      <c r="K12" s="307">
        <v>451780.75</v>
      </c>
      <c r="L12" s="307">
        <v>1946200.4200000002</v>
      </c>
      <c r="M12" s="307">
        <v>317923</v>
      </c>
      <c r="N12" s="307">
        <v>0</v>
      </c>
      <c r="O12" s="307">
        <v>296794.42</v>
      </c>
      <c r="P12" s="307">
        <v>17143</v>
      </c>
      <c r="Q12" s="307">
        <v>697155.77</v>
      </c>
      <c r="R12" s="307">
        <v>12679.18</v>
      </c>
      <c r="S12" s="307">
        <v>623335.38</v>
      </c>
      <c r="T12" s="307">
        <v>2217692.44</v>
      </c>
      <c r="U12" s="307">
        <v>0</v>
      </c>
      <c r="V12" s="307">
        <v>12437244.82</v>
      </c>
      <c r="W12" s="307">
        <v>534120.78</v>
      </c>
      <c r="X12" s="307">
        <v>0</v>
      </c>
      <c r="Y12" s="307">
        <v>2227372.6100000003</v>
      </c>
      <c r="Z12" s="64">
        <f t="shared" si="0"/>
        <v>50461683.370000005</v>
      </c>
    </row>
    <row r="13" spans="1:26">
      <c r="A13" s="285">
        <v>55</v>
      </c>
      <c r="B13" s="286">
        <v>10</v>
      </c>
      <c r="C13" s="286">
        <v>2</v>
      </c>
      <c r="D13" s="287" t="s">
        <v>47</v>
      </c>
      <c r="E13" s="287" t="s">
        <v>216</v>
      </c>
      <c r="F13" s="288" t="s">
        <v>346</v>
      </c>
      <c r="G13" s="307">
        <v>21735585.25</v>
      </c>
      <c r="H13" s="307">
        <v>361564.22000000003</v>
      </c>
      <c r="I13" s="307">
        <v>1627446.12</v>
      </c>
      <c r="J13" s="307">
        <v>50450</v>
      </c>
      <c r="K13" s="307">
        <v>465490.24</v>
      </c>
      <c r="L13" s="307">
        <v>3468796.84</v>
      </c>
      <c r="M13" s="307">
        <v>488831</v>
      </c>
      <c r="N13" s="307">
        <v>0</v>
      </c>
      <c r="O13" s="307">
        <v>624646.50999999989</v>
      </c>
      <c r="P13" s="307">
        <v>36509</v>
      </c>
      <c r="Q13" s="307">
        <v>1349757</v>
      </c>
      <c r="R13" s="307">
        <v>577230.73</v>
      </c>
      <c r="S13" s="307">
        <v>3379112.04</v>
      </c>
      <c r="T13" s="307">
        <v>2000000</v>
      </c>
      <c r="U13" s="307">
        <v>46140</v>
      </c>
      <c r="V13" s="307">
        <v>18297410.640000001</v>
      </c>
      <c r="W13" s="307">
        <v>730541.38</v>
      </c>
      <c r="X13" s="307">
        <v>0</v>
      </c>
      <c r="Y13" s="307">
        <v>3711195.85</v>
      </c>
      <c r="Z13" s="64">
        <f t="shared" si="0"/>
        <v>58950706.820000008</v>
      </c>
    </row>
    <row r="14" spans="1:26">
      <c r="A14" s="285">
        <v>47</v>
      </c>
      <c r="B14" s="286">
        <v>11</v>
      </c>
      <c r="C14" s="286">
        <v>2</v>
      </c>
      <c r="D14" s="287" t="s">
        <v>49</v>
      </c>
      <c r="E14" s="287" t="s">
        <v>168</v>
      </c>
      <c r="F14" s="288" t="s">
        <v>365</v>
      </c>
      <c r="G14" s="307">
        <v>16712413.289999995</v>
      </c>
      <c r="H14" s="307">
        <v>1134950.1299999999</v>
      </c>
      <c r="I14" s="307">
        <v>1407591.31</v>
      </c>
      <c r="J14" s="307">
        <v>50250</v>
      </c>
      <c r="K14" s="307">
        <v>652494.13</v>
      </c>
      <c r="L14" s="307">
        <v>2039023.24</v>
      </c>
      <c r="M14" s="307">
        <v>215146.5</v>
      </c>
      <c r="N14" s="307">
        <v>0</v>
      </c>
      <c r="O14" s="307">
        <v>314572.03000000003</v>
      </c>
      <c r="P14" s="307">
        <v>50</v>
      </c>
      <c r="Q14" s="307">
        <v>929932.5</v>
      </c>
      <c r="R14" s="307">
        <v>950.29</v>
      </c>
      <c r="S14" s="307">
        <v>1298441.3899999999</v>
      </c>
      <c r="T14" s="307">
        <v>1236273.81</v>
      </c>
      <c r="U14" s="307">
        <v>870</v>
      </c>
      <c r="V14" s="307">
        <v>13539468.109999999</v>
      </c>
      <c r="W14" s="307">
        <v>531287.47</v>
      </c>
      <c r="X14" s="307">
        <v>0</v>
      </c>
      <c r="Y14" s="307">
        <v>4212494.2300000004</v>
      </c>
      <c r="Z14" s="64">
        <f t="shared" si="0"/>
        <v>44276208.429999992</v>
      </c>
    </row>
    <row r="15" spans="1:26">
      <c r="A15" s="285">
        <v>5</v>
      </c>
      <c r="B15" s="286">
        <v>12</v>
      </c>
      <c r="C15" s="286">
        <v>2</v>
      </c>
      <c r="D15" s="287" t="s">
        <v>51</v>
      </c>
      <c r="E15" s="287" t="s">
        <v>169</v>
      </c>
      <c r="F15" s="288" t="s">
        <v>375</v>
      </c>
      <c r="G15" s="307">
        <v>19031188.509999998</v>
      </c>
      <c r="H15" s="307">
        <v>1159552.95</v>
      </c>
      <c r="I15" s="307">
        <v>5683113.8799999999</v>
      </c>
      <c r="J15" s="307">
        <v>63800</v>
      </c>
      <c r="K15" s="307">
        <v>192152.63</v>
      </c>
      <c r="L15" s="307">
        <v>1983453.02</v>
      </c>
      <c r="M15" s="307">
        <v>117245.5</v>
      </c>
      <c r="N15" s="307">
        <v>0</v>
      </c>
      <c r="O15" s="307">
        <v>330418.81000000006</v>
      </c>
      <c r="P15" s="307">
        <v>26068.05</v>
      </c>
      <c r="Q15" s="307">
        <v>499759.5</v>
      </c>
      <c r="R15" s="307">
        <v>5702.89</v>
      </c>
      <c r="S15" s="307">
        <v>2197321.89</v>
      </c>
      <c r="T15" s="307">
        <v>1530802.33</v>
      </c>
      <c r="U15" s="307">
        <v>3000</v>
      </c>
      <c r="V15" s="307">
        <v>17692201.530000001</v>
      </c>
      <c r="W15" s="307">
        <v>773139.53</v>
      </c>
      <c r="X15" s="307">
        <v>0</v>
      </c>
      <c r="Y15" s="307">
        <v>1199400.03</v>
      </c>
      <c r="Z15" s="64">
        <f t="shared" si="0"/>
        <v>52488321.049999997</v>
      </c>
    </row>
    <row r="16" spans="1:26">
      <c r="A16" s="285">
        <v>58</v>
      </c>
      <c r="B16" s="286">
        <v>13</v>
      </c>
      <c r="C16" s="286">
        <v>2</v>
      </c>
      <c r="D16" s="287" t="s">
        <v>47</v>
      </c>
      <c r="E16" s="287" t="s">
        <v>167</v>
      </c>
      <c r="F16" s="288" t="s">
        <v>349</v>
      </c>
      <c r="G16" s="307">
        <v>24852778.950000003</v>
      </c>
      <c r="H16" s="307">
        <v>466400.89</v>
      </c>
      <c r="I16" s="307">
        <v>1532938.1</v>
      </c>
      <c r="J16" s="307">
        <v>41400</v>
      </c>
      <c r="K16" s="307">
        <v>538463.02</v>
      </c>
      <c r="L16" s="307">
        <v>1688305.2300000002</v>
      </c>
      <c r="M16" s="307">
        <v>314005</v>
      </c>
      <c r="N16" s="307">
        <v>650</v>
      </c>
      <c r="O16" s="307">
        <v>153947.92000000001</v>
      </c>
      <c r="P16" s="307">
        <v>0</v>
      </c>
      <c r="Q16" s="307">
        <v>754259.5</v>
      </c>
      <c r="R16" s="307">
        <v>5809.85</v>
      </c>
      <c r="S16" s="307">
        <v>1456406.46</v>
      </c>
      <c r="T16" s="307">
        <v>2800000</v>
      </c>
      <c r="U16" s="307">
        <v>0</v>
      </c>
      <c r="V16" s="307">
        <v>14214508.050000001</v>
      </c>
      <c r="W16" s="307">
        <v>605054.1</v>
      </c>
      <c r="X16" s="307">
        <v>0</v>
      </c>
      <c r="Y16" s="307">
        <v>6815154.7999999998</v>
      </c>
      <c r="Z16" s="64">
        <f t="shared" si="0"/>
        <v>56240081.870000012</v>
      </c>
    </row>
    <row r="17" spans="1:26">
      <c r="A17" s="285">
        <v>87</v>
      </c>
      <c r="B17" s="286">
        <v>14</v>
      </c>
      <c r="C17" s="286">
        <v>2</v>
      </c>
      <c r="D17" s="287" t="s">
        <v>45</v>
      </c>
      <c r="E17" s="287" t="s">
        <v>165</v>
      </c>
      <c r="F17" s="288" t="s">
        <v>328</v>
      </c>
      <c r="G17" s="307">
        <v>16970142.680000007</v>
      </c>
      <c r="H17" s="307">
        <v>631246.69999999995</v>
      </c>
      <c r="I17" s="307">
        <v>3217628.87</v>
      </c>
      <c r="J17" s="307">
        <v>30600</v>
      </c>
      <c r="K17" s="307">
        <v>761008.37000000011</v>
      </c>
      <c r="L17" s="307">
        <v>1828993.8399999999</v>
      </c>
      <c r="M17" s="307">
        <v>208062.5</v>
      </c>
      <c r="N17" s="307">
        <v>0</v>
      </c>
      <c r="O17" s="307">
        <v>417161.43</v>
      </c>
      <c r="P17" s="307">
        <v>1142</v>
      </c>
      <c r="Q17" s="307">
        <v>552056.5</v>
      </c>
      <c r="R17" s="307">
        <v>0</v>
      </c>
      <c r="S17" s="307">
        <v>1426990.35</v>
      </c>
      <c r="T17" s="307">
        <v>1102660.82</v>
      </c>
      <c r="U17" s="307">
        <v>0</v>
      </c>
      <c r="V17" s="307">
        <v>10034703.65</v>
      </c>
      <c r="W17" s="307">
        <v>422362.93</v>
      </c>
      <c r="X17" s="307">
        <v>0</v>
      </c>
      <c r="Y17" s="307">
        <v>5221055.49</v>
      </c>
      <c r="Z17" s="64">
        <f t="shared" si="0"/>
        <v>42825816.13000001</v>
      </c>
    </row>
    <row r="18" spans="1:26">
      <c r="A18" s="285">
        <v>60</v>
      </c>
      <c r="B18" s="286">
        <v>15</v>
      </c>
      <c r="C18" s="286">
        <v>2</v>
      </c>
      <c r="D18" s="287" t="s">
        <v>47</v>
      </c>
      <c r="E18" s="287" t="s">
        <v>219</v>
      </c>
      <c r="F18" s="288" t="s">
        <v>351</v>
      </c>
      <c r="G18" s="307">
        <v>36890974.339999996</v>
      </c>
      <c r="H18" s="307">
        <v>1407404.92</v>
      </c>
      <c r="I18" s="307">
        <v>3399042.54</v>
      </c>
      <c r="J18" s="307">
        <v>107950</v>
      </c>
      <c r="K18" s="307">
        <v>278886.87000000005</v>
      </c>
      <c r="L18" s="307">
        <v>1763842.3499999999</v>
      </c>
      <c r="M18" s="307">
        <v>568942</v>
      </c>
      <c r="N18" s="307">
        <v>0</v>
      </c>
      <c r="O18" s="307">
        <v>377030.58999999997</v>
      </c>
      <c r="P18" s="307">
        <v>0</v>
      </c>
      <c r="Q18" s="307">
        <v>1246506</v>
      </c>
      <c r="R18" s="307">
        <v>0</v>
      </c>
      <c r="S18" s="307">
        <v>500000</v>
      </c>
      <c r="T18" s="307">
        <v>2000000</v>
      </c>
      <c r="U18" s="307">
        <v>0</v>
      </c>
      <c r="V18" s="307">
        <v>10959418.380000001</v>
      </c>
      <c r="W18" s="307">
        <v>497473.21</v>
      </c>
      <c r="X18" s="307">
        <v>0</v>
      </c>
      <c r="Y18" s="307">
        <v>5624358.5700000003</v>
      </c>
      <c r="Z18" s="64">
        <f t="shared" si="0"/>
        <v>65621829.770000003</v>
      </c>
    </row>
    <row r="19" spans="1:26">
      <c r="A19" s="285">
        <v>61</v>
      </c>
      <c r="B19" s="286">
        <v>16</v>
      </c>
      <c r="C19" s="286">
        <v>2</v>
      </c>
      <c r="D19" s="287" t="s">
        <v>47</v>
      </c>
      <c r="E19" s="287" t="s">
        <v>220</v>
      </c>
      <c r="F19" s="288" t="s">
        <v>352</v>
      </c>
      <c r="G19" s="307">
        <v>34503396.259999998</v>
      </c>
      <c r="H19" s="307">
        <v>339742.35</v>
      </c>
      <c r="I19" s="307">
        <v>1346304.33</v>
      </c>
      <c r="J19" s="307">
        <v>46500</v>
      </c>
      <c r="K19" s="307">
        <v>419944.24</v>
      </c>
      <c r="L19" s="307">
        <v>3060271.2600000002</v>
      </c>
      <c r="M19" s="307">
        <v>397960</v>
      </c>
      <c r="N19" s="307">
        <v>33059</v>
      </c>
      <c r="O19" s="307">
        <v>654414.36</v>
      </c>
      <c r="P19" s="307">
        <v>18479.12</v>
      </c>
      <c r="Q19" s="307">
        <v>1007065</v>
      </c>
      <c r="R19" s="307">
        <v>1880</v>
      </c>
      <c r="S19" s="307">
        <v>844168.6</v>
      </c>
      <c r="T19" s="307">
        <v>2000000</v>
      </c>
      <c r="U19" s="307">
        <v>39620</v>
      </c>
      <c r="V19" s="307">
        <v>9633624.1899999995</v>
      </c>
      <c r="W19" s="307">
        <v>416832</v>
      </c>
      <c r="X19" s="307">
        <v>0</v>
      </c>
      <c r="Y19" s="307">
        <v>2732245.01</v>
      </c>
      <c r="Z19" s="64">
        <f t="shared" si="0"/>
        <v>57495505.719999991</v>
      </c>
    </row>
    <row r="20" spans="1:26">
      <c r="A20" s="285">
        <v>34</v>
      </c>
      <c r="B20" s="286">
        <v>17</v>
      </c>
      <c r="C20" s="286">
        <v>2</v>
      </c>
      <c r="D20" s="287" t="s">
        <v>53</v>
      </c>
      <c r="E20" s="287" t="s">
        <v>213</v>
      </c>
      <c r="F20" s="288" t="s">
        <v>343</v>
      </c>
      <c r="G20" s="307">
        <v>26206270.31000001</v>
      </c>
      <c r="H20" s="307">
        <v>3006280.6</v>
      </c>
      <c r="I20" s="307">
        <v>1179690.73</v>
      </c>
      <c r="J20" s="307">
        <v>400200</v>
      </c>
      <c r="K20" s="307">
        <v>534899.01</v>
      </c>
      <c r="L20" s="307">
        <v>2573430.7599999998</v>
      </c>
      <c r="M20" s="307">
        <v>278601</v>
      </c>
      <c r="N20" s="307">
        <v>4218</v>
      </c>
      <c r="O20" s="307">
        <v>637765.57000000007</v>
      </c>
      <c r="P20" s="307">
        <v>12555</v>
      </c>
      <c r="Q20" s="307">
        <v>1257855.5</v>
      </c>
      <c r="R20" s="307">
        <v>0</v>
      </c>
      <c r="S20" s="307">
        <v>1655400</v>
      </c>
      <c r="T20" s="307">
        <v>0</v>
      </c>
      <c r="U20" s="307">
        <v>52880</v>
      </c>
      <c r="V20" s="307">
        <v>12415918.49</v>
      </c>
      <c r="W20" s="307">
        <v>452475.52</v>
      </c>
      <c r="X20" s="307">
        <v>0</v>
      </c>
      <c r="Y20" s="307">
        <v>3016852.2</v>
      </c>
      <c r="Z20" s="64">
        <f t="shared" si="0"/>
        <v>53685292.69000002</v>
      </c>
    </row>
    <row r="21" spans="1:26">
      <c r="A21" s="285">
        <v>75</v>
      </c>
      <c r="B21" s="286">
        <v>18</v>
      </c>
      <c r="C21" s="286">
        <v>3</v>
      </c>
      <c r="D21" s="287" t="s">
        <v>45</v>
      </c>
      <c r="E21" s="287" t="s">
        <v>189</v>
      </c>
      <c r="F21" s="288" t="s">
        <v>316</v>
      </c>
      <c r="G21" s="307">
        <v>24804788.170000006</v>
      </c>
      <c r="H21" s="307">
        <v>576300.84</v>
      </c>
      <c r="I21" s="307">
        <v>3558202.7699999996</v>
      </c>
      <c r="J21" s="307">
        <v>98750</v>
      </c>
      <c r="K21" s="307">
        <v>642904.35</v>
      </c>
      <c r="L21" s="307">
        <v>2428707.46</v>
      </c>
      <c r="M21" s="307">
        <v>123975</v>
      </c>
      <c r="N21" s="307">
        <v>9854</v>
      </c>
      <c r="O21" s="307">
        <v>546766.05000000005</v>
      </c>
      <c r="P21" s="307">
        <v>3067</v>
      </c>
      <c r="Q21" s="307">
        <v>601829</v>
      </c>
      <c r="R21" s="307">
        <v>3113.9399999999996</v>
      </c>
      <c r="S21" s="307">
        <v>1033132</v>
      </c>
      <c r="T21" s="307">
        <v>1357080.73</v>
      </c>
      <c r="U21" s="307">
        <v>310</v>
      </c>
      <c r="V21" s="307">
        <v>15058275.16</v>
      </c>
      <c r="W21" s="307">
        <v>698137.95</v>
      </c>
      <c r="X21" s="307">
        <v>0</v>
      </c>
      <c r="Y21" s="307">
        <v>2147596.8199999998</v>
      </c>
      <c r="Z21" s="64">
        <f t="shared" si="0"/>
        <v>53692791.240000017</v>
      </c>
    </row>
    <row r="22" spans="1:26">
      <c r="A22" s="285">
        <v>76</v>
      </c>
      <c r="B22" s="286">
        <v>19</v>
      </c>
      <c r="C22" s="286">
        <v>3</v>
      </c>
      <c r="D22" s="287" t="s">
        <v>45</v>
      </c>
      <c r="E22" s="287" t="s">
        <v>190</v>
      </c>
      <c r="F22" s="288" t="s">
        <v>317</v>
      </c>
      <c r="G22" s="307">
        <v>32636334.109999992</v>
      </c>
      <c r="H22" s="307">
        <v>431762.68000000005</v>
      </c>
      <c r="I22" s="307">
        <v>3175392.02</v>
      </c>
      <c r="J22" s="307">
        <v>99650</v>
      </c>
      <c r="K22" s="307">
        <v>589491</v>
      </c>
      <c r="L22" s="307">
        <v>1857854.74</v>
      </c>
      <c r="M22" s="307">
        <v>139667.5</v>
      </c>
      <c r="N22" s="307">
        <v>0</v>
      </c>
      <c r="O22" s="307">
        <v>364683.29</v>
      </c>
      <c r="P22" s="307">
        <v>2828</v>
      </c>
      <c r="Q22" s="307">
        <v>1030976.7</v>
      </c>
      <c r="R22" s="307">
        <v>6653.37</v>
      </c>
      <c r="S22" s="307">
        <v>2076454.64</v>
      </c>
      <c r="T22" s="307">
        <v>1640800.78</v>
      </c>
      <c r="U22" s="307">
        <v>0</v>
      </c>
      <c r="V22" s="307">
        <v>16043665.59</v>
      </c>
      <c r="W22" s="307">
        <v>708840.98</v>
      </c>
      <c r="X22" s="307">
        <v>0</v>
      </c>
      <c r="Y22" s="307">
        <v>2634006.71</v>
      </c>
      <c r="Z22" s="64">
        <f t="shared" si="0"/>
        <v>63439062.109999999</v>
      </c>
    </row>
    <row r="23" spans="1:26">
      <c r="A23" s="285">
        <v>82</v>
      </c>
      <c r="B23" s="286">
        <v>20</v>
      </c>
      <c r="C23" s="286">
        <v>3</v>
      </c>
      <c r="D23" s="287" t="s">
        <v>45</v>
      </c>
      <c r="E23" s="287" t="s">
        <v>196</v>
      </c>
      <c r="F23" s="288" t="s">
        <v>323</v>
      </c>
      <c r="G23" s="307">
        <v>24766496.370000001</v>
      </c>
      <c r="H23" s="307">
        <v>1164989.47</v>
      </c>
      <c r="I23" s="307">
        <v>2270358.48</v>
      </c>
      <c r="J23" s="307">
        <v>145400</v>
      </c>
      <c r="K23" s="307">
        <v>526705.32000000007</v>
      </c>
      <c r="L23" s="307">
        <v>5299609.1700000009</v>
      </c>
      <c r="M23" s="307">
        <v>97729</v>
      </c>
      <c r="N23" s="307">
        <v>1552</v>
      </c>
      <c r="O23" s="307">
        <v>862256.9800000001</v>
      </c>
      <c r="P23" s="307">
        <v>0</v>
      </c>
      <c r="Q23" s="307">
        <v>691948</v>
      </c>
      <c r="R23" s="307">
        <v>2750.96</v>
      </c>
      <c r="S23" s="307">
        <v>649036.67000000004</v>
      </c>
      <c r="T23" s="307">
        <v>0</v>
      </c>
      <c r="U23" s="307">
        <v>0</v>
      </c>
      <c r="V23" s="307">
        <v>12619920</v>
      </c>
      <c r="W23" s="307">
        <v>514907.76</v>
      </c>
      <c r="X23" s="307">
        <v>0</v>
      </c>
      <c r="Y23" s="307">
        <v>5291915.22</v>
      </c>
      <c r="Z23" s="64">
        <f t="shared" si="0"/>
        <v>54905575.399999999</v>
      </c>
    </row>
    <row r="24" spans="1:26">
      <c r="A24" s="285">
        <v>85</v>
      </c>
      <c r="B24" s="286">
        <v>21</v>
      </c>
      <c r="C24" s="286">
        <v>3</v>
      </c>
      <c r="D24" s="287" t="s">
        <v>45</v>
      </c>
      <c r="E24" s="287" t="s">
        <v>199</v>
      </c>
      <c r="F24" s="288" t="s">
        <v>326</v>
      </c>
      <c r="G24" s="307">
        <v>15945999.41</v>
      </c>
      <c r="H24" s="307">
        <v>1346717.6800000002</v>
      </c>
      <c r="I24" s="307">
        <v>2022310.6800000002</v>
      </c>
      <c r="J24" s="307">
        <v>32400</v>
      </c>
      <c r="K24" s="307">
        <v>779025.5</v>
      </c>
      <c r="L24" s="307">
        <v>2876302.7700000005</v>
      </c>
      <c r="M24" s="307">
        <v>160017</v>
      </c>
      <c r="N24" s="307">
        <v>0</v>
      </c>
      <c r="O24" s="307">
        <v>504547.45</v>
      </c>
      <c r="P24" s="307">
        <v>587</v>
      </c>
      <c r="Q24" s="307">
        <v>642125</v>
      </c>
      <c r="R24" s="307">
        <v>0</v>
      </c>
      <c r="S24" s="307">
        <v>787885.12</v>
      </c>
      <c r="T24" s="307">
        <v>1179187.79</v>
      </c>
      <c r="U24" s="307">
        <v>0</v>
      </c>
      <c r="V24" s="307">
        <v>15206262.9</v>
      </c>
      <c r="W24" s="307">
        <v>629148.28</v>
      </c>
      <c r="X24" s="307">
        <v>0</v>
      </c>
      <c r="Y24" s="307">
        <v>2627367.16</v>
      </c>
      <c r="Z24" s="64">
        <f t="shared" si="0"/>
        <v>44739883.739999995</v>
      </c>
    </row>
    <row r="25" spans="1:26">
      <c r="A25" s="285">
        <v>22</v>
      </c>
      <c r="B25" s="286">
        <v>22</v>
      </c>
      <c r="C25" s="286">
        <v>3</v>
      </c>
      <c r="D25" s="287" t="s">
        <v>53</v>
      </c>
      <c r="E25" s="287" t="s">
        <v>202</v>
      </c>
      <c r="F25" s="288" t="s">
        <v>331</v>
      </c>
      <c r="G25" s="307">
        <v>30628726.230000008</v>
      </c>
      <c r="H25" s="307">
        <v>419329.63000000006</v>
      </c>
      <c r="I25" s="307">
        <v>1950562.67</v>
      </c>
      <c r="J25" s="307">
        <v>200400</v>
      </c>
      <c r="K25" s="307">
        <v>776169.55</v>
      </c>
      <c r="L25" s="307">
        <v>2491309.84</v>
      </c>
      <c r="M25" s="307">
        <v>193580</v>
      </c>
      <c r="N25" s="307">
        <v>7803.5</v>
      </c>
      <c r="O25" s="307">
        <v>567759.06000000006</v>
      </c>
      <c r="P25" s="307">
        <v>13362.5</v>
      </c>
      <c r="Q25" s="307">
        <v>1200013.25</v>
      </c>
      <c r="R25" s="307">
        <v>60837.569999999992</v>
      </c>
      <c r="S25" s="307">
        <v>1572900</v>
      </c>
      <c r="T25" s="307">
        <v>2000000</v>
      </c>
      <c r="U25" s="307">
        <v>76210</v>
      </c>
      <c r="V25" s="307">
        <v>14196107.640000001</v>
      </c>
      <c r="W25" s="307">
        <v>666074.37</v>
      </c>
      <c r="X25" s="307">
        <v>0</v>
      </c>
      <c r="Y25" s="307">
        <v>4266535.25</v>
      </c>
      <c r="Z25" s="64">
        <f t="shared" si="0"/>
        <v>61287681.060000002</v>
      </c>
    </row>
    <row r="26" spans="1:26">
      <c r="A26" s="285">
        <v>26</v>
      </c>
      <c r="B26" s="286">
        <v>23</v>
      </c>
      <c r="C26" s="286">
        <v>3</v>
      </c>
      <c r="D26" s="287" t="s">
        <v>53</v>
      </c>
      <c r="E26" s="287" t="s">
        <v>205</v>
      </c>
      <c r="F26" s="288" t="s">
        <v>335</v>
      </c>
      <c r="G26" s="307">
        <v>19214505.910000008</v>
      </c>
      <c r="H26" s="307">
        <v>1185844.8799999999</v>
      </c>
      <c r="I26" s="307">
        <v>1711536.1</v>
      </c>
      <c r="J26" s="307">
        <v>117150</v>
      </c>
      <c r="K26" s="307">
        <v>795127.05</v>
      </c>
      <c r="L26" s="307">
        <v>2700090.51</v>
      </c>
      <c r="M26" s="307">
        <v>190775</v>
      </c>
      <c r="N26" s="307">
        <v>14423</v>
      </c>
      <c r="O26" s="307">
        <v>706825.47</v>
      </c>
      <c r="P26" s="307">
        <v>24360</v>
      </c>
      <c r="Q26" s="307">
        <v>1114118</v>
      </c>
      <c r="R26" s="307">
        <v>163703.76999999999</v>
      </c>
      <c r="S26" s="307">
        <v>2787200</v>
      </c>
      <c r="T26" s="307">
        <v>2000000</v>
      </c>
      <c r="U26" s="307">
        <v>0</v>
      </c>
      <c r="V26" s="307">
        <v>15138348.99</v>
      </c>
      <c r="W26" s="307">
        <v>498419.81000000006</v>
      </c>
      <c r="X26" s="307">
        <v>0</v>
      </c>
      <c r="Y26" s="307">
        <v>4658220.4800000004</v>
      </c>
      <c r="Z26" s="64">
        <f t="shared" si="0"/>
        <v>53020648.970000014</v>
      </c>
    </row>
    <row r="27" spans="1:26">
      <c r="A27" s="285">
        <v>37</v>
      </c>
      <c r="B27" s="286">
        <v>24</v>
      </c>
      <c r="C27" s="286">
        <v>3</v>
      </c>
      <c r="D27" s="287" t="s">
        <v>49</v>
      </c>
      <c r="E27" s="287" t="s">
        <v>223</v>
      </c>
      <c r="F27" s="288" t="s">
        <v>355</v>
      </c>
      <c r="G27" s="307">
        <v>19627226.599999994</v>
      </c>
      <c r="H27" s="307">
        <v>2421777.67</v>
      </c>
      <c r="I27" s="307">
        <v>1236663.67</v>
      </c>
      <c r="J27" s="307">
        <v>83600</v>
      </c>
      <c r="K27" s="307">
        <v>348516.89</v>
      </c>
      <c r="L27" s="307">
        <v>5796995.6900000004</v>
      </c>
      <c r="M27" s="307">
        <v>228779.5</v>
      </c>
      <c r="N27" s="307">
        <v>0</v>
      </c>
      <c r="O27" s="307">
        <v>2554179.92</v>
      </c>
      <c r="P27" s="307">
        <v>8310</v>
      </c>
      <c r="Q27" s="307">
        <v>657280.5</v>
      </c>
      <c r="R27" s="307">
        <v>950.29</v>
      </c>
      <c r="S27" s="307">
        <v>1530000</v>
      </c>
      <c r="T27" s="307">
        <v>1685182.01</v>
      </c>
      <c r="U27" s="307">
        <v>13240</v>
      </c>
      <c r="V27" s="307">
        <v>16752643.140000001</v>
      </c>
      <c r="W27" s="307">
        <v>740429.57000000007</v>
      </c>
      <c r="X27" s="307">
        <v>0</v>
      </c>
      <c r="Y27" s="307">
        <v>1350968.74</v>
      </c>
      <c r="Z27" s="64">
        <f t="shared" si="0"/>
        <v>55036744.189999998</v>
      </c>
    </row>
    <row r="28" spans="1:26">
      <c r="A28" s="285">
        <v>46</v>
      </c>
      <c r="B28" s="286">
        <v>25</v>
      </c>
      <c r="C28" s="286">
        <v>3</v>
      </c>
      <c r="D28" s="287" t="s">
        <v>49</v>
      </c>
      <c r="E28" s="287" t="s">
        <v>231</v>
      </c>
      <c r="F28" s="288" t="s">
        <v>1355</v>
      </c>
      <c r="G28" s="307">
        <v>26994396.570000008</v>
      </c>
      <c r="H28" s="307">
        <v>2312947.41</v>
      </c>
      <c r="I28" s="307">
        <v>2745171.5300000003</v>
      </c>
      <c r="J28" s="307">
        <v>356050</v>
      </c>
      <c r="K28" s="307">
        <v>340670.49000000011</v>
      </c>
      <c r="L28" s="307">
        <v>3281787.2899999996</v>
      </c>
      <c r="M28" s="307">
        <v>200476</v>
      </c>
      <c r="N28" s="307">
        <v>0</v>
      </c>
      <c r="O28" s="307">
        <v>564782.97000000009</v>
      </c>
      <c r="P28" s="307">
        <v>17619.38</v>
      </c>
      <c r="Q28" s="307">
        <v>1683061.5</v>
      </c>
      <c r="R28" s="307">
        <v>0</v>
      </c>
      <c r="S28" s="307">
        <v>4152060.51</v>
      </c>
      <c r="T28" s="307">
        <v>1726343.15</v>
      </c>
      <c r="U28" s="307">
        <v>47557</v>
      </c>
      <c r="V28" s="307">
        <v>19458818.73</v>
      </c>
      <c r="W28" s="307">
        <v>747843.36</v>
      </c>
      <c r="X28" s="307">
        <v>0</v>
      </c>
      <c r="Y28" s="307">
        <v>8322905.9700000007</v>
      </c>
      <c r="Z28" s="64">
        <f t="shared" si="0"/>
        <v>72952491.859999999</v>
      </c>
    </row>
    <row r="29" spans="1:26">
      <c r="A29" s="285">
        <v>49</v>
      </c>
      <c r="B29" s="286">
        <v>26</v>
      </c>
      <c r="C29" s="286">
        <v>3</v>
      </c>
      <c r="D29" s="287" t="s">
        <v>49</v>
      </c>
      <c r="E29" s="287" t="s">
        <v>233</v>
      </c>
      <c r="F29" s="288" t="s">
        <v>367</v>
      </c>
      <c r="G29" s="307">
        <v>30845555.41</v>
      </c>
      <c r="H29" s="307">
        <v>1255856.5100000002</v>
      </c>
      <c r="I29" s="307">
        <v>3916736.19</v>
      </c>
      <c r="J29" s="307">
        <v>83300</v>
      </c>
      <c r="K29" s="307">
        <v>307269.5</v>
      </c>
      <c r="L29" s="307">
        <v>4963720.8199999994</v>
      </c>
      <c r="M29" s="307">
        <v>400189</v>
      </c>
      <c r="N29" s="307">
        <v>0</v>
      </c>
      <c r="O29" s="307">
        <v>1526625.1000000003</v>
      </c>
      <c r="P29" s="307">
        <v>4590</v>
      </c>
      <c r="Q29" s="307">
        <v>697602</v>
      </c>
      <c r="R29" s="307">
        <v>3527.01</v>
      </c>
      <c r="S29" s="307">
        <v>2256756.12</v>
      </c>
      <c r="T29" s="307">
        <v>1927634.59</v>
      </c>
      <c r="U29" s="307">
        <v>0</v>
      </c>
      <c r="V29" s="307">
        <v>18341980.73</v>
      </c>
      <c r="W29" s="307">
        <v>797841.76</v>
      </c>
      <c r="X29" s="307">
        <v>0</v>
      </c>
      <c r="Y29" s="307">
        <v>3491495.9299999997</v>
      </c>
      <c r="Z29" s="64">
        <f t="shared" si="0"/>
        <v>70820680.670000017</v>
      </c>
    </row>
    <row r="30" spans="1:26">
      <c r="A30" s="285">
        <v>50</v>
      </c>
      <c r="B30" s="286">
        <v>27</v>
      </c>
      <c r="C30" s="286">
        <v>3</v>
      </c>
      <c r="D30" s="287" t="s">
        <v>49</v>
      </c>
      <c r="E30" s="287" t="s">
        <v>234</v>
      </c>
      <c r="F30" s="288" t="s">
        <v>368</v>
      </c>
      <c r="G30" s="307">
        <v>26836773.860000003</v>
      </c>
      <c r="H30" s="307">
        <v>582929.21000000008</v>
      </c>
      <c r="I30" s="307">
        <v>2098341.84</v>
      </c>
      <c r="J30" s="307">
        <v>48350</v>
      </c>
      <c r="K30" s="307">
        <v>557807.41</v>
      </c>
      <c r="L30" s="307">
        <v>2886188.43</v>
      </c>
      <c r="M30" s="307">
        <v>237460</v>
      </c>
      <c r="N30" s="307">
        <v>0</v>
      </c>
      <c r="O30" s="307">
        <v>733024.89000000013</v>
      </c>
      <c r="P30" s="307">
        <v>9130</v>
      </c>
      <c r="Q30" s="307">
        <v>705511</v>
      </c>
      <c r="R30" s="307">
        <v>4750.4399999999996</v>
      </c>
      <c r="S30" s="307">
        <v>3024924.88</v>
      </c>
      <c r="T30" s="307">
        <v>1638883.45</v>
      </c>
      <c r="U30" s="307">
        <v>0</v>
      </c>
      <c r="V30" s="307">
        <v>16016972.029999999</v>
      </c>
      <c r="W30" s="307">
        <v>721374.96</v>
      </c>
      <c r="X30" s="307">
        <v>0</v>
      </c>
      <c r="Y30" s="307">
        <v>3283565.8000000003</v>
      </c>
      <c r="Z30" s="64">
        <f t="shared" si="0"/>
        <v>59385988.200000003</v>
      </c>
    </row>
    <row r="31" spans="1:26" s="293" customFormat="1">
      <c r="A31" s="285">
        <v>2</v>
      </c>
      <c r="B31" s="286">
        <v>28</v>
      </c>
      <c r="C31" s="286">
        <v>3</v>
      </c>
      <c r="D31" s="287" t="s">
        <v>51</v>
      </c>
      <c r="E31" s="287" t="s">
        <v>238</v>
      </c>
      <c r="F31" s="288" t="s">
        <v>372</v>
      </c>
      <c r="G31" s="307">
        <v>27802747.170000006</v>
      </c>
      <c r="H31" s="307">
        <v>3777962.2399999993</v>
      </c>
      <c r="I31" s="307">
        <v>3250851.3499999996</v>
      </c>
      <c r="J31" s="307">
        <v>77750</v>
      </c>
      <c r="K31" s="307">
        <v>714793.84</v>
      </c>
      <c r="L31" s="307">
        <v>4346051.43</v>
      </c>
      <c r="M31" s="307">
        <v>104558</v>
      </c>
      <c r="N31" s="307">
        <v>0</v>
      </c>
      <c r="O31" s="307">
        <v>880922.52</v>
      </c>
      <c r="P31" s="307">
        <v>70380</v>
      </c>
      <c r="Q31" s="307">
        <v>762988.55</v>
      </c>
      <c r="R31" s="307">
        <v>11976.06</v>
      </c>
      <c r="S31" s="307">
        <v>2027657.18</v>
      </c>
      <c r="T31" s="307">
        <v>3189291.79</v>
      </c>
      <c r="U31" s="307">
        <v>14500</v>
      </c>
      <c r="V31" s="307">
        <v>18953227.949999999</v>
      </c>
      <c r="W31" s="307">
        <v>779263.25</v>
      </c>
      <c r="X31" s="307">
        <v>0</v>
      </c>
      <c r="Y31" s="307">
        <v>5078281.5999999996</v>
      </c>
      <c r="Z31" s="64">
        <f t="shared" si="0"/>
        <v>71843202.930000007</v>
      </c>
    </row>
    <row r="32" spans="1:26">
      <c r="A32" s="285">
        <v>3</v>
      </c>
      <c r="B32" s="286">
        <v>29</v>
      </c>
      <c r="C32" s="286">
        <v>3</v>
      </c>
      <c r="D32" s="287" t="s">
        <v>51</v>
      </c>
      <c r="E32" s="287" t="s">
        <v>239</v>
      </c>
      <c r="F32" s="288" t="s">
        <v>373</v>
      </c>
      <c r="G32" s="307">
        <v>28870651.539999999</v>
      </c>
      <c r="H32" s="307">
        <v>732994.28999999992</v>
      </c>
      <c r="I32" s="307">
        <v>3309106.77</v>
      </c>
      <c r="J32" s="307">
        <v>174000</v>
      </c>
      <c r="K32" s="307">
        <v>450266.3</v>
      </c>
      <c r="L32" s="307">
        <v>3847893.5300000003</v>
      </c>
      <c r="M32" s="307">
        <v>76650</v>
      </c>
      <c r="N32" s="307">
        <v>0</v>
      </c>
      <c r="O32" s="307">
        <v>588282.82999999996</v>
      </c>
      <c r="P32" s="307">
        <v>245634.8</v>
      </c>
      <c r="Q32" s="307">
        <v>1191070</v>
      </c>
      <c r="R32" s="307">
        <v>236321.71</v>
      </c>
      <c r="S32" s="307">
        <v>1696000</v>
      </c>
      <c r="T32" s="307">
        <v>3141475.61</v>
      </c>
      <c r="U32" s="307">
        <v>610</v>
      </c>
      <c r="V32" s="307">
        <v>19577487.219999999</v>
      </c>
      <c r="W32" s="307">
        <v>834136.84</v>
      </c>
      <c r="X32" s="307">
        <v>0</v>
      </c>
      <c r="Y32" s="307">
        <v>2821075.9699999997</v>
      </c>
      <c r="Z32" s="64">
        <f t="shared" si="0"/>
        <v>67793657.409999996</v>
      </c>
    </row>
    <row r="33" spans="1:26">
      <c r="A33" s="285">
        <v>52</v>
      </c>
      <c r="B33" s="286">
        <v>30</v>
      </c>
      <c r="C33" s="286">
        <v>3</v>
      </c>
      <c r="D33" s="287" t="s">
        <v>49</v>
      </c>
      <c r="E33" s="287" t="s">
        <v>236</v>
      </c>
      <c r="F33" s="288" t="s">
        <v>370</v>
      </c>
      <c r="G33" s="307">
        <v>28793229.420000006</v>
      </c>
      <c r="H33" s="307">
        <v>2438611.6</v>
      </c>
      <c r="I33" s="307">
        <v>2712128.4099999997</v>
      </c>
      <c r="J33" s="307">
        <v>104300</v>
      </c>
      <c r="K33" s="307">
        <v>390895.77999999997</v>
      </c>
      <c r="L33" s="307">
        <v>2804186.9299999997</v>
      </c>
      <c r="M33" s="307">
        <v>132607</v>
      </c>
      <c r="N33" s="307">
        <v>43662.47</v>
      </c>
      <c r="O33" s="307">
        <v>611820.3899999999</v>
      </c>
      <c r="P33" s="307">
        <v>5027</v>
      </c>
      <c r="Q33" s="307">
        <v>952716</v>
      </c>
      <c r="R33" s="307">
        <v>6963.25</v>
      </c>
      <c r="S33" s="307">
        <v>2146293.9900000002</v>
      </c>
      <c r="T33" s="307">
        <v>2430226.81</v>
      </c>
      <c r="U33" s="307">
        <v>0</v>
      </c>
      <c r="V33" s="307">
        <v>15526160.5</v>
      </c>
      <c r="W33" s="307">
        <v>743823.18</v>
      </c>
      <c r="X33" s="307">
        <v>0</v>
      </c>
      <c r="Y33" s="307">
        <v>4854505.04</v>
      </c>
      <c r="Z33" s="64">
        <f t="shared" si="0"/>
        <v>64697157.770000011</v>
      </c>
    </row>
    <row r="34" spans="1:26">
      <c r="A34" s="285">
        <v>27</v>
      </c>
      <c r="B34" s="286">
        <v>31</v>
      </c>
      <c r="C34" s="286">
        <v>4</v>
      </c>
      <c r="D34" s="287" t="s">
        <v>53</v>
      </c>
      <c r="E34" s="287" t="s">
        <v>206</v>
      </c>
      <c r="F34" s="288" t="s">
        <v>336</v>
      </c>
      <c r="G34" s="307">
        <v>15383168.679999996</v>
      </c>
      <c r="H34" s="307">
        <v>399464</v>
      </c>
      <c r="I34" s="307">
        <v>1697906.49</v>
      </c>
      <c r="J34" s="307">
        <v>412050</v>
      </c>
      <c r="K34" s="307">
        <v>534111</v>
      </c>
      <c r="L34" s="307">
        <v>3316954.38</v>
      </c>
      <c r="M34" s="307">
        <v>123489</v>
      </c>
      <c r="N34" s="307">
        <v>29116</v>
      </c>
      <c r="O34" s="307">
        <v>827317.20000000007</v>
      </c>
      <c r="P34" s="307">
        <v>13635</v>
      </c>
      <c r="Q34" s="307">
        <v>5128128</v>
      </c>
      <c r="R34" s="307">
        <v>447020.23999999987</v>
      </c>
      <c r="S34" s="307">
        <v>0</v>
      </c>
      <c r="T34" s="307">
        <v>2000000</v>
      </c>
      <c r="U34" s="307">
        <v>0</v>
      </c>
      <c r="V34" s="307">
        <v>17491544.079999998</v>
      </c>
      <c r="W34" s="307">
        <v>633367.20000000007</v>
      </c>
      <c r="X34" s="307">
        <v>0</v>
      </c>
      <c r="Y34" s="307">
        <v>4258562.0999999996</v>
      </c>
      <c r="Z34" s="64">
        <f t="shared" si="0"/>
        <v>52695833.369999997</v>
      </c>
    </row>
    <row r="35" spans="1:26">
      <c r="A35" s="285">
        <v>29</v>
      </c>
      <c r="B35" s="286">
        <v>32</v>
      </c>
      <c r="C35" s="286">
        <v>4</v>
      </c>
      <c r="D35" s="287" t="s">
        <v>53</v>
      </c>
      <c r="E35" s="287" t="s">
        <v>208</v>
      </c>
      <c r="F35" s="288" t="s">
        <v>338</v>
      </c>
      <c r="G35" s="307">
        <v>29217427.200000003</v>
      </c>
      <c r="H35" s="307">
        <v>1050082.6299999999</v>
      </c>
      <c r="I35" s="307">
        <v>1687773.13</v>
      </c>
      <c r="J35" s="307">
        <v>245800</v>
      </c>
      <c r="K35" s="307">
        <v>740738.30999999994</v>
      </c>
      <c r="L35" s="307">
        <v>2379394.0500000003</v>
      </c>
      <c r="M35" s="307">
        <v>195777</v>
      </c>
      <c r="N35" s="307">
        <v>73151.5</v>
      </c>
      <c r="O35" s="307">
        <v>474081.71</v>
      </c>
      <c r="P35" s="307">
        <v>1410</v>
      </c>
      <c r="Q35" s="307">
        <v>1022280.5</v>
      </c>
      <c r="R35" s="307">
        <v>3421.73</v>
      </c>
      <c r="S35" s="307">
        <v>1520000</v>
      </c>
      <c r="T35" s="307">
        <v>0</v>
      </c>
      <c r="U35" s="307">
        <v>0</v>
      </c>
      <c r="V35" s="307">
        <v>18165512.670000002</v>
      </c>
      <c r="W35" s="307">
        <v>680642.11</v>
      </c>
      <c r="X35" s="307">
        <v>0</v>
      </c>
      <c r="Y35" s="307">
        <v>5118881.33</v>
      </c>
      <c r="Z35" s="64">
        <f t="shared" si="0"/>
        <v>62576373.869999997</v>
      </c>
    </row>
    <row r="36" spans="1:26">
      <c r="A36" s="285">
        <v>30</v>
      </c>
      <c r="B36" s="286">
        <v>33</v>
      </c>
      <c r="C36" s="286">
        <v>4</v>
      </c>
      <c r="D36" s="287" t="s">
        <v>53</v>
      </c>
      <c r="E36" s="287" t="s">
        <v>209</v>
      </c>
      <c r="F36" s="288" t="s">
        <v>339</v>
      </c>
      <c r="G36" s="307">
        <v>29771905.280000001</v>
      </c>
      <c r="H36" s="307">
        <v>562702.49</v>
      </c>
      <c r="I36" s="307">
        <v>5284153.79</v>
      </c>
      <c r="J36" s="307">
        <v>104850</v>
      </c>
      <c r="K36" s="307">
        <v>1042353.5800000001</v>
      </c>
      <c r="L36" s="307">
        <v>2777533.62</v>
      </c>
      <c r="M36" s="307">
        <v>242498.25</v>
      </c>
      <c r="N36" s="307">
        <v>19561</v>
      </c>
      <c r="O36" s="307">
        <v>907677.34</v>
      </c>
      <c r="P36" s="307">
        <v>9418.23</v>
      </c>
      <c r="Q36" s="307">
        <v>1479252.8</v>
      </c>
      <c r="R36" s="307">
        <v>0</v>
      </c>
      <c r="S36" s="307">
        <v>1540000</v>
      </c>
      <c r="T36" s="307">
        <v>0</v>
      </c>
      <c r="U36" s="307">
        <v>45560</v>
      </c>
      <c r="V36" s="307">
        <v>12940526.449999999</v>
      </c>
      <c r="W36" s="307">
        <v>524773</v>
      </c>
      <c r="X36" s="307">
        <v>0</v>
      </c>
      <c r="Y36" s="307">
        <v>3214337.19</v>
      </c>
      <c r="Z36" s="64">
        <f t="shared" ref="Z36:Z67" si="1">SUM(G36:Y36)</f>
        <v>60467103.019999996</v>
      </c>
    </row>
    <row r="37" spans="1:26">
      <c r="A37" s="285">
        <v>56</v>
      </c>
      <c r="B37" s="286">
        <v>34</v>
      </c>
      <c r="C37" s="286">
        <v>4</v>
      </c>
      <c r="D37" s="287" t="s">
        <v>47</v>
      </c>
      <c r="E37" s="287" t="s">
        <v>217</v>
      </c>
      <c r="F37" s="288" t="s">
        <v>347</v>
      </c>
      <c r="G37" s="307">
        <v>22861404.550000001</v>
      </c>
      <c r="H37" s="307">
        <v>6974490.9199999999</v>
      </c>
      <c r="I37" s="307">
        <v>5087811.03</v>
      </c>
      <c r="J37" s="307">
        <v>10000</v>
      </c>
      <c r="K37" s="307">
        <v>916137.71</v>
      </c>
      <c r="L37" s="307">
        <v>4334461.82</v>
      </c>
      <c r="M37" s="307">
        <v>376099.5</v>
      </c>
      <c r="N37" s="307">
        <v>13494.17</v>
      </c>
      <c r="O37" s="307">
        <v>926683.50999999989</v>
      </c>
      <c r="P37" s="307">
        <v>16934.05</v>
      </c>
      <c r="Q37" s="307">
        <v>1281907.75</v>
      </c>
      <c r="R37" s="307">
        <v>7671.5</v>
      </c>
      <c r="S37" s="307">
        <v>1563344.81</v>
      </c>
      <c r="T37" s="307">
        <v>2755000</v>
      </c>
      <c r="U37" s="307">
        <v>95976.5</v>
      </c>
      <c r="V37" s="307">
        <v>17520137.329999998</v>
      </c>
      <c r="W37" s="307">
        <v>744567.55999999994</v>
      </c>
      <c r="X37" s="307">
        <v>0</v>
      </c>
      <c r="Y37" s="307">
        <v>9605540.8300000001</v>
      </c>
      <c r="Z37" s="64">
        <f t="shared" si="1"/>
        <v>75091663.540000007</v>
      </c>
    </row>
    <row r="38" spans="1:26">
      <c r="A38" s="285">
        <v>19</v>
      </c>
      <c r="B38" s="286">
        <v>35</v>
      </c>
      <c r="C38" s="286">
        <v>4</v>
      </c>
      <c r="D38" s="287" t="s">
        <v>55</v>
      </c>
      <c r="E38" s="287" t="s">
        <v>176</v>
      </c>
      <c r="F38" s="288" t="s">
        <v>301</v>
      </c>
      <c r="G38" s="307">
        <v>29726654.620000012</v>
      </c>
      <c r="H38" s="307">
        <v>453584.93000000005</v>
      </c>
      <c r="I38" s="307">
        <v>1861551.97</v>
      </c>
      <c r="J38" s="307">
        <v>136450</v>
      </c>
      <c r="K38" s="307">
        <v>958524.74</v>
      </c>
      <c r="L38" s="307">
        <v>4557125.8600000003</v>
      </c>
      <c r="M38" s="307">
        <v>301631</v>
      </c>
      <c r="N38" s="307">
        <v>0</v>
      </c>
      <c r="O38" s="307">
        <v>1103486.93</v>
      </c>
      <c r="P38" s="307">
        <v>29402.7</v>
      </c>
      <c r="Q38" s="307">
        <v>1501333.4</v>
      </c>
      <c r="R38" s="307">
        <v>0</v>
      </c>
      <c r="S38" s="307">
        <v>2181561.4500000002</v>
      </c>
      <c r="T38" s="307">
        <v>6455000</v>
      </c>
      <c r="U38" s="307">
        <v>91300</v>
      </c>
      <c r="V38" s="307">
        <v>19623895.760000002</v>
      </c>
      <c r="W38" s="307">
        <v>713520.49</v>
      </c>
      <c r="X38" s="307">
        <v>0</v>
      </c>
      <c r="Y38" s="307">
        <v>3551840.41</v>
      </c>
      <c r="Z38" s="64">
        <f t="shared" si="1"/>
        <v>73246864.260000005</v>
      </c>
    </row>
    <row r="39" spans="1:26">
      <c r="A39" s="285">
        <v>36</v>
      </c>
      <c r="B39" s="286">
        <v>36</v>
      </c>
      <c r="C39" s="286">
        <v>4</v>
      </c>
      <c r="D39" s="287" t="s">
        <v>49</v>
      </c>
      <c r="E39" s="287" t="s">
        <v>222</v>
      </c>
      <c r="F39" s="288" t="s">
        <v>354</v>
      </c>
      <c r="G39" s="307">
        <v>35266908.309999995</v>
      </c>
      <c r="H39" s="307">
        <v>1396102.9</v>
      </c>
      <c r="I39" s="307">
        <v>1520877.78</v>
      </c>
      <c r="J39" s="307">
        <v>86500</v>
      </c>
      <c r="K39" s="307">
        <v>618251.40999999992</v>
      </c>
      <c r="L39" s="307">
        <v>2658116.8000000003</v>
      </c>
      <c r="M39" s="307">
        <v>256883</v>
      </c>
      <c r="N39" s="307">
        <v>0</v>
      </c>
      <c r="O39" s="307">
        <v>617644.55999999994</v>
      </c>
      <c r="P39" s="307">
        <v>10767</v>
      </c>
      <c r="Q39" s="307">
        <v>613645</v>
      </c>
      <c r="R39" s="307">
        <v>0</v>
      </c>
      <c r="S39" s="307">
        <v>5410000</v>
      </c>
      <c r="T39" s="307">
        <v>3722618.15</v>
      </c>
      <c r="U39" s="307">
        <v>0</v>
      </c>
      <c r="V39" s="307">
        <v>19904225.809999999</v>
      </c>
      <c r="W39" s="307">
        <v>913187.92</v>
      </c>
      <c r="X39" s="307">
        <v>0</v>
      </c>
      <c r="Y39" s="307">
        <v>3896303.74</v>
      </c>
      <c r="Z39" s="64">
        <f t="shared" si="1"/>
        <v>76892032.37999998</v>
      </c>
    </row>
    <row r="40" spans="1:26">
      <c r="A40" s="285">
        <v>40</v>
      </c>
      <c r="B40" s="286">
        <v>37</v>
      </c>
      <c r="C40" s="286">
        <v>4</v>
      </c>
      <c r="D40" s="287" t="s">
        <v>49</v>
      </c>
      <c r="E40" s="287" t="s">
        <v>226</v>
      </c>
      <c r="F40" s="288" t="s">
        <v>358</v>
      </c>
      <c r="G40" s="307">
        <v>34169051.769999996</v>
      </c>
      <c r="H40" s="307">
        <v>1845005.57</v>
      </c>
      <c r="I40" s="307">
        <v>3809958.11</v>
      </c>
      <c r="J40" s="307">
        <v>216650</v>
      </c>
      <c r="K40" s="307">
        <v>678464.40999999992</v>
      </c>
      <c r="L40" s="307">
        <v>8981161.1600000001</v>
      </c>
      <c r="M40" s="307">
        <v>785695</v>
      </c>
      <c r="N40" s="307">
        <v>0</v>
      </c>
      <c r="O40" s="307">
        <v>2109537.7400000002</v>
      </c>
      <c r="P40" s="307">
        <v>19868</v>
      </c>
      <c r="Q40" s="307">
        <v>1520104.75</v>
      </c>
      <c r="R40" s="307">
        <v>10451.18</v>
      </c>
      <c r="S40" s="307">
        <v>3654239.42</v>
      </c>
      <c r="T40" s="307">
        <v>2352424.0299999998</v>
      </c>
      <c r="U40" s="307">
        <v>57705</v>
      </c>
      <c r="V40" s="307">
        <v>20344951.600000001</v>
      </c>
      <c r="W40" s="307">
        <v>864614.99</v>
      </c>
      <c r="X40" s="307">
        <v>0</v>
      </c>
      <c r="Y40" s="307">
        <v>4210931.76</v>
      </c>
      <c r="Z40" s="64">
        <f t="shared" si="1"/>
        <v>85630814.49000001</v>
      </c>
    </row>
    <row r="41" spans="1:26">
      <c r="A41" s="285">
        <v>43</v>
      </c>
      <c r="B41" s="286">
        <v>38</v>
      </c>
      <c r="C41" s="286">
        <v>4</v>
      </c>
      <c r="D41" s="287" t="s">
        <v>49</v>
      </c>
      <c r="E41" s="287" t="s">
        <v>228</v>
      </c>
      <c r="F41" s="288" t="s">
        <v>361</v>
      </c>
      <c r="G41" s="307">
        <v>35297526.18</v>
      </c>
      <c r="H41" s="307">
        <v>1265399.1500000004</v>
      </c>
      <c r="I41" s="307">
        <v>1298464.53</v>
      </c>
      <c r="J41" s="307">
        <v>158300</v>
      </c>
      <c r="K41" s="307">
        <v>542279.94999999995</v>
      </c>
      <c r="L41" s="307">
        <v>4243324.3900000006</v>
      </c>
      <c r="M41" s="307">
        <v>322338.75</v>
      </c>
      <c r="N41" s="307">
        <v>0</v>
      </c>
      <c r="O41" s="307">
        <v>1336001.3699999999</v>
      </c>
      <c r="P41" s="307">
        <v>13164.5</v>
      </c>
      <c r="Q41" s="307">
        <v>1496542.5</v>
      </c>
      <c r="R41" s="307">
        <v>5700.73</v>
      </c>
      <c r="S41" s="307">
        <v>1858748.45</v>
      </c>
      <c r="T41" s="307">
        <v>1844608.23</v>
      </c>
      <c r="U41" s="307">
        <v>0</v>
      </c>
      <c r="V41" s="307">
        <v>16406485.880000001</v>
      </c>
      <c r="W41" s="307">
        <v>825300</v>
      </c>
      <c r="X41" s="307">
        <v>0</v>
      </c>
      <c r="Y41" s="307">
        <v>1497044.73</v>
      </c>
      <c r="Z41" s="64">
        <f t="shared" si="1"/>
        <v>68411229.340000004</v>
      </c>
    </row>
    <row r="42" spans="1:26">
      <c r="A42" s="285">
        <v>4</v>
      </c>
      <c r="B42" s="286">
        <v>39</v>
      </c>
      <c r="C42" s="286">
        <v>4</v>
      </c>
      <c r="D42" s="287" t="s">
        <v>51</v>
      </c>
      <c r="E42" s="287" t="s">
        <v>240</v>
      </c>
      <c r="F42" s="288" t="s">
        <v>374</v>
      </c>
      <c r="G42" s="307">
        <v>22295437.390000008</v>
      </c>
      <c r="H42" s="307">
        <v>1107683</v>
      </c>
      <c r="I42" s="307">
        <v>3127699.23</v>
      </c>
      <c r="J42" s="307">
        <v>53800</v>
      </c>
      <c r="K42" s="307">
        <v>373592.85000000021</v>
      </c>
      <c r="L42" s="307">
        <v>3533601.6</v>
      </c>
      <c r="M42" s="307">
        <v>47810</v>
      </c>
      <c r="N42" s="307">
        <v>56545</v>
      </c>
      <c r="O42" s="307">
        <v>631012.97</v>
      </c>
      <c r="P42" s="307">
        <v>97286.6</v>
      </c>
      <c r="Q42" s="307">
        <v>3525882.75</v>
      </c>
      <c r="R42" s="307">
        <v>99075.93</v>
      </c>
      <c r="S42" s="307">
        <v>2459350.7999999998</v>
      </c>
      <c r="T42" s="307">
        <v>1015663.91</v>
      </c>
      <c r="U42" s="307">
        <v>0</v>
      </c>
      <c r="V42" s="307">
        <v>22889849.289999999</v>
      </c>
      <c r="W42" s="307">
        <v>1074673.3400000001</v>
      </c>
      <c r="X42" s="307">
        <v>0</v>
      </c>
      <c r="Y42" s="307">
        <v>3714118.1399999997</v>
      </c>
      <c r="Z42" s="64">
        <f t="shared" si="1"/>
        <v>66103082.800000012</v>
      </c>
    </row>
    <row r="43" spans="1:26">
      <c r="A43" s="285">
        <v>9</v>
      </c>
      <c r="B43" s="286">
        <v>40</v>
      </c>
      <c r="C43" s="286">
        <v>4</v>
      </c>
      <c r="D43" s="287" t="s">
        <v>51</v>
      </c>
      <c r="E43" s="287" t="s">
        <v>244</v>
      </c>
      <c r="F43" s="288" t="s">
        <v>379</v>
      </c>
      <c r="G43" s="307">
        <v>31644347.199999996</v>
      </c>
      <c r="H43" s="307">
        <v>1161775.52</v>
      </c>
      <c r="I43" s="307">
        <v>2939355.22</v>
      </c>
      <c r="J43" s="307">
        <v>103950</v>
      </c>
      <c r="K43" s="307">
        <v>288669.01999999996</v>
      </c>
      <c r="L43" s="307">
        <v>3563155.5100000002</v>
      </c>
      <c r="M43" s="307">
        <v>132725.51</v>
      </c>
      <c r="N43" s="307">
        <v>4469</v>
      </c>
      <c r="O43" s="307">
        <v>681196.46</v>
      </c>
      <c r="P43" s="307">
        <v>2013.9999999999982</v>
      </c>
      <c r="Q43" s="307">
        <v>1132673</v>
      </c>
      <c r="R43" s="307">
        <v>5654.35</v>
      </c>
      <c r="S43" s="307">
        <v>1704500</v>
      </c>
      <c r="T43" s="307">
        <v>1136677.1399999999</v>
      </c>
      <c r="U43" s="307">
        <v>0</v>
      </c>
      <c r="V43" s="307">
        <v>21249555.68</v>
      </c>
      <c r="W43" s="307">
        <v>886587.16</v>
      </c>
      <c r="X43" s="307">
        <v>0</v>
      </c>
      <c r="Y43" s="307">
        <v>4798994.6900000004</v>
      </c>
      <c r="Z43" s="64">
        <f t="shared" si="1"/>
        <v>71436299.459999993</v>
      </c>
    </row>
    <row r="44" spans="1:26">
      <c r="A44" s="285">
        <v>33</v>
      </c>
      <c r="B44" s="286">
        <v>41</v>
      </c>
      <c r="C44" s="286">
        <v>4</v>
      </c>
      <c r="D44" s="287" t="s">
        <v>53</v>
      </c>
      <c r="E44" s="287" t="s">
        <v>212</v>
      </c>
      <c r="F44" s="288" t="s">
        <v>342</v>
      </c>
      <c r="G44" s="307">
        <v>32199685.130000003</v>
      </c>
      <c r="H44" s="307">
        <v>1414080</v>
      </c>
      <c r="I44" s="307">
        <v>989379.02</v>
      </c>
      <c r="J44" s="307">
        <v>118100</v>
      </c>
      <c r="K44" s="307">
        <v>561725.01</v>
      </c>
      <c r="L44" s="307">
        <v>2828527.0799999996</v>
      </c>
      <c r="M44" s="307">
        <v>122124</v>
      </c>
      <c r="N44" s="307">
        <v>15427</v>
      </c>
      <c r="O44" s="307">
        <v>538507.24</v>
      </c>
      <c r="P44" s="307">
        <v>48284.42</v>
      </c>
      <c r="Q44" s="307">
        <v>1333035</v>
      </c>
      <c r="R44" s="307">
        <v>0</v>
      </c>
      <c r="S44" s="307">
        <v>2131000</v>
      </c>
      <c r="T44" s="307">
        <v>250000</v>
      </c>
      <c r="U44" s="307">
        <v>0</v>
      </c>
      <c r="V44" s="307">
        <v>16238265.699999999</v>
      </c>
      <c r="W44" s="307">
        <v>621826.85</v>
      </c>
      <c r="X44" s="307">
        <v>0</v>
      </c>
      <c r="Y44" s="307">
        <v>4999942.82</v>
      </c>
      <c r="Z44" s="64">
        <f t="shared" si="1"/>
        <v>64409909.270000011</v>
      </c>
    </row>
    <row r="45" spans="1:26">
      <c r="A45" s="285">
        <v>67</v>
      </c>
      <c r="B45" s="286">
        <v>42</v>
      </c>
      <c r="C45" s="286">
        <v>4</v>
      </c>
      <c r="D45" s="287" t="s">
        <v>88</v>
      </c>
      <c r="E45" s="287" t="s">
        <v>182</v>
      </c>
      <c r="F45" s="288" t="s">
        <v>308</v>
      </c>
      <c r="G45" s="307">
        <v>35390846.25999999</v>
      </c>
      <c r="H45" s="307">
        <v>2319452.3600000003</v>
      </c>
      <c r="I45" s="307">
        <v>2555478.4800000004</v>
      </c>
      <c r="J45" s="307">
        <v>95450</v>
      </c>
      <c r="K45" s="307">
        <v>544980</v>
      </c>
      <c r="L45" s="307">
        <v>2716434.81</v>
      </c>
      <c r="M45" s="307">
        <v>140735.5</v>
      </c>
      <c r="N45" s="307">
        <v>0</v>
      </c>
      <c r="O45" s="307">
        <v>805143.85000000009</v>
      </c>
      <c r="P45" s="307">
        <v>12800</v>
      </c>
      <c r="Q45" s="307">
        <v>1652999.15</v>
      </c>
      <c r="R45" s="307">
        <v>13800.640000000001</v>
      </c>
      <c r="S45" s="307">
        <v>1343180.63</v>
      </c>
      <c r="T45" s="307">
        <v>1483167.03</v>
      </c>
      <c r="U45" s="307">
        <v>33870</v>
      </c>
      <c r="V45" s="307">
        <v>15583412.390000001</v>
      </c>
      <c r="W45" s="307">
        <v>695488.27999999991</v>
      </c>
      <c r="X45" s="307">
        <v>0</v>
      </c>
      <c r="Y45" s="307">
        <v>2358281.7599999998</v>
      </c>
      <c r="Z45" s="64">
        <f t="shared" si="1"/>
        <v>67745521.140000001</v>
      </c>
    </row>
    <row r="46" spans="1:26">
      <c r="A46" s="285">
        <v>77</v>
      </c>
      <c r="B46" s="286">
        <v>43</v>
      </c>
      <c r="C46" s="286">
        <v>5</v>
      </c>
      <c r="D46" s="287" t="s">
        <v>45</v>
      </c>
      <c r="E46" s="287" t="s">
        <v>191</v>
      </c>
      <c r="F46" s="288" t="s">
        <v>318</v>
      </c>
      <c r="G46" s="307">
        <v>28241787.530000001</v>
      </c>
      <c r="H46" s="307">
        <v>1329536.51</v>
      </c>
      <c r="I46" s="307">
        <v>2331450.5499999998</v>
      </c>
      <c r="J46" s="307">
        <v>40950</v>
      </c>
      <c r="K46" s="307">
        <v>669852.50000000012</v>
      </c>
      <c r="L46" s="307">
        <v>6019747.8499999996</v>
      </c>
      <c r="M46" s="307">
        <v>232778</v>
      </c>
      <c r="N46" s="307">
        <v>23900</v>
      </c>
      <c r="O46" s="307">
        <v>697849.1399999999</v>
      </c>
      <c r="P46" s="307">
        <v>8484</v>
      </c>
      <c r="Q46" s="307">
        <v>655458</v>
      </c>
      <c r="R46" s="307">
        <v>9200</v>
      </c>
      <c r="S46" s="307">
        <v>1461000</v>
      </c>
      <c r="T46" s="307">
        <v>2872216.96</v>
      </c>
      <c r="U46" s="307">
        <v>0</v>
      </c>
      <c r="V46" s="307">
        <v>21380125.82</v>
      </c>
      <c r="W46" s="307">
        <v>1311661.48</v>
      </c>
      <c r="X46" s="307">
        <v>0</v>
      </c>
      <c r="Y46" s="307">
        <v>11056345.060000001</v>
      </c>
      <c r="Z46" s="64">
        <f t="shared" si="1"/>
        <v>78342343.400000006</v>
      </c>
    </row>
    <row r="47" spans="1:26">
      <c r="A47" s="285">
        <v>17</v>
      </c>
      <c r="B47" s="286">
        <v>44</v>
      </c>
      <c r="C47" s="286">
        <v>5</v>
      </c>
      <c r="D47" s="287" t="s">
        <v>55</v>
      </c>
      <c r="E47" s="287" t="s">
        <v>174</v>
      </c>
      <c r="F47" s="288" t="s">
        <v>299</v>
      </c>
      <c r="G47" s="307">
        <v>30758749.25</v>
      </c>
      <c r="H47" s="307">
        <v>2735018.35</v>
      </c>
      <c r="I47" s="307">
        <v>5422248.75</v>
      </c>
      <c r="J47" s="307">
        <v>61300</v>
      </c>
      <c r="K47" s="307">
        <v>838768.47000000009</v>
      </c>
      <c r="L47" s="307">
        <v>4672556.5199999996</v>
      </c>
      <c r="M47" s="307">
        <v>355622</v>
      </c>
      <c r="N47" s="307">
        <v>11686</v>
      </c>
      <c r="O47" s="307">
        <v>640586.05000000005</v>
      </c>
      <c r="P47" s="307">
        <v>27129</v>
      </c>
      <c r="Q47" s="307">
        <v>1848137.25</v>
      </c>
      <c r="R47" s="307">
        <v>43391</v>
      </c>
      <c r="S47" s="307">
        <v>3162961.02</v>
      </c>
      <c r="T47" s="307">
        <v>1832348</v>
      </c>
      <c r="U47" s="307">
        <v>50910</v>
      </c>
      <c r="V47" s="307">
        <v>20264151.27</v>
      </c>
      <c r="W47" s="307">
        <v>862974.22</v>
      </c>
      <c r="X47" s="307">
        <v>0</v>
      </c>
      <c r="Y47" s="307">
        <v>987039.88</v>
      </c>
      <c r="Z47" s="64">
        <f t="shared" si="1"/>
        <v>74575577.030000001</v>
      </c>
    </row>
    <row r="48" spans="1:26">
      <c r="A48" s="285">
        <v>18</v>
      </c>
      <c r="B48" s="286">
        <v>45</v>
      </c>
      <c r="C48" s="286">
        <v>5</v>
      </c>
      <c r="D48" s="287" t="s">
        <v>55</v>
      </c>
      <c r="E48" s="287" t="s">
        <v>175</v>
      </c>
      <c r="F48" s="288" t="s">
        <v>300</v>
      </c>
      <c r="G48" s="307">
        <v>33887660.420000002</v>
      </c>
      <c r="H48" s="307">
        <v>541514.56000000017</v>
      </c>
      <c r="I48" s="307">
        <v>6556500.5</v>
      </c>
      <c r="J48" s="307">
        <v>43850</v>
      </c>
      <c r="K48" s="307">
        <v>460818.55000000022</v>
      </c>
      <c r="L48" s="307">
        <v>4226723.6199999992</v>
      </c>
      <c r="M48" s="307">
        <v>269470.76</v>
      </c>
      <c r="N48" s="307">
        <v>91912</v>
      </c>
      <c r="O48" s="307">
        <v>711942.09</v>
      </c>
      <c r="P48" s="307">
        <v>37883</v>
      </c>
      <c r="Q48" s="307">
        <v>4099150.5</v>
      </c>
      <c r="R48" s="307">
        <v>1460</v>
      </c>
      <c r="S48" s="307">
        <v>3015229.26</v>
      </c>
      <c r="T48" s="307">
        <v>120834</v>
      </c>
      <c r="U48" s="307">
        <v>6080</v>
      </c>
      <c r="V48" s="307">
        <v>18840740.68</v>
      </c>
      <c r="W48" s="307">
        <v>788888.87</v>
      </c>
      <c r="X48" s="307">
        <v>0</v>
      </c>
      <c r="Y48" s="307">
        <v>5690245.8599999994</v>
      </c>
      <c r="Z48" s="64">
        <f t="shared" si="1"/>
        <v>79390904.670000002</v>
      </c>
    </row>
    <row r="49" spans="1:26">
      <c r="A49" s="285">
        <v>48</v>
      </c>
      <c r="B49" s="286">
        <v>46</v>
      </c>
      <c r="C49" s="286">
        <v>5</v>
      </c>
      <c r="D49" s="287" t="s">
        <v>49</v>
      </c>
      <c r="E49" s="287" t="s">
        <v>232</v>
      </c>
      <c r="F49" s="288" t="s">
        <v>366</v>
      </c>
      <c r="G49" s="307">
        <v>23837681.389999993</v>
      </c>
      <c r="H49" s="307">
        <v>7744823.3399999999</v>
      </c>
      <c r="I49" s="307">
        <v>644016.9</v>
      </c>
      <c r="J49" s="307">
        <v>46800</v>
      </c>
      <c r="K49" s="307">
        <v>882112.44999999984</v>
      </c>
      <c r="L49" s="307">
        <v>5092444.4800000004</v>
      </c>
      <c r="M49" s="307">
        <v>186822</v>
      </c>
      <c r="N49" s="307">
        <v>15975.5</v>
      </c>
      <c r="O49" s="307">
        <v>1024188.73</v>
      </c>
      <c r="P49" s="307">
        <v>18354</v>
      </c>
      <c r="Q49" s="307">
        <v>1046848.5</v>
      </c>
      <c r="R49" s="307">
        <v>950.29</v>
      </c>
      <c r="S49" s="307">
        <v>2675821.4700000002</v>
      </c>
      <c r="T49" s="307">
        <v>1522453.1</v>
      </c>
      <c r="U49" s="307">
        <v>0</v>
      </c>
      <c r="V49" s="307">
        <v>24001462.039999999</v>
      </c>
      <c r="W49" s="307">
        <v>1229777.33</v>
      </c>
      <c r="X49" s="307">
        <v>0</v>
      </c>
      <c r="Y49" s="307">
        <v>3960951.86</v>
      </c>
      <c r="Z49" s="64">
        <f t="shared" si="1"/>
        <v>73931483.37999998</v>
      </c>
    </row>
    <row r="50" spans="1:26">
      <c r="A50" s="285">
        <v>6</v>
      </c>
      <c r="B50" s="286">
        <v>47</v>
      </c>
      <c r="C50" s="286">
        <v>5</v>
      </c>
      <c r="D50" s="287" t="s">
        <v>51</v>
      </c>
      <c r="E50" s="287" t="s">
        <v>241</v>
      </c>
      <c r="F50" s="288" t="s">
        <v>376</v>
      </c>
      <c r="G50" s="307">
        <v>18967270.820000004</v>
      </c>
      <c r="H50" s="307">
        <v>5108718.92</v>
      </c>
      <c r="I50" s="307">
        <v>2726689.23</v>
      </c>
      <c r="J50" s="307">
        <v>77550</v>
      </c>
      <c r="K50" s="307">
        <v>1227115.5699999998</v>
      </c>
      <c r="L50" s="307">
        <v>10292634.75</v>
      </c>
      <c r="M50" s="307">
        <v>271576.25</v>
      </c>
      <c r="N50" s="307">
        <v>25254</v>
      </c>
      <c r="O50" s="307">
        <v>798725.32000000007</v>
      </c>
      <c r="P50" s="307">
        <v>69427</v>
      </c>
      <c r="Q50" s="307">
        <v>1057246.75</v>
      </c>
      <c r="R50" s="307">
        <v>3435</v>
      </c>
      <c r="S50" s="307">
        <v>3915945.79</v>
      </c>
      <c r="T50" s="307">
        <v>4660564.71</v>
      </c>
      <c r="U50" s="307">
        <v>114469</v>
      </c>
      <c r="V50" s="307">
        <v>23907211.73</v>
      </c>
      <c r="W50" s="307">
        <v>1039651.6699999999</v>
      </c>
      <c r="X50" s="307">
        <v>0</v>
      </c>
      <c r="Y50" s="307">
        <v>4823480.8999999994</v>
      </c>
      <c r="Z50" s="64">
        <f t="shared" si="1"/>
        <v>79086967.410000011</v>
      </c>
    </row>
    <row r="51" spans="1:26">
      <c r="A51" s="285">
        <v>10</v>
      </c>
      <c r="B51" s="286">
        <v>48</v>
      </c>
      <c r="C51" s="286">
        <v>5</v>
      </c>
      <c r="D51" s="287" t="s">
        <v>51</v>
      </c>
      <c r="E51" s="287" t="s">
        <v>245</v>
      </c>
      <c r="F51" s="288" t="s">
        <v>380</v>
      </c>
      <c r="G51" s="307">
        <v>41007830.849999987</v>
      </c>
      <c r="H51" s="307">
        <v>359733.43999999994</v>
      </c>
      <c r="I51" s="307">
        <v>5708117.79</v>
      </c>
      <c r="J51" s="307">
        <v>124800</v>
      </c>
      <c r="K51" s="307">
        <v>458190.45000000013</v>
      </c>
      <c r="L51" s="307">
        <v>3742255.1100000003</v>
      </c>
      <c r="M51" s="307">
        <v>448871</v>
      </c>
      <c r="N51" s="307">
        <v>0</v>
      </c>
      <c r="O51" s="307">
        <v>419842.45</v>
      </c>
      <c r="P51" s="307">
        <v>5000</v>
      </c>
      <c r="Q51" s="307">
        <v>985610.35</v>
      </c>
      <c r="R51" s="307">
        <v>8447.0400000000009</v>
      </c>
      <c r="S51" s="307">
        <v>3244186.08</v>
      </c>
      <c r="T51" s="307">
        <v>2673591.7400000002</v>
      </c>
      <c r="U51" s="307">
        <v>51791</v>
      </c>
      <c r="V51" s="307">
        <v>21301786.949999999</v>
      </c>
      <c r="W51" s="307">
        <v>935138.55</v>
      </c>
      <c r="X51" s="307">
        <v>0</v>
      </c>
      <c r="Y51" s="307">
        <v>4184473.21</v>
      </c>
      <c r="Z51" s="64">
        <f t="shared" si="1"/>
        <v>85659666.009999976</v>
      </c>
    </row>
    <row r="52" spans="1:26">
      <c r="A52" s="285">
        <v>64</v>
      </c>
      <c r="B52" s="286">
        <v>49</v>
      </c>
      <c r="C52" s="286">
        <v>6</v>
      </c>
      <c r="D52" s="287" t="s">
        <v>88</v>
      </c>
      <c r="E52" s="287" t="s">
        <v>179</v>
      </c>
      <c r="F52" s="288" t="s">
        <v>305</v>
      </c>
      <c r="G52" s="307">
        <v>45603404.869999982</v>
      </c>
      <c r="H52" s="307">
        <v>6364366.6799999997</v>
      </c>
      <c r="I52" s="307">
        <v>1476410.8900000001</v>
      </c>
      <c r="J52" s="307">
        <v>134150</v>
      </c>
      <c r="K52" s="307">
        <v>1213417.5</v>
      </c>
      <c r="L52" s="307">
        <v>4327302.3499999996</v>
      </c>
      <c r="M52" s="307">
        <v>100608.5</v>
      </c>
      <c r="N52" s="307">
        <v>0</v>
      </c>
      <c r="O52" s="307">
        <v>999288.66</v>
      </c>
      <c r="P52" s="307">
        <v>18421</v>
      </c>
      <c r="Q52" s="307">
        <v>1226659.5</v>
      </c>
      <c r="R52" s="307">
        <v>4328.13</v>
      </c>
      <c r="S52" s="307">
        <v>2126565.61</v>
      </c>
      <c r="T52" s="307">
        <v>2861396.78</v>
      </c>
      <c r="U52" s="307">
        <v>91183.5</v>
      </c>
      <c r="V52" s="307">
        <v>23410526.109999999</v>
      </c>
      <c r="W52" s="307">
        <v>995395.72</v>
      </c>
      <c r="X52" s="307">
        <v>0</v>
      </c>
      <c r="Y52" s="307">
        <v>3806303.0999999996</v>
      </c>
      <c r="Z52" s="64">
        <f t="shared" si="1"/>
        <v>94759728.899999976</v>
      </c>
    </row>
    <row r="53" spans="1:26">
      <c r="A53" s="285">
        <v>66</v>
      </c>
      <c r="B53" s="286">
        <v>50</v>
      </c>
      <c r="C53" s="286">
        <v>6</v>
      </c>
      <c r="D53" s="287" t="s">
        <v>88</v>
      </c>
      <c r="E53" s="287" t="s">
        <v>181</v>
      </c>
      <c r="F53" s="288" t="s">
        <v>307</v>
      </c>
      <c r="G53" s="307">
        <v>49206529.790000021</v>
      </c>
      <c r="H53" s="307">
        <v>597096.15</v>
      </c>
      <c r="I53" s="307">
        <v>9555258.4499999993</v>
      </c>
      <c r="J53" s="307">
        <v>130750</v>
      </c>
      <c r="K53" s="307">
        <v>560467.29999999993</v>
      </c>
      <c r="L53" s="307">
        <v>3835589.29</v>
      </c>
      <c r="M53" s="307">
        <v>241667.25</v>
      </c>
      <c r="N53" s="307">
        <v>0</v>
      </c>
      <c r="O53" s="307">
        <v>869251.35999999987</v>
      </c>
      <c r="P53" s="307">
        <v>20956</v>
      </c>
      <c r="Q53" s="307">
        <v>1007665.6</v>
      </c>
      <c r="R53" s="307">
        <v>10007.720000000001</v>
      </c>
      <c r="S53" s="307">
        <v>3221733.76</v>
      </c>
      <c r="T53" s="307">
        <v>4212305.07</v>
      </c>
      <c r="U53" s="307">
        <v>1260</v>
      </c>
      <c r="V53" s="307">
        <v>22446774.18</v>
      </c>
      <c r="W53" s="307">
        <v>929756.23</v>
      </c>
      <c r="X53" s="307">
        <v>0</v>
      </c>
      <c r="Y53" s="307">
        <v>4877944.5999999996</v>
      </c>
      <c r="Z53" s="64">
        <f t="shared" si="1"/>
        <v>101725012.75000001</v>
      </c>
    </row>
    <row r="54" spans="1:26">
      <c r="A54" s="285">
        <v>73</v>
      </c>
      <c r="B54" s="286">
        <v>51</v>
      </c>
      <c r="C54" s="286">
        <v>6</v>
      </c>
      <c r="D54" s="287" t="s">
        <v>45</v>
      </c>
      <c r="E54" s="287" t="s">
        <v>187</v>
      </c>
      <c r="F54" s="288" t="s">
        <v>314</v>
      </c>
      <c r="G54" s="307">
        <v>33329879.699999999</v>
      </c>
      <c r="H54" s="307">
        <v>836113.66</v>
      </c>
      <c r="I54" s="307">
        <v>2357424.5199999996</v>
      </c>
      <c r="J54" s="307">
        <v>84450</v>
      </c>
      <c r="K54" s="307">
        <v>793910</v>
      </c>
      <c r="L54" s="307">
        <v>3958146.9099999997</v>
      </c>
      <c r="M54" s="307">
        <v>256870.5</v>
      </c>
      <c r="N54" s="307">
        <v>0</v>
      </c>
      <c r="O54" s="307">
        <v>596141.1399999999</v>
      </c>
      <c r="P54" s="307">
        <v>15744</v>
      </c>
      <c r="Q54" s="307">
        <v>1140622.95</v>
      </c>
      <c r="R54" s="307">
        <v>0</v>
      </c>
      <c r="S54" s="307">
        <v>1737231.77</v>
      </c>
      <c r="T54" s="307">
        <v>9558860.3499999996</v>
      </c>
      <c r="U54" s="307">
        <v>0</v>
      </c>
      <c r="V54" s="307">
        <v>22027667.800000001</v>
      </c>
      <c r="W54" s="307">
        <v>960254.07</v>
      </c>
      <c r="X54" s="307">
        <v>0</v>
      </c>
      <c r="Y54" s="307">
        <v>4891368.33</v>
      </c>
      <c r="Z54" s="64">
        <f t="shared" si="1"/>
        <v>82544685.699999988</v>
      </c>
    </row>
    <row r="55" spans="1:26">
      <c r="A55" s="285">
        <v>24</v>
      </c>
      <c r="B55" s="286">
        <v>52</v>
      </c>
      <c r="C55" s="286">
        <v>6</v>
      </c>
      <c r="D55" s="287" t="s">
        <v>53</v>
      </c>
      <c r="E55" s="287" t="s">
        <v>204</v>
      </c>
      <c r="F55" s="288" t="s">
        <v>333</v>
      </c>
      <c r="G55" s="307">
        <v>45138865.049999997</v>
      </c>
      <c r="H55" s="307">
        <v>1369686.25</v>
      </c>
      <c r="I55" s="307">
        <v>7351279.0999999996</v>
      </c>
      <c r="J55" s="307">
        <v>298950</v>
      </c>
      <c r="K55" s="307">
        <v>578877.36999999988</v>
      </c>
      <c r="L55" s="307">
        <v>3197486.38</v>
      </c>
      <c r="M55" s="307">
        <v>154707</v>
      </c>
      <c r="N55" s="307">
        <v>96823.66</v>
      </c>
      <c r="O55" s="307">
        <v>676671.8600000001</v>
      </c>
      <c r="P55" s="307">
        <v>235591.8</v>
      </c>
      <c r="Q55" s="307">
        <v>3265025</v>
      </c>
      <c r="R55" s="307">
        <v>169268.61</v>
      </c>
      <c r="S55" s="307">
        <v>3765000</v>
      </c>
      <c r="T55" s="307">
        <v>2000000</v>
      </c>
      <c r="U55" s="307">
        <v>56607</v>
      </c>
      <c r="V55" s="307">
        <v>17500903.140000001</v>
      </c>
      <c r="W55" s="307">
        <v>763382.66</v>
      </c>
      <c r="X55" s="307">
        <v>0</v>
      </c>
      <c r="Y55" s="307">
        <v>3029936.4699999997</v>
      </c>
      <c r="Z55" s="64">
        <f t="shared" si="1"/>
        <v>89649061.349999979</v>
      </c>
    </row>
    <row r="56" spans="1:26">
      <c r="A56" s="285">
        <v>14</v>
      </c>
      <c r="B56" s="286">
        <v>53</v>
      </c>
      <c r="C56" s="286">
        <v>6</v>
      </c>
      <c r="D56" s="287" t="s">
        <v>55</v>
      </c>
      <c r="E56" s="287" t="s">
        <v>171</v>
      </c>
      <c r="F56" s="288" t="s">
        <v>296</v>
      </c>
      <c r="G56" s="307">
        <v>36141864.439999998</v>
      </c>
      <c r="H56" s="307">
        <v>1875553.5199999998</v>
      </c>
      <c r="I56" s="307">
        <v>3711332</v>
      </c>
      <c r="J56" s="307">
        <v>125300</v>
      </c>
      <c r="K56" s="307">
        <v>840318.31</v>
      </c>
      <c r="L56" s="307">
        <v>6005021.29</v>
      </c>
      <c r="M56" s="307">
        <v>450190.67000000004</v>
      </c>
      <c r="N56" s="307">
        <v>0</v>
      </c>
      <c r="O56" s="307">
        <v>2125284.54</v>
      </c>
      <c r="P56" s="307">
        <v>47116</v>
      </c>
      <c r="Q56" s="307">
        <v>1768845.29</v>
      </c>
      <c r="R56" s="307">
        <v>0</v>
      </c>
      <c r="S56" s="307">
        <v>3061136.16</v>
      </c>
      <c r="T56" s="307">
        <v>2455888</v>
      </c>
      <c r="U56" s="307">
        <v>0</v>
      </c>
      <c r="V56" s="307">
        <v>19687542.260000002</v>
      </c>
      <c r="W56" s="307">
        <v>818960.51</v>
      </c>
      <c r="X56" s="307">
        <v>0</v>
      </c>
      <c r="Y56" s="307">
        <v>4922412.13</v>
      </c>
      <c r="Z56" s="64">
        <f t="shared" si="1"/>
        <v>84036765.120000005</v>
      </c>
    </row>
    <row r="57" spans="1:26">
      <c r="A57" s="285">
        <v>7</v>
      </c>
      <c r="B57" s="286">
        <v>54</v>
      </c>
      <c r="C57" s="286">
        <v>6</v>
      </c>
      <c r="D57" s="287" t="s">
        <v>51</v>
      </c>
      <c r="E57" s="287" t="s">
        <v>242</v>
      </c>
      <c r="F57" s="288" t="s">
        <v>377</v>
      </c>
      <c r="G57" s="307">
        <v>42133955.989999987</v>
      </c>
      <c r="H57" s="307">
        <v>884660.10000000033</v>
      </c>
      <c r="I57" s="307">
        <v>3538020.1799999997</v>
      </c>
      <c r="J57" s="307">
        <v>114850</v>
      </c>
      <c r="K57" s="307">
        <v>416151.92000000004</v>
      </c>
      <c r="L57" s="307">
        <v>4269648.97</v>
      </c>
      <c r="M57" s="307">
        <v>473224.75</v>
      </c>
      <c r="N57" s="307">
        <v>47424</v>
      </c>
      <c r="O57" s="307">
        <v>764979.49000000011</v>
      </c>
      <c r="P57" s="307">
        <v>42085.33</v>
      </c>
      <c r="Q57" s="307">
        <v>1296030.8999999999</v>
      </c>
      <c r="R57" s="307">
        <v>5021.5</v>
      </c>
      <c r="S57" s="307">
        <v>0</v>
      </c>
      <c r="T57" s="307">
        <v>5392216.2999999998</v>
      </c>
      <c r="U57" s="307">
        <v>0</v>
      </c>
      <c r="V57" s="307">
        <v>32036153.550000001</v>
      </c>
      <c r="W57" s="307">
        <v>1380219.67</v>
      </c>
      <c r="X57" s="307">
        <v>0</v>
      </c>
      <c r="Y57" s="307">
        <v>5031099.3099999996</v>
      </c>
      <c r="Z57" s="64">
        <f t="shared" si="1"/>
        <v>97825741.959999993</v>
      </c>
    </row>
    <row r="58" spans="1:26">
      <c r="A58" s="285">
        <v>69</v>
      </c>
      <c r="B58" s="286">
        <v>55</v>
      </c>
      <c r="C58" s="286">
        <v>7</v>
      </c>
      <c r="D58" s="287" t="s">
        <v>45</v>
      </c>
      <c r="E58" s="287" t="s">
        <v>184</v>
      </c>
      <c r="F58" s="288" t="s">
        <v>310</v>
      </c>
      <c r="G58" s="307">
        <v>44614823.130000003</v>
      </c>
      <c r="H58" s="307">
        <v>7279674.8200000003</v>
      </c>
      <c r="I58" s="307">
        <v>5773131.9500000002</v>
      </c>
      <c r="J58" s="307">
        <v>75600</v>
      </c>
      <c r="K58" s="307">
        <v>1933333.9700000002</v>
      </c>
      <c r="L58" s="307">
        <v>5582676.5700000003</v>
      </c>
      <c r="M58" s="307">
        <v>655377</v>
      </c>
      <c r="N58" s="307">
        <v>0</v>
      </c>
      <c r="O58" s="307">
        <v>1274502.94</v>
      </c>
      <c r="P58" s="307">
        <v>20886</v>
      </c>
      <c r="Q58" s="307">
        <v>1425982.18</v>
      </c>
      <c r="R58" s="307">
        <v>0</v>
      </c>
      <c r="S58" s="307">
        <v>3200660.96</v>
      </c>
      <c r="T58" s="307">
        <v>3638621.75</v>
      </c>
      <c r="U58" s="307">
        <v>99760</v>
      </c>
      <c r="V58" s="307">
        <v>24856936.300000001</v>
      </c>
      <c r="W58" s="307">
        <v>6051392.3600000003</v>
      </c>
      <c r="X58" s="307">
        <v>0</v>
      </c>
      <c r="Y58" s="307">
        <v>4744929.1400000006</v>
      </c>
      <c r="Z58" s="64">
        <f t="shared" si="1"/>
        <v>111228289.07000001</v>
      </c>
    </row>
    <row r="59" spans="1:26">
      <c r="A59" s="285">
        <v>70</v>
      </c>
      <c r="B59" s="286">
        <v>56</v>
      </c>
      <c r="C59" s="286">
        <v>7</v>
      </c>
      <c r="D59" s="287" t="s">
        <v>45</v>
      </c>
      <c r="E59" s="287" t="s">
        <v>185</v>
      </c>
      <c r="F59" s="288" t="s">
        <v>311</v>
      </c>
      <c r="G59" s="307">
        <v>40145602.859999977</v>
      </c>
      <c r="H59" s="307">
        <v>994517.47999999975</v>
      </c>
      <c r="I59" s="307">
        <v>5373678.3700000001</v>
      </c>
      <c r="J59" s="307">
        <v>135800</v>
      </c>
      <c r="K59" s="307">
        <v>2185958.0499999998</v>
      </c>
      <c r="L59" s="307">
        <v>3158363.89</v>
      </c>
      <c r="M59" s="307">
        <v>151665</v>
      </c>
      <c r="N59" s="307">
        <v>0</v>
      </c>
      <c r="O59" s="307">
        <v>715740.91</v>
      </c>
      <c r="P59" s="307">
        <v>0</v>
      </c>
      <c r="Q59" s="307">
        <v>1399354.58</v>
      </c>
      <c r="R59" s="307">
        <v>12356.25</v>
      </c>
      <c r="S59" s="307">
        <v>0</v>
      </c>
      <c r="T59" s="307">
        <v>2800548.92</v>
      </c>
      <c r="U59" s="307">
        <v>0</v>
      </c>
      <c r="V59" s="307">
        <v>25164397.149999999</v>
      </c>
      <c r="W59" s="307">
        <v>1166319.4200000002</v>
      </c>
      <c r="X59" s="307">
        <v>0</v>
      </c>
      <c r="Y59" s="307">
        <v>3160705.55</v>
      </c>
      <c r="Z59" s="64">
        <f t="shared" si="1"/>
        <v>86565008.429999962</v>
      </c>
    </row>
    <row r="60" spans="1:26">
      <c r="A60" s="285">
        <v>78</v>
      </c>
      <c r="B60" s="286">
        <v>57</v>
      </c>
      <c r="C60" s="286">
        <v>7</v>
      </c>
      <c r="D60" s="287" t="s">
        <v>45</v>
      </c>
      <c r="E60" s="287" t="s">
        <v>192</v>
      </c>
      <c r="F60" s="288" t="s">
        <v>319</v>
      </c>
      <c r="G60" s="307">
        <v>47121119.68</v>
      </c>
      <c r="H60" s="307">
        <v>9859219.3300000001</v>
      </c>
      <c r="I60" s="307">
        <v>5331939.1399999997</v>
      </c>
      <c r="J60" s="307">
        <v>64700</v>
      </c>
      <c r="K60" s="307">
        <v>856720.60000000009</v>
      </c>
      <c r="L60" s="307">
        <v>8479442.8100000005</v>
      </c>
      <c r="M60" s="307">
        <v>419651</v>
      </c>
      <c r="N60" s="307">
        <v>28194</v>
      </c>
      <c r="O60" s="307">
        <v>2972315.4499999997</v>
      </c>
      <c r="P60" s="307">
        <v>5100</v>
      </c>
      <c r="Q60" s="307">
        <v>2040752</v>
      </c>
      <c r="R60" s="307">
        <v>0</v>
      </c>
      <c r="S60" s="307">
        <v>0</v>
      </c>
      <c r="T60" s="307">
        <v>2607928.5499999998</v>
      </c>
      <c r="U60" s="307">
        <v>0</v>
      </c>
      <c r="V60" s="307">
        <v>24004770.530000001</v>
      </c>
      <c r="W60" s="307">
        <v>1137434.46</v>
      </c>
      <c r="X60" s="307">
        <v>0</v>
      </c>
      <c r="Y60" s="307">
        <v>14545377.35</v>
      </c>
      <c r="Z60" s="64">
        <f t="shared" si="1"/>
        <v>119474664.89999999</v>
      </c>
    </row>
    <row r="61" spans="1:26">
      <c r="A61" s="285">
        <v>80</v>
      </c>
      <c r="B61" s="286">
        <v>58</v>
      </c>
      <c r="C61" s="286">
        <v>7</v>
      </c>
      <c r="D61" s="287" t="s">
        <v>45</v>
      </c>
      <c r="E61" s="287" t="s">
        <v>194</v>
      </c>
      <c r="F61" s="288" t="s">
        <v>321</v>
      </c>
      <c r="G61" s="307">
        <v>40751993.820000008</v>
      </c>
      <c r="H61" s="307">
        <v>625713.55999999994</v>
      </c>
      <c r="I61" s="307">
        <v>10064778.810000001</v>
      </c>
      <c r="J61" s="307">
        <v>44650</v>
      </c>
      <c r="K61" s="307">
        <v>1777069.3899999997</v>
      </c>
      <c r="L61" s="307">
        <v>4506514.42</v>
      </c>
      <c r="M61" s="307">
        <v>341446</v>
      </c>
      <c r="N61" s="307">
        <v>13027</v>
      </c>
      <c r="O61" s="307">
        <v>827511.54999999993</v>
      </c>
      <c r="P61" s="307">
        <v>5656</v>
      </c>
      <c r="Q61" s="307">
        <v>2064945.74</v>
      </c>
      <c r="R61" s="307">
        <v>8698</v>
      </c>
      <c r="S61" s="307">
        <v>2513676.8199999998</v>
      </c>
      <c r="T61" s="307">
        <v>2813931.71</v>
      </c>
      <c r="U61" s="307">
        <v>144730</v>
      </c>
      <c r="V61" s="307">
        <v>25624381.75</v>
      </c>
      <c r="W61" s="307">
        <v>1097152.1900000002</v>
      </c>
      <c r="X61" s="307">
        <v>0</v>
      </c>
      <c r="Y61" s="307">
        <v>5870069.6799999997</v>
      </c>
      <c r="Z61" s="64">
        <f t="shared" si="1"/>
        <v>99095946.440000027</v>
      </c>
    </row>
    <row r="62" spans="1:26">
      <c r="A62" s="285">
        <v>31</v>
      </c>
      <c r="B62" s="286">
        <v>59</v>
      </c>
      <c r="C62" s="286">
        <v>7</v>
      </c>
      <c r="D62" s="287" t="s">
        <v>53</v>
      </c>
      <c r="E62" s="287" t="s">
        <v>210</v>
      </c>
      <c r="F62" s="288" t="s">
        <v>340</v>
      </c>
      <c r="G62" s="307">
        <v>40688258.75999999</v>
      </c>
      <c r="H62" s="307">
        <v>1454587.2800000003</v>
      </c>
      <c r="I62" s="307">
        <v>6156272.7699999996</v>
      </c>
      <c r="J62" s="307">
        <v>193700</v>
      </c>
      <c r="K62" s="307">
        <v>631163.5</v>
      </c>
      <c r="L62" s="307">
        <v>2713118.3</v>
      </c>
      <c r="M62" s="307">
        <v>268759</v>
      </c>
      <c r="N62" s="307">
        <v>16964.79</v>
      </c>
      <c r="O62" s="307">
        <v>473894.88000000006</v>
      </c>
      <c r="P62" s="307">
        <v>21434.83</v>
      </c>
      <c r="Q62" s="307">
        <v>1119983.73</v>
      </c>
      <c r="R62" s="307">
        <v>88361.540000000008</v>
      </c>
      <c r="S62" s="307">
        <v>3569400</v>
      </c>
      <c r="T62" s="307">
        <v>0</v>
      </c>
      <c r="U62" s="307">
        <v>6765.4</v>
      </c>
      <c r="V62" s="307">
        <v>17815177.52</v>
      </c>
      <c r="W62" s="307">
        <v>786707.72</v>
      </c>
      <c r="X62" s="307">
        <v>0</v>
      </c>
      <c r="Y62" s="307">
        <v>4864738.63</v>
      </c>
      <c r="Z62" s="64">
        <f t="shared" si="1"/>
        <v>80869288.649999976</v>
      </c>
    </row>
    <row r="63" spans="1:26">
      <c r="A63" s="285">
        <v>63</v>
      </c>
      <c r="B63" s="286">
        <v>60</v>
      </c>
      <c r="C63" s="286">
        <v>8</v>
      </c>
      <c r="D63" s="287" t="s">
        <v>88</v>
      </c>
      <c r="E63" s="287" t="s">
        <v>178</v>
      </c>
      <c r="F63" s="288" t="s">
        <v>304</v>
      </c>
      <c r="G63" s="307">
        <v>62473099.470000006</v>
      </c>
      <c r="H63" s="307">
        <v>1445876.2800000003</v>
      </c>
      <c r="I63" s="307">
        <v>5474639.5</v>
      </c>
      <c r="J63" s="307">
        <v>205300</v>
      </c>
      <c r="K63" s="307">
        <v>1504801</v>
      </c>
      <c r="L63" s="307">
        <v>5561825.3499999996</v>
      </c>
      <c r="M63" s="307">
        <v>221819.95</v>
      </c>
      <c r="N63" s="307">
        <v>0</v>
      </c>
      <c r="O63" s="307">
        <v>1056041.3599999999</v>
      </c>
      <c r="P63" s="307">
        <v>34562</v>
      </c>
      <c r="Q63" s="307">
        <v>2936799.5</v>
      </c>
      <c r="R63" s="307">
        <v>647.5</v>
      </c>
      <c r="S63" s="307">
        <v>2831417.11</v>
      </c>
      <c r="T63" s="307">
        <v>4357468.84</v>
      </c>
      <c r="U63" s="307">
        <v>101955</v>
      </c>
      <c r="V63" s="307">
        <v>30023195.550000001</v>
      </c>
      <c r="W63" s="307">
        <v>1325568.45</v>
      </c>
      <c r="X63" s="307">
        <v>0</v>
      </c>
      <c r="Y63" s="307">
        <v>6955765.4800000004</v>
      </c>
      <c r="Z63" s="64">
        <f t="shared" si="1"/>
        <v>126510782.34</v>
      </c>
    </row>
    <row r="64" spans="1:26">
      <c r="A64" s="285">
        <v>23</v>
      </c>
      <c r="B64" s="286">
        <v>61</v>
      </c>
      <c r="C64" s="286">
        <v>8</v>
      </c>
      <c r="D64" s="287" t="s">
        <v>53</v>
      </c>
      <c r="E64" s="287" t="s">
        <v>203</v>
      </c>
      <c r="F64" s="288" t="s">
        <v>332</v>
      </c>
      <c r="G64" s="307">
        <v>54855393.51000002</v>
      </c>
      <c r="H64" s="307">
        <v>1547231.5999999999</v>
      </c>
      <c r="I64" s="307">
        <v>3431451.1399999997</v>
      </c>
      <c r="J64" s="307">
        <v>435300</v>
      </c>
      <c r="K64" s="307">
        <v>1196755.04</v>
      </c>
      <c r="L64" s="307">
        <v>5655872.1500000004</v>
      </c>
      <c r="M64" s="307">
        <v>993737.25</v>
      </c>
      <c r="N64" s="307">
        <v>22995</v>
      </c>
      <c r="O64" s="307">
        <v>1213821.1499999999</v>
      </c>
      <c r="P64" s="307">
        <v>187739</v>
      </c>
      <c r="Q64" s="307">
        <v>6359669</v>
      </c>
      <c r="R64" s="307">
        <v>348513.27</v>
      </c>
      <c r="S64" s="307">
        <v>4035000</v>
      </c>
      <c r="T64" s="307">
        <v>2345000</v>
      </c>
      <c r="U64" s="307">
        <v>0</v>
      </c>
      <c r="V64" s="307">
        <v>21246053.66</v>
      </c>
      <c r="W64" s="307">
        <v>883269.42</v>
      </c>
      <c r="X64" s="307">
        <v>0</v>
      </c>
      <c r="Y64" s="307">
        <v>9524158.9699999988</v>
      </c>
      <c r="Z64" s="64">
        <f t="shared" si="1"/>
        <v>114281960.16000003</v>
      </c>
    </row>
    <row r="65" spans="1:26">
      <c r="A65" s="285">
        <v>15</v>
      </c>
      <c r="B65" s="286">
        <v>62</v>
      </c>
      <c r="C65" s="286">
        <v>8</v>
      </c>
      <c r="D65" s="287" t="s">
        <v>55</v>
      </c>
      <c r="E65" s="287" t="s">
        <v>172</v>
      </c>
      <c r="F65" s="288" t="s">
        <v>297</v>
      </c>
      <c r="G65" s="307">
        <v>57934338.769999996</v>
      </c>
      <c r="H65" s="307">
        <v>9804510.0800000001</v>
      </c>
      <c r="I65" s="307">
        <v>4308219.7299999995</v>
      </c>
      <c r="J65" s="307">
        <v>114450</v>
      </c>
      <c r="K65" s="307">
        <v>1720512.28</v>
      </c>
      <c r="L65" s="307">
        <v>12735775.549999999</v>
      </c>
      <c r="M65" s="307">
        <v>669447</v>
      </c>
      <c r="N65" s="307">
        <v>31391</v>
      </c>
      <c r="O65" s="307">
        <v>1978870.2400000002</v>
      </c>
      <c r="P65" s="307">
        <v>30194</v>
      </c>
      <c r="Q65" s="307">
        <v>1709507.37</v>
      </c>
      <c r="R65" s="307">
        <v>4562.3099999999995</v>
      </c>
      <c r="S65" s="307">
        <v>3923079.91</v>
      </c>
      <c r="T65" s="307">
        <v>5397265.9800000004</v>
      </c>
      <c r="U65" s="307">
        <v>2550</v>
      </c>
      <c r="V65" s="307">
        <v>20157773.07</v>
      </c>
      <c r="W65" s="307">
        <v>805360.46000000008</v>
      </c>
      <c r="X65" s="307">
        <v>0</v>
      </c>
      <c r="Y65" s="307">
        <v>10197331.640000001</v>
      </c>
      <c r="Z65" s="64">
        <f t="shared" si="1"/>
        <v>131525139.38999999</v>
      </c>
    </row>
    <row r="66" spans="1:26" ht="26.4" customHeight="1">
      <c r="A66" s="285">
        <v>38</v>
      </c>
      <c r="B66" s="286">
        <v>63</v>
      </c>
      <c r="C66" s="286">
        <v>8</v>
      </c>
      <c r="D66" s="287" t="s">
        <v>49</v>
      </c>
      <c r="E66" s="287" t="s">
        <v>224</v>
      </c>
      <c r="F66" s="288" t="s">
        <v>356</v>
      </c>
      <c r="G66" s="307">
        <v>42920328.869999997</v>
      </c>
      <c r="H66" s="307">
        <v>19065121.729999997</v>
      </c>
      <c r="I66" s="307">
        <v>7583201.3800000008</v>
      </c>
      <c r="J66" s="307">
        <v>147850</v>
      </c>
      <c r="K66" s="307">
        <v>1518182.75</v>
      </c>
      <c r="L66" s="307">
        <v>17954157.580000002</v>
      </c>
      <c r="M66" s="307">
        <v>654258.99</v>
      </c>
      <c r="N66" s="307">
        <v>110028.25</v>
      </c>
      <c r="O66" s="307">
        <v>3537804.18</v>
      </c>
      <c r="P66" s="307">
        <v>12041</v>
      </c>
      <c r="Q66" s="307">
        <v>2485773.12</v>
      </c>
      <c r="R66" s="307">
        <v>28502.66</v>
      </c>
      <c r="S66" s="307">
        <v>7923778.4100000001</v>
      </c>
      <c r="T66" s="307">
        <v>4434347.5199999996</v>
      </c>
      <c r="U66" s="307">
        <v>9623320</v>
      </c>
      <c r="V66" s="307">
        <v>33488886.420000002</v>
      </c>
      <c r="W66" s="307">
        <v>1312307.6399999999</v>
      </c>
      <c r="X66" s="307">
        <v>0</v>
      </c>
      <c r="Y66" s="307">
        <v>12591306.099999998</v>
      </c>
      <c r="Z66" s="64">
        <f t="shared" si="1"/>
        <v>165391196.59999996</v>
      </c>
    </row>
    <row r="67" spans="1:26">
      <c r="A67" s="285">
        <v>44</v>
      </c>
      <c r="B67" s="286">
        <v>64</v>
      </c>
      <c r="C67" s="286">
        <v>8</v>
      </c>
      <c r="D67" s="287" t="s">
        <v>49</v>
      </c>
      <c r="E67" s="287" t="s">
        <v>229</v>
      </c>
      <c r="F67" s="288" t="s">
        <v>1356</v>
      </c>
      <c r="G67" s="307">
        <v>56107320.419999994</v>
      </c>
      <c r="H67" s="307">
        <v>7367302.5099999998</v>
      </c>
      <c r="I67" s="307">
        <v>7611105.6200000001</v>
      </c>
      <c r="J67" s="307">
        <v>200300</v>
      </c>
      <c r="K67" s="307">
        <v>2046522.5299999993</v>
      </c>
      <c r="L67" s="307">
        <v>11523755.18</v>
      </c>
      <c r="M67" s="307">
        <v>831778</v>
      </c>
      <c r="N67" s="307">
        <v>27749</v>
      </c>
      <c r="O67" s="307">
        <v>4569341.8600000003</v>
      </c>
      <c r="P67" s="307">
        <v>28696.58</v>
      </c>
      <c r="Q67" s="307">
        <v>2427594.7599999998</v>
      </c>
      <c r="R67" s="307">
        <v>0</v>
      </c>
      <c r="S67" s="307">
        <v>4900162.78</v>
      </c>
      <c r="T67" s="307">
        <v>5297284.34</v>
      </c>
      <c r="U67" s="307">
        <v>4125</v>
      </c>
      <c r="V67" s="307">
        <v>27621805.75</v>
      </c>
      <c r="W67" s="307">
        <v>1167876.7000000002</v>
      </c>
      <c r="X67" s="307">
        <v>0</v>
      </c>
      <c r="Y67" s="307">
        <v>2971249.1100000003</v>
      </c>
      <c r="Z67" s="64">
        <f t="shared" si="1"/>
        <v>134703970.14000002</v>
      </c>
    </row>
    <row r="68" spans="1:26">
      <c r="A68" s="285">
        <v>32</v>
      </c>
      <c r="B68" s="286">
        <v>65</v>
      </c>
      <c r="C68" s="286">
        <v>8</v>
      </c>
      <c r="D68" s="287" t="s">
        <v>53</v>
      </c>
      <c r="E68" s="287" t="s">
        <v>211</v>
      </c>
      <c r="F68" s="288" t="s">
        <v>341</v>
      </c>
      <c r="G68" s="307">
        <v>38837999.239999995</v>
      </c>
      <c r="H68" s="307">
        <v>4600500.55</v>
      </c>
      <c r="I68" s="307">
        <v>7738570.9199999999</v>
      </c>
      <c r="J68" s="307">
        <v>189300</v>
      </c>
      <c r="K68" s="307">
        <v>2065757.4000000004</v>
      </c>
      <c r="L68" s="307">
        <v>9553272.8900000006</v>
      </c>
      <c r="M68" s="307">
        <v>417818</v>
      </c>
      <c r="N68" s="307">
        <v>47087</v>
      </c>
      <c r="O68" s="307">
        <v>1145786.0899999999</v>
      </c>
      <c r="P68" s="307">
        <v>102244</v>
      </c>
      <c r="Q68" s="307">
        <v>5790215</v>
      </c>
      <c r="R68" s="307">
        <v>42616</v>
      </c>
      <c r="S68" s="307">
        <v>1425000</v>
      </c>
      <c r="T68" s="307">
        <v>2916411.01</v>
      </c>
      <c r="U68" s="307">
        <v>26495</v>
      </c>
      <c r="V68" s="307">
        <v>31407300.91</v>
      </c>
      <c r="W68" s="307">
        <v>1317708.6000000001</v>
      </c>
      <c r="X68" s="307">
        <v>0</v>
      </c>
      <c r="Y68" s="307">
        <v>18444239.809999999</v>
      </c>
      <c r="Z68" s="64">
        <f t="shared" ref="Z68:Z91" si="2">SUM(G68:Y68)</f>
        <v>126068322.41999999</v>
      </c>
    </row>
    <row r="69" spans="1:26">
      <c r="A69" s="285">
        <v>65</v>
      </c>
      <c r="B69" s="286">
        <v>66</v>
      </c>
      <c r="C69" s="286">
        <v>9</v>
      </c>
      <c r="D69" s="287" t="s">
        <v>88</v>
      </c>
      <c r="E69" s="287" t="s">
        <v>180</v>
      </c>
      <c r="F69" s="288" t="s">
        <v>306</v>
      </c>
      <c r="G69" s="307">
        <v>73452704.75</v>
      </c>
      <c r="H69" s="307">
        <v>1608631.27</v>
      </c>
      <c r="I69" s="307">
        <v>5302675.2699999996</v>
      </c>
      <c r="J69" s="307">
        <v>206850</v>
      </c>
      <c r="K69" s="307">
        <v>1392995.1100000003</v>
      </c>
      <c r="L69" s="307">
        <v>6819405.2499999991</v>
      </c>
      <c r="M69" s="307">
        <v>517770.5</v>
      </c>
      <c r="N69" s="307">
        <v>27130.5</v>
      </c>
      <c r="O69" s="307">
        <v>1377844.65</v>
      </c>
      <c r="P69" s="307">
        <v>20962</v>
      </c>
      <c r="Q69" s="307">
        <v>3371406</v>
      </c>
      <c r="R69" s="307">
        <v>3943</v>
      </c>
      <c r="S69" s="307">
        <v>10729818.01</v>
      </c>
      <c r="T69" s="307">
        <v>5136589.4000000004</v>
      </c>
      <c r="U69" s="307">
        <v>94159</v>
      </c>
      <c r="V69" s="307">
        <v>33156891.550000001</v>
      </c>
      <c r="W69" s="307">
        <v>1502918</v>
      </c>
      <c r="X69" s="307">
        <v>0</v>
      </c>
      <c r="Y69" s="307">
        <v>4318180.07</v>
      </c>
      <c r="Z69" s="64">
        <f t="shared" si="2"/>
        <v>149040874.33000001</v>
      </c>
    </row>
    <row r="70" spans="1:26">
      <c r="A70" s="285">
        <v>16</v>
      </c>
      <c r="B70" s="286">
        <v>67</v>
      </c>
      <c r="C70" s="286">
        <v>9</v>
      </c>
      <c r="D70" s="287" t="s">
        <v>55</v>
      </c>
      <c r="E70" s="287" t="s">
        <v>173</v>
      </c>
      <c r="F70" s="288" t="s">
        <v>298</v>
      </c>
      <c r="G70" s="307">
        <v>37192970.799999997</v>
      </c>
      <c r="H70" s="307">
        <v>4593599.2700000005</v>
      </c>
      <c r="I70" s="307">
        <v>7827939.4700000007</v>
      </c>
      <c r="J70" s="307">
        <v>93500</v>
      </c>
      <c r="K70" s="307">
        <v>1927077.33</v>
      </c>
      <c r="L70" s="307">
        <v>17296931.629999999</v>
      </c>
      <c r="M70" s="307">
        <v>597910.75</v>
      </c>
      <c r="N70" s="307">
        <v>240053</v>
      </c>
      <c r="O70" s="307">
        <v>3990442.91</v>
      </c>
      <c r="P70" s="307">
        <v>46840.5</v>
      </c>
      <c r="Q70" s="307">
        <v>4808848.25</v>
      </c>
      <c r="R70" s="307">
        <v>10404.51</v>
      </c>
      <c r="S70" s="307">
        <v>0</v>
      </c>
      <c r="T70" s="307">
        <v>5621.68</v>
      </c>
      <c r="U70" s="307">
        <v>7510</v>
      </c>
      <c r="V70" s="307">
        <v>33780521.149999999</v>
      </c>
      <c r="W70" s="307">
        <v>1475202.9300000002</v>
      </c>
      <c r="X70" s="307">
        <v>0</v>
      </c>
      <c r="Y70" s="307">
        <v>10314831.059999999</v>
      </c>
      <c r="Z70" s="64">
        <f t="shared" si="2"/>
        <v>124210205.24000001</v>
      </c>
    </row>
    <row r="71" spans="1:26">
      <c r="A71" s="285">
        <v>39</v>
      </c>
      <c r="B71" s="286">
        <v>68</v>
      </c>
      <c r="C71" s="286">
        <v>9</v>
      </c>
      <c r="D71" s="287" t="s">
        <v>49</v>
      </c>
      <c r="E71" s="287" t="s">
        <v>225</v>
      </c>
      <c r="F71" s="288" t="s">
        <v>357</v>
      </c>
      <c r="G71" s="307">
        <v>47110826.150000006</v>
      </c>
      <c r="H71" s="307">
        <v>4949754.05</v>
      </c>
      <c r="I71" s="307">
        <v>2311527.54</v>
      </c>
      <c r="J71" s="307">
        <v>303300</v>
      </c>
      <c r="K71" s="307">
        <v>3023744.6</v>
      </c>
      <c r="L71" s="307">
        <v>11469509.239999998</v>
      </c>
      <c r="M71" s="307">
        <v>1186026</v>
      </c>
      <c r="N71" s="307">
        <v>220874</v>
      </c>
      <c r="O71" s="307">
        <v>2607926.46</v>
      </c>
      <c r="P71" s="307">
        <v>35609.730000000003</v>
      </c>
      <c r="Q71" s="307">
        <v>5127274</v>
      </c>
      <c r="R71" s="307">
        <v>42782</v>
      </c>
      <c r="S71" s="307">
        <v>21371469.600000001</v>
      </c>
      <c r="T71" s="307">
        <v>3927709.7</v>
      </c>
      <c r="U71" s="307">
        <v>50240</v>
      </c>
      <c r="V71" s="307">
        <v>31587680.34</v>
      </c>
      <c r="W71" s="307">
        <v>1328018.1599999999</v>
      </c>
      <c r="X71" s="307">
        <v>0</v>
      </c>
      <c r="Y71" s="307">
        <v>4342202.29</v>
      </c>
      <c r="Z71" s="64">
        <f t="shared" si="2"/>
        <v>140996473.85999998</v>
      </c>
    </row>
    <row r="72" spans="1:26">
      <c r="A72" s="285">
        <v>45</v>
      </c>
      <c r="B72" s="286">
        <v>69</v>
      </c>
      <c r="C72" s="286">
        <v>9</v>
      </c>
      <c r="D72" s="287" t="s">
        <v>49</v>
      </c>
      <c r="E72" s="287" t="s">
        <v>230</v>
      </c>
      <c r="F72" s="288" t="s">
        <v>363</v>
      </c>
      <c r="G72" s="307">
        <v>49843082.969999999</v>
      </c>
      <c r="H72" s="307">
        <v>3572765.21</v>
      </c>
      <c r="I72" s="307">
        <v>6071265.54</v>
      </c>
      <c r="J72" s="307">
        <v>298250</v>
      </c>
      <c r="K72" s="307">
        <v>1462222.6400000001</v>
      </c>
      <c r="L72" s="307">
        <v>10391656.539999999</v>
      </c>
      <c r="M72" s="307">
        <v>525067</v>
      </c>
      <c r="N72" s="307">
        <v>0</v>
      </c>
      <c r="O72" s="307">
        <v>2216489.56</v>
      </c>
      <c r="P72" s="307">
        <v>51823.789999999994</v>
      </c>
      <c r="Q72" s="307">
        <v>1902102.32</v>
      </c>
      <c r="R72" s="307">
        <v>0</v>
      </c>
      <c r="S72" s="307">
        <v>4965284.71</v>
      </c>
      <c r="T72" s="307">
        <v>4102551.18</v>
      </c>
      <c r="U72" s="307">
        <v>16270</v>
      </c>
      <c r="V72" s="307">
        <v>36609258.350000001</v>
      </c>
      <c r="W72" s="307">
        <v>1608961.52</v>
      </c>
      <c r="X72" s="307">
        <v>0</v>
      </c>
      <c r="Y72" s="307">
        <v>4503988.91</v>
      </c>
      <c r="Z72" s="64">
        <f t="shared" si="2"/>
        <v>128141040.23999999</v>
      </c>
    </row>
    <row r="73" spans="1:26">
      <c r="A73" s="285">
        <v>8</v>
      </c>
      <c r="B73" s="286">
        <v>70</v>
      </c>
      <c r="C73" s="286">
        <v>9</v>
      </c>
      <c r="D73" s="287" t="s">
        <v>51</v>
      </c>
      <c r="E73" s="287" t="s">
        <v>243</v>
      </c>
      <c r="F73" s="288" t="s">
        <v>378</v>
      </c>
      <c r="G73" s="307">
        <v>36331731.030000001</v>
      </c>
      <c r="H73" s="307">
        <v>22124194.84</v>
      </c>
      <c r="I73" s="307">
        <v>5354742.99</v>
      </c>
      <c r="J73" s="307">
        <v>234250</v>
      </c>
      <c r="K73" s="307">
        <v>2716877.6900000004</v>
      </c>
      <c r="L73" s="307">
        <v>12706578.390000001</v>
      </c>
      <c r="M73" s="307">
        <v>375169</v>
      </c>
      <c r="N73" s="307">
        <v>47738.5</v>
      </c>
      <c r="O73" s="307">
        <v>3066144.5599999996</v>
      </c>
      <c r="P73" s="307">
        <v>44615.8</v>
      </c>
      <c r="Q73" s="307">
        <v>4320896.0999999996</v>
      </c>
      <c r="R73" s="307">
        <v>54525.54</v>
      </c>
      <c r="S73" s="307">
        <v>2791041.98</v>
      </c>
      <c r="T73" s="307">
        <v>1720066.5</v>
      </c>
      <c r="U73" s="307">
        <v>314686.09999999998</v>
      </c>
      <c r="V73" s="307">
        <v>32462684.149999999</v>
      </c>
      <c r="W73" s="307">
        <v>1395831.61</v>
      </c>
      <c r="X73" s="307">
        <v>0</v>
      </c>
      <c r="Y73" s="307">
        <v>10398396.01</v>
      </c>
      <c r="Z73" s="64">
        <f t="shared" si="2"/>
        <v>136460170.78999999</v>
      </c>
    </row>
    <row r="74" spans="1:26">
      <c r="A74" s="285">
        <v>74</v>
      </c>
      <c r="B74" s="286">
        <v>71</v>
      </c>
      <c r="C74" s="286">
        <v>10</v>
      </c>
      <c r="D74" s="287" t="s">
        <v>45</v>
      </c>
      <c r="E74" s="287" t="s">
        <v>188</v>
      </c>
      <c r="F74" s="288" t="s">
        <v>315</v>
      </c>
      <c r="G74" s="307">
        <v>100805927.91000003</v>
      </c>
      <c r="H74" s="307">
        <v>12760349.85</v>
      </c>
      <c r="I74" s="307">
        <v>7913708.1199999992</v>
      </c>
      <c r="J74" s="307">
        <v>395450</v>
      </c>
      <c r="K74" s="307">
        <v>3868990.3099999991</v>
      </c>
      <c r="L74" s="307">
        <v>18640065.57</v>
      </c>
      <c r="M74" s="307">
        <v>2488384</v>
      </c>
      <c r="N74" s="307">
        <v>123523.33</v>
      </c>
      <c r="O74" s="307">
        <v>2745142.6799999997</v>
      </c>
      <c r="P74" s="307">
        <v>25391</v>
      </c>
      <c r="Q74" s="307">
        <v>10572390.140000001</v>
      </c>
      <c r="R74" s="307">
        <v>32566.5</v>
      </c>
      <c r="S74" s="307">
        <v>10968890.93</v>
      </c>
      <c r="T74" s="307">
        <v>8574378.8000000007</v>
      </c>
      <c r="U74" s="307">
        <v>328910</v>
      </c>
      <c r="V74" s="307">
        <v>46777511.289999999</v>
      </c>
      <c r="W74" s="307">
        <v>2047082.29</v>
      </c>
      <c r="X74" s="307">
        <v>0</v>
      </c>
      <c r="Y74" s="307">
        <v>14298443.030000001</v>
      </c>
      <c r="Z74" s="64">
        <f t="shared" si="2"/>
        <v>243367105.75000003</v>
      </c>
    </row>
    <row r="75" spans="1:26">
      <c r="A75" s="285">
        <v>79</v>
      </c>
      <c r="B75" s="286">
        <v>72</v>
      </c>
      <c r="C75" s="286">
        <v>10</v>
      </c>
      <c r="D75" s="287" t="s">
        <v>45</v>
      </c>
      <c r="E75" s="287" t="s">
        <v>193</v>
      </c>
      <c r="F75" s="288" t="s">
        <v>320</v>
      </c>
      <c r="G75" s="307">
        <v>80825485.140000015</v>
      </c>
      <c r="H75" s="307">
        <v>5647916.4500000002</v>
      </c>
      <c r="I75" s="307">
        <v>7232315.1500000004</v>
      </c>
      <c r="J75" s="307">
        <v>309750</v>
      </c>
      <c r="K75" s="307">
        <v>7776128.3799999999</v>
      </c>
      <c r="L75" s="307">
        <v>17466410.32</v>
      </c>
      <c r="M75" s="307">
        <v>2681284</v>
      </c>
      <c r="N75" s="307">
        <v>7257</v>
      </c>
      <c r="O75" s="307">
        <v>3284015.6</v>
      </c>
      <c r="P75" s="307">
        <v>41748.119999999995</v>
      </c>
      <c r="Q75" s="307">
        <v>6243843</v>
      </c>
      <c r="R75" s="307">
        <v>99273.56</v>
      </c>
      <c r="S75" s="307">
        <v>8908650</v>
      </c>
      <c r="T75" s="307">
        <v>8838692.4600000009</v>
      </c>
      <c r="U75" s="307">
        <v>20080</v>
      </c>
      <c r="V75" s="307">
        <v>45902267.780000001</v>
      </c>
      <c r="W75" s="307">
        <v>1974147.06</v>
      </c>
      <c r="X75" s="307">
        <v>0</v>
      </c>
      <c r="Y75" s="307">
        <v>7211320.6799999997</v>
      </c>
      <c r="Z75" s="64">
        <f t="shared" si="2"/>
        <v>204470584.70000005</v>
      </c>
    </row>
    <row r="76" spans="1:26">
      <c r="A76" s="285">
        <v>81</v>
      </c>
      <c r="B76" s="286">
        <v>73</v>
      </c>
      <c r="C76" s="286">
        <v>10</v>
      </c>
      <c r="D76" s="287" t="s">
        <v>45</v>
      </c>
      <c r="E76" s="287" t="s">
        <v>195</v>
      </c>
      <c r="F76" s="288" t="s">
        <v>322</v>
      </c>
      <c r="G76" s="307">
        <v>74993325.739999995</v>
      </c>
      <c r="H76" s="307">
        <v>4271800.8899999997</v>
      </c>
      <c r="I76" s="307">
        <v>5520603.4799999995</v>
      </c>
      <c r="J76" s="307">
        <v>185750</v>
      </c>
      <c r="K76" s="307">
        <v>4311535.3599999994</v>
      </c>
      <c r="L76" s="307">
        <v>13218424.520000001</v>
      </c>
      <c r="M76" s="307">
        <v>887292</v>
      </c>
      <c r="N76" s="307">
        <v>149080</v>
      </c>
      <c r="O76" s="307">
        <v>2324801.7599999998</v>
      </c>
      <c r="P76" s="307">
        <v>32764.5</v>
      </c>
      <c r="Q76" s="307">
        <v>5280804.5</v>
      </c>
      <c r="R76" s="307">
        <v>0</v>
      </c>
      <c r="S76" s="307">
        <v>8499925.1600000001</v>
      </c>
      <c r="T76" s="307">
        <v>9417746.1799999997</v>
      </c>
      <c r="U76" s="307">
        <v>101476.47</v>
      </c>
      <c r="V76" s="307">
        <v>36001591.619999997</v>
      </c>
      <c r="W76" s="307">
        <v>1529448.81</v>
      </c>
      <c r="X76" s="307">
        <v>0</v>
      </c>
      <c r="Y76" s="307">
        <v>10996736.91</v>
      </c>
      <c r="Z76" s="64">
        <f t="shared" si="2"/>
        <v>177723107.90000001</v>
      </c>
    </row>
    <row r="77" spans="1:26">
      <c r="A77" s="285">
        <v>28</v>
      </c>
      <c r="B77" s="286">
        <v>74</v>
      </c>
      <c r="C77" s="286">
        <v>10</v>
      </c>
      <c r="D77" s="287" t="s">
        <v>53</v>
      </c>
      <c r="E77" s="287" t="s">
        <v>207</v>
      </c>
      <c r="F77" s="288" t="s">
        <v>337</v>
      </c>
      <c r="G77" s="307">
        <v>66171813.089999989</v>
      </c>
      <c r="H77" s="307">
        <v>4474814.9799999995</v>
      </c>
      <c r="I77" s="307">
        <v>6428642.4100000001</v>
      </c>
      <c r="J77" s="307">
        <v>522000</v>
      </c>
      <c r="K77" s="307">
        <v>3205337.2</v>
      </c>
      <c r="L77" s="307">
        <v>14854658.460000001</v>
      </c>
      <c r="M77" s="307">
        <v>1306519</v>
      </c>
      <c r="N77" s="307">
        <v>183486</v>
      </c>
      <c r="O77" s="307">
        <v>2889408.92</v>
      </c>
      <c r="P77" s="307">
        <v>190250</v>
      </c>
      <c r="Q77" s="307">
        <v>7097868</v>
      </c>
      <c r="R77" s="307">
        <v>88766.3</v>
      </c>
      <c r="S77" s="307">
        <v>12162066.890000001</v>
      </c>
      <c r="T77" s="307">
        <v>4515855.97</v>
      </c>
      <c r="U77" s="307">
        <v>188823</v>
      </c>
      <c r="V77" s="307">
        <v>48941299.530000001</v>
      </c>
      <c r="W77" s="307">
        <v>1853621.76</v>
      </c>
      <c r="X77" s="307">
        <v>0</v>
      </c>
      <c r="Y77" s="307">
        <v>7414055.0500000007</v>
      </c>
      <c r="Z77" s="64">
        <f t="shared" si="2"/>
        <v>182489286.56</v>
      </c>
    </row>
    <row r="78" spans="1:26" s="294" customFormat="1">
      <c r="A78" s="285">
        <v>54</v>
      </c>
      <c r="B78" s="286">
        <v>75</v>
      </c>
      <c r="C78" s="286">
        <v>10</v>
      </c>
      <c r="D78" s="287" t="s">
        <v>47</v>
      </c>
      <c r="E78" s="287" t="s">
        <v>215</v>
      </c>
      <c r="F78" s="288" t="s">
        <v>345</v>
      </c>
      <c r="G78" s="307">
        <v>50028594.049999982</v>
      </c>
      <c r="H78" s="307">
        <v>11642215.35</v>
      </c>
      <c r="I78" s="307">
        <v>7358009.7799999993</v>
      </c>
      <c r="J78" s="307">
        <v>112400</v>
      </c>
      <c r="K78" s="307">
        <v>1331210.2199999997</v>
      </c>
      <c r="L78" s="307">
        <v>13991700.609999998</v>
      </c>
      <c r="M78" s="307">
        <v>1061999.1000000001</v>
      </c>
      <c r="N78" s="307">
        <v>78087.44</v>
      </c>
      <c r="O78" s="307">
        <v>1861243.4800000002</v>
      </c>
      <c r="P78" s="307">
        <v>53568.000000000007</v>
      </c>
      <c r="Q78" s="307">
        <v>6980831.0399999991</v>
      </c>
      <c r="R78" s="307">
        <v>406183.06999999995</v>
      </c>
      <c r="S78" s="307">
        <v>15463611.99</v>
      </c>
      <c r="T78" s="307">
        <v>4465223.67</v>
      </c>
      <c r="U78" s="307">
        <v>400884</v>
      </c>
      <c r="V78" s="307">
        <v>45179874.609999999</v>
      </c>
      <c r="W78" s="307">
        <v>2066696.72</v>
      </c>
      <c r="X78" s="307">
        <v>0</v>
      </c>
      <c r="Y78" s="307">
        <v>92722175.969999999</v>
      </c>
      <c r="Z78" s="64">
        <f t="shared" si="2"/>
        <v>255204509.09999996</v>
      </c>
    </row>
    <row r="79" spans="1:26">
      <c r="A79" s="285">
        <v>86</v>
      </c>
      <c r="B79" s="286">
        <v>76</v>
      </c>
      <c r="C79" s="286">
        <v>10</v>
      </c>
      <c r="D79" s="287" t="s">
        <v>45</v>
      </c>
      <c r="E79" s="287" t="s">
        <v>200</v>
      </c>
      <c r="F79" s="288" t="s">
        <v>327</v>
      </c>
      <c r="G79" s="307">
        <v>108384544.02999999</v>
      </c>
      <c r="H79" s="307">
        <v>18020629.880000003</v>
      </c>
      <c r="I79" s="307">
        <v>14570594.380000001</v>
      </c>
      <c r="J79" s="307">
        <v>166450</v>
      </c>
      <c r="K79" s="307">
        <v>3942986.7899999996</v>
      </c>
      <c r="L79" s="307">
        <v>16813506.359999999</v>
      </c>
      <c r="M79" s="307">
        <v>3164676.5</v>
      </c>
      <c r="N79" s="307">
        <v>3040.5</v>
      </c>
      <c r="O79" s="307">
        <v>3026083.38</v>
      </c>
      <c r="P79" s="307">
        <v>21592.05</v>
      </c>
      <c r="Q79" s="307">
        <v>9148108.1899999995</v>
      </c>
      <c r="R79" s="307">
        <v>49523.39</v>
      </c>
      <c r="S79" s="307">
        <v>11618527.67</v>
      </c>
      <c r="T79" s="307">
        <v>8737693.2200000007</v>
      </c>
      <c r="U79" s="307">
        <v>1770</v>
      </c>
      <c r="V79" s="307">
        <v>42595251.409999996</v>
      </c>
      <c r="W79" s="307">
        <v>1984898.02</v>
      </c>
      <c r="X79" s="307">
        <v>0</v>
      </c>
      <c r="Y79" s="307">
        <v>9916268.2199999988</v>
      </c>
      <c r="Z79" s="64">
        <f t="shared" si="2"/>
        <v>252166143.98999998</v>
      </c>
    </row>
    <row r="80" spans="1:26">
      <c r="A80" s="285">
        <v>11</v>
      </c>
      <c r="B80" s="286">
        <v>77</v>
      </c>
      <c r="C80" s="286">
        <v>10</v>
      </c>
      <c r="D80" s="287" t="s">
        <v>51</v>
      </c>
      <c r="E80" s="287" t="s">
        <v>246</v>
      </c>
      <c r="F80" s="288" t="s">
        <v>381</v>
      </c>
      <c r="G80" s="307">
        <v>54870742.149999991</v>
      </c>
      <c r="H80" s="307">
        <v>7499066.79</v>
      </c>
      <c r="I80" s="307">
        <v>4138432.92</v>
      </c>
      <c r="J80" s="307">
        <v>392400</v>
      </c>
      <c r="K80" s="307">
        <v>2427541.2600000002</v>
      </c>
      <c r="L80" s="307">
        <v>25430227.840000004</v>
      </c>
      <c r="M80" s="307">
        <v>1126002</v>
      </c>
      <c r="N80" s="307">
        <v>63699</v>
      </c>
      <c r="O80" s="307">
        <v>3263683.72</v>
      </c>
      <c r="P80" s="307">
        <v>82805.959999999992</v>
      </c>
      <c r="Q80" s="307">
        <v>10741552.199999999</v>
      </c>
      <c r="R80" s="307">
        <v>448773.82</v>
      </c>
      <c r="S80" s="307">
        <v>8629489.7599999998</v>
      </c>
      <c r="T80" s="307">
        <v>4106643.5</v>
      </c>
      <c r="U80" s="307">
        <v>151940</v>
      </c>
      <c r="V80" s="307">
        <v>44074355.170000002</v>
      </c>
      <c r="W80" s="307">
        <v>3733503.48</v>
      </c>
      <c r="X80" s="307">
        <v>0</v>
      </c>
      <c r="Y80" s="307">
        <v>78699352.159999996</v>
      </c>
      <c r="Z80" s="64">
        <f t="shared" si="2"/>
        <v>249880211.72999996</v>
      </c>
    </row>
    <row r="81" spans="1:26">
      <c r="A81" s="285">
        <v>71</v>
      </c>
      <c r="B81" s="286">
        <v>78</v>
      </c>
      <c r="C81" s="286">
        <v>11</v>
      </c>
      <c r="D81" s="287" t="s">
        <v>45</v>
      </c>
      <c r="E81" s="287" t="s">
        <v>186</v>
      </c>
      <c r="F81" s="288" t="s">
        <v>312</v>
      </c>
      <c r="G81" s="307">
        <v>151613897.87</v>
      </c>
      <c r="H81" s="307">
        <v>35540461.399999999</v>
      </c>
      <c r="I81" s="307">
        <v>12387737.439999999</v>
      </c>
      <c r="J81" s="307">
        <v>800100</v>
      </c>
      <c r="K81" s="307">
        <v>26511434.890000004</v>
      </c>
      <c r="L81" s="307">
        <v>37629397.109999999</v>
      </c>
      <c r="M81" s="307">
        <v>4878063.83</v>
      </c>
      <c r="N81" s="307">
        <v>338322</v>
      </c>
      <c r="O81" s="307">
        <v>8006325.4000000004</v>
      </c>
      <c r="P81" s="307">
        <v>51713</v>
      </c>
      <c r="Q81" s="307">
        <v>14244838.810000001</v>
      </c>
      <c r="R81" s="307">
        <v>100911</v>
      </c>
      <c r="S81" s="307">
        <v>13375380.24</v>
      </c>
      <c r="T81" s="307">
        <v>5064311.3600000003</v>
      </c>
      <c r="U81" s="307">
        <v>568695</v>
      </c>
      <c r="V81" s="307">
        <v>80317917.090000004</v>
      </c>
      <c r="W81" s="307">
        <v>14836532.620000001</v>
      </c>
      <c r="X81" s="307">
        <v>0</v>
      </c>
      <c r="Y81" s="307">
        <v>12604534.559999999</v>
      </c>
      <c r="Z81" s="64">
        <f t="shared" si="2"/>
        <v>418870573.62000006</v>
      </c>
    </row>
    <row r="82" spans="1:26">
      <c r="A82" s="285">
        <v>13</v>
      </c>
      <c r="B82" s="286">
        <v>79</v>
      </c>
      <c r="C82" s="286">
        <v>11</v>
      </c>
      <c r="D82" s="287" t="s">
        <v>55</v>
      </c>
      <c r="E82" s="287" t="s">
        <v>170</v>
      </c>
      <c r="F82" s="288" t="s">
        <v>295</v>
      </c>
      <c r="G82" s="307">
        <v>117790482.38999999</v>
      </c>
      <c r="H82" s="307">
        <v>48450485.960000001</v>
      </c>
      <c r="I82" s="307">
        <v>20230093.670000002</v>
      </c>
      <c r="J82" s="307">
        <v>341950</v>
      </c>
      <c r="K82" s="307">
        <v>7177576</v>
      </c>
      <c r="L82" s="307">
        <v>41907365.589999996</v>
      </c>
      <c r="M82" s="307">
        <v>4550904.57</v>
      </c>
      <c r="N82" s="307">
        <v>613694.75</v>
      </c>
      <c r="O82" s="307">
        <v>8822930.4799999986</v>
      </c>
      <c r="P82" s="307">
        <v>143382.04999999999</v>
      </c>
      <c r="Q82" s="307">
        <v>19301675.799999997</v>
      </c>
      <c r="R82" s="307">
        <v>227763.71</v>
      </c>
      <c r="S82" s="307">
        <v>9178051.4800000004</v>
      </c>
      <c r="T82" s="307">
        <v>1082394.57</v>
      </c>
      <c r="U82" s="307">
        <v>1208196.45</v>
      </c>
      <c r="V82" s="307">
        <v>79198291.209999993</v>
      </c>
      <c r="W82" s="307">
        <v>54718505.890000001</v>
      </c>
      <c r="X82" s="307">
        <v>0</v>
      </c>
      <c r="Y82" s="307">
        <v>35676626.369999997</v>
      </c>
      <c r="Z82" s="64">
        <f t="shared" si="2"/>
        <v>450620370.93999994</v>
      </c>
    </row>
    <row r="83" spans="1:26">
      <c r="A83" s="285">
        <v>42</v>
      </c>
      <c r="B83" s="286">
        <v>80</v>
      </c>
      <c r="C83" s="286">
        <v>11</v>
      </c>
      <c r="D83" s="287" t="s">
        <v>49</v>
      </c>
      <c r="E83" s="287" t="s">
        <v>227</v>
      </c>
      <c r="F83" s="288" t="s">
        <v>360</v>
      </c>
      <c r="G83" s="307">
        <v>125875433.09</v>
      </c>
      <c r="H83" s="307">
        <v>32238474.759999998</v>
      </c>
      <c r="I83" s="307">
        <v>10215065.449999999</v>
      </c>
      <c r="J83" s="307">
        <v>842250</v>
      </c>
      <c r="K83" s="307">
        <v>12920559.709999999</v>
      </c>
      <c r="L83" s="307">
        <v>42732647.700000003</v>
      </c>
      <c r="M83" s="307">
        <v>5549581.1799999997</v>
      </c>
      <c r="N83" s="307">
        <v>325441</v>
      </c>
      <c r="O83" s="307">
        <v>7782441.1699999999</v>
      </c>
      <c r="P83" s="307">
        <v>53359.009999999995</v>
      </c>
      <c r="Q83" s="307">
        <v>18196434.440000001</v>
      </c>
      <c r="R83" s="307">
        <v>25342.67</v>
      </c>
      <c r="S83" s="307">
        <v>9134855.8599999994</v>
      </c>
      <c r="T83" s="307">
        <v>3734993.83</v>
      </c>
      <c r="U83" s="307">
        <v>291562</v>
      </c>
      <c r="V83" s="307">
        <v>59982662.93</v>
      </c>
      <c r="W83" s="307">
        <v>16841778.379999999</v>
      </c>
      <c r="X83" s="307">
        <v>2181817.5</v>
      </c>
      <c r="Y83" s="307">
        <v>9579846.5800000001</v>
      </c>
      <c r="Z83" s="64">
        <f t="shared" si="2"/>
        <v>358504547.25999993</v>
      </c>
    </row>
    <row r="84" spans="1:26">
      <c r="A84" s="285">
        <v>57</v>
      </c>
      <c r="B84" s="286">
        <v>81</v>
      </c>
      <c r="C84" s="286">
        <v>11</v>
      </c>
      <c r="D84" s="287" t="s">
        <v>47</v>
      </c>
      <c r="E84" s="287" t="s">
        <v>218</v>
      </c>
      <c r="F84" s="288" t="s">
        <v>348</v>
      </c>
      <c r="G84" s="307">
        <v>107531117.43999998</v>
      </c>
      <c r="H84" s="307">
        <v>44942132.99000001</v>
      </c>
      <c r="I84" s="307">
        <v>10258274.24</v>
      </c>
      <c r="J84" s="307">
        <v>74450</v>
      </c>
      <c r="K84" s="307">
        <v>4180639.4599999981</v>
      </c>
      <c r="L84" s="307">
        <v>53091594.470000006</v>
      </c>
      <c r="M84" s="307">
        <v>1753994.53</v>
      </c>
      <c r="N84" s="307">
        <v>2100761.8200000003</v>
      </c>
      <c r="O84" s="307">
        <v>11349081.459999999</v>
      </c>
      <c r="P84" s="307">
        <v>121846.94</v>
      </c>
      <c r="Q84" s="307">
        <v>48190857.649999999</v>
      </c>
      <c r="R84" s="307">
        <v>1389277.0699999998</v>
      </c>
      <c r="S84" s="307">
        <v>7340000</v>
      </c>
      <c r="T84" s="307">
        <v>3090000</v>
      </c>
      <c r="U84" s="307">
        <v>404270</v>
      </c>
      <c r="V84" s="307">
        <v>86290744.450000003</v>
      </c>
      <c r="W84" s="307">
        <v>3866025.32</v>
      </c>
      <c r="X84" s="307">
        <v>0</v>
      </c>
      <c r="Y84" s="307">
        <v>23027557.969999999</v>
      </c>
      <c r="Z84" s="64">
        <f t="shared" si="2"/>
        <v>409002625.80999994</v>
      </c>
    </row>
    <row r="85" spans="1:26">
      <c r="A85" s="285">
        <v>51</v>
      </c>
      <c r="B85" s="286">
        <v>82</v>
      </c>
      <c r="C85" s="286">
        <v>11</v>
      </c>
      <c r="D85" s="287" t="s">
        <v>49</v>
      </c>
      <c r="E85" s="287" t="s">
        <v>235</v>
      </c>
      <c r="F85" s="288" t="s">
        <v>369</v>
      </c>
      <c r="G85" s="307">
        <v>118623515.37999997</v>
      </c>
      <c r="H85" s="307">
        <v>30831227.640000004</v>
      </c>
      <c r="I85" s="307">
        <v>14374842.810000001</v>
      </c>
      <c r="J85" s="307">
        <v>601100</v>
      </c>
      <c r="K85" s="307">
        <v>10378555.250000002</v>
      </c>
      <c r="L85" s="307">
        <v>44897299.580000006</v>
      </c>
      <c r="M85" s="307">
        <v>4224553.5</v>
      </c>
      <c r="N85" s="307">
        <v>341897</v>
      </c>
      <c r="O85" s="307">
        <v>7371693.46</v>
      </c>
      <c r="P85" s="307">
        <v>136597.5</v>
      </c>
      <c r="Q85" s="307">
        <v>14478862.34</v>
      </c>
      <c r="R85" s="307">
        <v>103358.73</v>
      </c>
      <c r="S85" s="307">
        <v>8053377.7599999998</v>
      </c>
      <c r="T85" s="307">
        <v>5324190.26</v>
      </c>
      <c r="U85" s="307">
        <v>728938</v>
      </c>
      <c r="V85" s="307">
        <v>82438432.879999995</v>
      </c>
      <c r="W85" s="307">
        <v>15606436.879999999</v>
      </c>
      <c r="X85" s="307">
        <v>0</v>
      </c>
      <c r="Y85" s="307">
        <v>16100183.189999999</v>
      </c>
      <c r="Z85" s="64">
        <f t="shared" si="2"/>
        <v>374615062.15999997</v>
      </c>
    </row>
    <row r="86" spans="1:26">
      <c r="A86" s="285">
        <v>62</v>
      </c>
      <c r="B86" s="286">
        <v>83</v>
      </c>
      <c r="C86" s="286">
        <v>12</v>
      </c>
      <c r="D86" s="287" t="s">
        <v>88</v>
      </c>
      <c r="E86" s="287" t="s">
        <v>177</v>
      </c>
      <c r="F86" s="288" t="s">
        <v>303</v>
      </c>
      <c r="G86" s="307">
        <v>123911469.57999998</v>
      </c>
      <c r="H86" s="307">
        <v>101792166.61000001</v>
      </c>
      <c r="I86" s="307">
        <v>6860393.5700000003</v>
      </c>
      <c r="J86" s="307">
        <v>763600</v>
      </c>
      <c r="K86" s="307">
        <v>25087798.630000003</v>
      </c>
      <c r="L86" s="307">
        <v>53263005.439999998</v>
      </c>
      <c r="M86" s="307">
        <v>5759730.8200000003</v>
      </c>
      <c r="N86" s="307">
        <v>506117.06</v>
      </c>
      <c r="O86" s="307">
        <v>13839510.67</v>
      </c>
      <c r="P86" s="307">
        <v>57938</v>
      </c>
      <c r="Q86" s="307">
        <v>25374573.079999998</v>
      </c>
      <c r="R86" s="307">
        <v>84618.5</v>
      </c>
      <c r="S86" s="307">
        <v>8635167.2699999996</v>
      </c>
      <c r="T86" s="307">
        <v>3597830</v>
      </c>
      <c r="U86" s="307">
        <v>3132422.94</v>
      </c>
      <c r="V86" s="307">
        <v>123719899.23999999</v>
      </c>
      <c r="W86" s="307">
        <v>21522535.32</v>
      </c>
      <c r="X86" s="307">
        <v>166551563.00999999</v>
      </c>
      <c r="Y86" s="307">
        <v>13892168.560000001</v>
      </c>
      <c r="Z86" s="64">
        <f t="shared" si="2"/>
        <v>698352508.29999995</v>
      </c>
    </row>
    <row r="87" spans="1:26">
      <c r="A87" s="285">
        <v>21</v>
      </c>
      <c r="B87" s="286">
        <v>84</v>
      </c>
      <c r="C87" s="286">
        <v>12</v>
      </c>
      <c r="D87" s="287" t="s">
        <v>53</v>
      </c>
      <c r="E87" s="287" t="s">
        <v>201</v>
      </c>
      <c r="F87" s="288" t="s">
        <v>330</v>
      </c>
      <c r="G87" s="307">
        <v>117265524.23999996</v>
      </c>
      <c r="H87" s="307">
        <v>96359007.590000018</v>
      </c>
      <c r="I87" s="307">
        <v>23527817.280000001</v>
      </c>
      <c r="J87" s="307">
        <v>1004050</v>
      </c>
      <c r="K87" s="307">
        <v>47412110.280000009</v>
      </c>
      <c r="L87" s="307">
        <v>94025606.340000004</v>
      </c>
      <c r="M87" s="307">
        <v>19167139.399999999</v>
      </c>
      <c r="N87" s="307">
        <v>1663390.12</v>
      </c>
      <c r="O87" s="307">
        <v>20058070.150000002</v>
      </c>
      <c r="P87" s="307">
        <v>862004.80999999994</v>
      </c>
      <c r="Q87" s="307">
        <v>54289226.420000002</v>
      </c>
      <c r="R87" s="307">
        <v>2562413.9500000002</v>
      </c>
      <c r="S87" s="307">
        <v>16695300</v>
      </c>
      <c r="T87" s="307">
        <v>13569353</v>
      </c>
      <c r="U87" s="307">
        <v>6631513.5</v>
      </c>
      <c r="V87" s="307">
        <v>180675047.77000001</v>
      </c>
      <c r="W87" s="307">
        <v>55467262.75</v>
      </c>
      <c r="X87" s="307">
        <v>0</v>
      </c>
      <c r="Y87" s="307">
        <v>53846231.850000001</v>
      </c>
      <c r="Z87" s="64">
        <f t="shared" si="2"/>
        <v>805081069.45000005</v>
      </c>
    </row>
    <row r="88" spans="1:26">
      <c r="A88" s="285">
        <v>53</v>
      </c>
      <c r="B88" s="286">
        <v>85</v>
      </c>
      <c r="C88" s="286">
        <v>12</v>
      </c>
      <c r="D88" s="287" t="s">
        <v>47</v>
      </c>
      <c r="E88" s="287" t="s">
        <v>214</v>
      </c>
      <c r="F88" s="288" t="s">
        <v>344</v>
      </c>
      <c r="G88" s="307">
        <v>195443877.37000006</v>
      </c>
      <c r="H88" s="307">
        <v>103045418.65000001</v>
      </c>
      <c r="I88" s="307">
        <v>16455442.1</v>
      </c>
      <c r="J88" s="307">
        <v>342900</v>
      </c>
      <c r="K88" s="307">
        <v>32435778.97000001</v>
      </c>
      <c r="L88" s="307">
        <v>133246847.28999999</v>
      </c>
      <c r="M88" s="307">
        <v>10367099.25</v>
      </c>
      <c r="N88" s="307">
        <v>6102236.5700000003</v>
      </c>
      <c r="O88" s="307">
        <v>19882841.879999999</v>
      </c>
      <c r="P88" s="307">
        <v>225626.18</v>
      </c>
      <c r="Q88" s="307">
        <v>72440853.719999999</v>
      </c>
      <c r="R88" s="307">
        <v>149667.70999999996</v>
      </c>
      <c r="S88" s="307">
        <v>11600712.15</v>
      </c>
      <c r="T88" s="307">
        <v>4430000</v>
      </c>
      <c r="U88" s="307">
        <v>3962680.5</v>
      </c>
      <c r="V88" s="307">
        <v>161324246.63</v>
      </c>
      <c r="W88" s="307">
        <v>45642351.939999998</v>
      </c>
      <c r="X88" s="307">
        <v>0</v>
      </c>
      <c r="Y88" s="307">
        <v>27185589.41</v>
      </c>
      <c r="Z88" s="64">
        <f t="shared" si="2"/>
        <v>844284170.32000005</v>
      </c>
    </row>
    <row r="89" spans="1:26">
      <c r="A89" s="285">
        <v>1</v>
      </c>
      <c r="B89" s="286">
        <v>86</v>
      </c>
      <c r="C89" s="286">
        <v>12</v>
      </c>
      <c r="D89" s="287" t="s">
        <v>51</v>
      </c>
      <c r="E89" s="287" t="s">
        <v>237</v>
      </c>
      <c r="F89" s="288" t="s">
        <v>371</v>
      </c>
      <c r="G89" s="307">
        <v>132786999.31000003</v>
      </c>
      <c r="H89" s="307">
        <v>42204889.609999992</v>
      </c>
      <c r="I89" s="307">
        <v>25844791.649999999</v>
      </c>
      <c r="J89" s="307">
        <v>939200</v>
      </c>
      <c r="K89" s="307">
        <v>27508388.420000006</v>
      </c>
      <c r="L89" s="307">
        <v>92091505.460000008</v>
      </c>
      <c r="M89" s="307">
        <v>5225499</v>
      </c>
      <c r="N89" s="307">
        <v>863976.75</v>
      </c>
      <c r="O89" s="307">
        <v>12197196.779999999</v>
      </c>
      <c r="P89" s="307">
        <v>438988.42</v>
      </c>
      <c r="Q89" s="307">
        <v>42860727.75</v>
      </c>
      <c r="R89" s="307">
        <v>1124542</v>
      </c>
      <c r="S89" s="307">
        <v>11471031.41</v>
      </c>
      <c r="T89" s="307">
        <v>2025864.96</v>
      </c>
      <c r="U89" s="307">
        <v>3384966</v>
      </c>
      <c r="V89" s="307">
        <v>154930642.09999999</v>
      </c>
      <c r="W89" s="307">
        <v>17916455.640000001</v>
      </c>
      <c r="X89" s="307">
        <v>265672534.99000001</v>
      </c>
      <c r="Y89" s="307">
        <v>29505218.82</v>
      </c>
      <c r="Z89" s="64">
        <f t="shared" si="2"/>
        <v>868993419.07000005</v>
      </c>
    </row>
    <row r="90" spans="1:26">
      <c r="A90" s="285">
        <v>68</v>
      </c>
      <c r="B90" s="286">
        <v>87</v>
      </c>
      <c r="C90" s="286">
        <v>13</v>
      </c>
      <c r="D90" s="287" t="s">
        <v>45</v>
      </c>
      <c r="E90" s="287" t="s">
        <v>183</v>
      </c>
      <c r="F90" s="288" t="s">
        <v>309</v>
      </c>
      <c r="G90" s="307">
        <v>577788261.74000013</v>
      </c>
      <c r="H90" s="307">
        <v>316442876.15000004</v>
      </c>
      <c r="I90" s="307">
        <v>41999439.409999996</v>
      </c>
      <c r="J90" s="307">
        <v>1017100</v>
      </c>
      <c r="K90" s="307">
        <v>112080449.88000001</v>
      </c>
      <c r="L90" s="307">
        <v>413841295.82000005</v>
      </c>
      <c r="M90" s="307">
        <v>28937716.800000001</v>
      </c>
      <c r="N90" s="307">
        <v>10735781.92</v>
      </c>
      <c r="O90" s="307">
        <v>61311331.500000007</v>
      </c>
      <c r="P90" s="307">
        <v>893924.95</v>
      </c>
      <c r="Q90" s="307">
        <v>150517751.06999999</v>
      </c>
      <c r="R90" s="307">
        <v>1889021.7800000003</v>
      </c>
      <c r="S90" s="307">
        <v>52122786.75</v>
      </c>
      <c r="T90" s="307">
        <v>3882000</v>
      </c>
      <c r="U90" s="307">
        <v>3476000.06</v>
      </c>
      <c r="V90" s="307">
        <v>433227591.57999998</v>
      </c>
      <c r="W90" s="307">
        <v>72423972.659999996</v>
      </c>
      <c r="X90" s="307">
        <v>8688625</v>
      </c>
      <c r="Y90" s="307">
        <v>109617960.06999999</v>
      </c>
      <c r="Z90" s="64">
        <f t="shared" si="2"/>
        <v>2400893887.1399999</v>
      </c>
    </row>
    <row r="91" spans="1:26">
      <c r="A91" s="285">
        <v>35</v>
      </c>
      <c r="B91" s="286">
        <v>88</v>
      </c>
      <c r="C91" s="286">
        <v>13</v>
      </c>
      <c r="D91" s="287" t="s">
        <v>49</v>
      </c>
      <c r="E91" s="287" t="s">
        <v>221</v>
      </c>
      <c r="F91" s="288" t="s">
        <v>353</v>
      </c>
      <c r="G91" s="307">
        <v>374665016.18000001</v>
      </c>
      <c r="H91" s="307">
        <v>163192188.01000002</v>
      </c>
      <c r="I91" s="307">
        <v>71937199.36999999</v>
      </c>
      <c r="J91" s="307">
        <v>824850</v>
      </c>
      <c r="K91" s="307">
        <v>106747255.32999998</v>
      </c>
      <c r="L91" s="307">
        <v>311780123.05000001</v>
      </c>
      <c r="M91" s="307">
        <v>23267066.419999998</v>
      </c>
      <c r="N91" s="307">
        <v>9219887.4399999995</v>
      </c>
      <c r="O91" s="307">
        <v>52399981.5</v>
      </c>
      <c r="P91" s="307">
        <v>322195.75</v>
      </c>
      <c r="Q91" s="307">
        <v>65377186.270000003</v>
      </c>
      <c r="R91" s="307">
        <v>660636.99</v>
      </c>
      <c r="S91" s="307">
        <v>26779390.510000002</v>
      </c>
      <c r="T91" s="307">
        <v>6714242.2599999998</v>
      </c>
      <c r="U91" s="307">
        <v>8260737.25</v>
      </c>
      <c r="V91" s="307">
        <v>282223477.36000001</v>
      </c>
      <c r="W91" s="307">
        <v>135880967.91</v>
      </c>
      <c r="X91" s="307">
        <v>16496160.800000001</v>
      </c>
      <c r="Y91" s="307">
        <v>28968148.459999997</v>
      </c>
      <c r="Z91" s="64">
        <f t="shared" si="2"/>
        <v>1685716710.8600001</v>
      </c>
    </row>
    <row r="92" spans="1:26"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</row>
    <row r="93" spans="1:26"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</row>
  </sheetData>
  <autoFilter ref="A3:Z91">
    <sortState ref="A4:Z91">
      <sortCondition ref="B3:B91"/>
    </sortState>
  </autoFilter>
  <sortState ref="A4:Z91">
    <sortCondition ref="B4:B91"/>
  </sortState>
  <mergeCells count="2">
    <mergeCell ref="G1:U1"/>
    <mergeCell ref="G2:J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1"/>
  <sheetViews>
    <sheetView zoomScale="70" zoomScaleNormal="70" workbookViewId="0">
      <selection activeCell="X21" sqref="X21"/>
    </sheetView>
  </sheetViews>
  <sheetFormatPr defaultColWidth="9" defaultRowHeight="21"/>
  <cols>
    <col min="1" max="1" width="8.6640625" style="170"/>
    <col min="2" max="2" width="11.6640625" style="289" customWidth="1"/>
    <col min="3" max="3" width="7.6640625" style="289" customWidth="1"/>
    <col min="4" max="5" width="15.44140625" style="170" customWidth="1"/>
    <col min="6" max="6" width="32.6640625" style="170" customWidth="1"/>
    <col min="7" max="28" width="17.109375" style="166" customWidth="1"/>
    <col min="29" max="29" width="18.88671875" style="166" customWidth="1"/>
    <col min="30" max="30" width="16.44140625" style="166" customWidth="1"/>
    <col min="31" max="123" width="9" style="166"/>
    <col min="124" max="124" width="23.44140625" style="166" customWidth="1"/>
    <col min="125" max="125" width="13.109375" style="166" bestFit="1" customWidth="1"/>
    <col min="126" max="126" width="13.109375" style="166" customWidth="1"/>
    <col min="127" max="127" width="12.5546875" style="166" bestFit="1" customWidth="1"/>
    <col min="128" max="128" width="12.5546875" style="166" customWidth="1"/>
    <col min="129" max="129" width="12.6640625" style="166" bestFit="1" customWidth="1"/>
    <col min="130" max="130" width="13.109375" style="166" bestFit="1" customWidth="1"/>
    <col min="131" max="131" width="14.109375" style="166" bestFit="1" customWidth="1"/>
    <col min="132" max="132" width="13.109375" style="166" bestFit="1" customWidth="1"/>
    <col min="133" max="133" width="11.5546875" style="166" customWidth="1"/>
    <col min="134" max="134" width="12.5546875" style="166" bestFit="1" customWidth="1"/>
    <col min="135" max="135" width="12.109375" style="166" bestFit="1" customWidth="1"/>
    <col min="136" max="136" width="12.5546875" style="166" bestFit="1" customWidth="1"/>
    <col min="137" max="137" width="13.33203125" style="166" customWidth="1"/>
    <col min="138" max="138" width="13.88671875" style="166" customWidth="1"/>
    <col min="139" max="139" width="12.5546875" style="166" bestFit="1" customWidth="1"/>
    <col min="140" max="142" width="12.109375" style="166" bestFit="1" customWidth="1"/>
    <col min="143" max="143" width="11.5546875" style="166" bestFit="1" customWidth="1"/>
    <col min="144" max="144" width="11.6640625" style="166" bestFit="1" customWidth="1"/>
    <col min="145" max="145" width="11.5546875" style="166" bestFit="1" customWidth="1"/>
    <col min="146" max="146" width="12.109375" style="166" bestFit="1" customWidth="1"/>
    <col min="147" max="147" width="13.5546875" style="166" customWidth="1"/>
    <col min="148" max="148" width="14.6640625" style="166" customWidth="1"/>
    <col min="149" max="379" width="9" style="166"/>
    <col min="380" max="380" width="23.44140625" style="166" customWidth="1"/>
    <col min="381" max="381" width="13.109375" style="166" bestFit="1" customWidth="1"/>
    <col min="382" max="382" width="13.109375" style="166" customWidth="1"/>
    <col min="383" max="383" width="12.5546875" style="166" bestFit="1" customWidth="1"/>
    <col min="384" max="384" width="12.5546875" style="166" customWidth="1"/>
    <col min="385" max="385" width="12.6640625" style="166" bestFit="1" customWidth="1"/>
    <col min="386" max="386" width="13.109375" style="166" bestFit="1" customWidth="1"/>
    <col min="387" max="387" width="14.109375" style="166" bestFit="1" customWidth="1"/>
    <col min="388" max="388" width="13.109375" style="166" bestFit="1" customWidth="1"/>
    <col min="389" max="389" width="11.5546875" style="166" customWidth="1"/>
    <col min="390" max="390" width="12.5546875" style="166" bestFit="1" customWidth="1"/>
    <col min="391" max="391" width="12.109375" style="166" bestFit="1" customWidth="1"/>
    <col min="392" max="392" width="12.5546875" style="166" bestFit="1" customWidth="1"/>
    <col min="393" max="393" width="13.33203125" style="166" customWidth="1"/>
    <col min="394" max="394" width="13.88671875" style="166" customWidth="1"/>
    <col min="395" max="395" width="12.5546875" style="166" bestFit="1" customWidth="1"/>
    <col min="396" max="398" width="12.109375" style="166" bestFit="1" customWidth="1"/>
    <col min="399" max="399" width="11.5546875" style="166" bestFit="1" customWidth="1"/>
    <col min="400" max="400" width="11.6640625" style="166" bestFit="1" customWidth="1"/>
    <col min="401" max="401" width="11.5546875" style="166" bestFit="1" customWidth="1"/>
    <col min="402" max="402" width="12.109375" style="166" bestFit="1" customWidth="1"/>
    <col min="403" max="403" width="13.5546875" style="166" customWidth="1"/>
    <col min="404" max="404" width="14.6640625" style="166" customWidth="1"/>
    <col min="405" max="635" width="9" style="166"/>
    <col min="636" max="636" width="23.44140625" style="166" customWidth="1"/>
    <col min="637" max="637" width="13.109375" style="166" bestFit="1" customWidth="1"/>
    <col min="638" max="638" width="13.109375" style="166" customWidth="1"/>
    <col min="639" max="639" width="12.5546875" style="166" bestFit="1" customWidth="1"/>
    <col min="640" max="640" width="12.5546875" style="166" customWidth="1"/>
    <col min="641" max="641" width="12.6640625" style="166" bestFit="1" customWidth="1"/>
    <col min="642" max="642" width="13.109375" style="166" bestFit="1" customWidth="1"/>
    <col min="643" max="643" width="14.109375" style="166" bestFit="1" customWidth="1"/>
    <col min="644" max="644" width="13.109375" style="166" bestFit="1" customWidth="1"/>
    <col min="645" max="645" width="11.5546875" style="166" customWidth="1"/>
    <col min="646" max="646" width="12.5546875" style="166" bestFit="1" customWidth="1"/>
    <col min="647" max="647" width="12.109375" style="166" bestFit="1" customWidth="1"/>
    <col min="648" max="648" width="12.5546875" style="166" bestFit="1" customWidth="1"/>
    <col min="649" max="649" width="13.33203125" style="166" customWidth="1"/>
    <col min="650" max="650" width="13.88671875" style="166" customWidth="1"/>
    <col min="651" max="651" width="12.5546875" style="166" bestFit="1" customWidth="1"/>
    <col min="652" max="654" width="12.109375" style="166" bestFit="1" customWidth="1"/>
    <col min="655" max="655" width="11.5546875" style="166" bestFit="1" customWidth="1"/>
    <col min="656" max="656" width="11.6640625" style="166" bestFit="1" customWidth="1"/>
    <col min="657" max="657" width="11.5546875" style="166" bestFit="1" customWidth="1"/>
    <col min="658" max="658" width="12.109375" style="166" bestFit="1" customWidth="1"/>
    <col min="659" max="659" width="13.5546875" style="166" customWidth="1"/>
    <col min="660" max="660" width="14.6640625" style="166" customWidth="1"/>
    <col min="661" max="891" width="9" style="166"/>
    <col min="892" max="892" width="23.44140625" style="166" customWidth="1"/>
    <col min="893" max="893" width="13.109375" style="166" bestFit="1" customWidth="1"/>
    <col min="894" max="894" width="13.109375" style="166" customWidth="1"/>
    <col min="895" max="895" width="12.5546875" style="166" bestFit="1" customWidth="1"/>
    <col min="896" max="896" width="12.5546875" style="166" customWidth="1"/>
    <col min="897" max="897" width="12.6640625" style="166" bestFit="1" customWidth="1"/>
    <col min="898" max="898" width="13.109375" style="166" bestFit="1" customWidth="1"/>
    <col min="899" max="899" width="14.109375" style="166" bestFit="1" customWidth="1"/>
    <col min="900" max="900" width="13.109375" style="166" bestFit="1" customWidth="1"/>
    <col min="901" max="901" width="11.5546875" style="166" customWidth="1"/>
    <col min="902" max="902" width="12.5546875" style="166" bestFit="1" customWidth="1"/>
    <col min="903" max="903" width="12.109375" style="166" bestFit="1" customWidth="1"/>
    <col min="904" max="904" width="12.5546875" style="166" bestFit="1" customWidth="1"/>
    <col min="905" max="905" width="13.33203125" style="166" customWidth="1"/>
    <col min="906" max="906" width="13.88671875" style="166" customWidth="1"/>
    <col min="907" max="907" width="12.5546875" style="166" bestFit="1" customWidth="1"/>
    <col min="908" max="910" width="12.109375" style="166" bestFit="1" customWidth="1"/>
    <col min="911" max="911" width="11.5546875" style="166" bestFit="1" customWidth="1"/>
    <col min="912" max="912" width="11.6640625" style="166" bestFit="1" customWidth="1"/>
    <col min="913" max="913" width="11.5546875" style="166" bestFit="1" customWidth="1"/>
    <col min="914" max="914" width="12.109375" style="166" bestFit="1" customWidth="1"/>
    <col min="915" max="915" width="13.5546875" style="166" customWidth="1"/>
    <col min="916" max="916" width="14.6640625" style="166" customWidth="1"/>
    <col min="917" max="1147" width="9" style="166"/>
    <col min="1148" max="1148" width="23.44140625" style="166" customWidth="1"/>
    <col min="1149" max="1149" width="13.109375" style="166" bestFit="1" customWidth="1"/>
    <col min="1150" max="1150" width="13.109375" style="166" customWidth="1"/>
    <col min="1151" max="1151" width="12.5546875" style="166" bestFit="1" customWidth="1"/>
    <col min="1152" max="1152" width="12.5546875" style="166" customWidth="1"/>
    <col min="1153" max="1153" width="12.6640625" style="166" bestFit="1" customWidth="1"/>
    <col min="1154" max="1154" width="13.109375" style="166" bestFit="1" customWidth="1"/>
    <col min="1155" max="1155" width="14.109375" style="166" bestFit="1" customWidth="1"/>
    <col min="1156" max="1156" width="13.109375" style="166" bestFit="1" customWidth="1"/>
    <col min="1157" max="1157" width="11.5546875" style="166" customWidth="1"/>
    <col min="1158" max="1158" width="12.5546875" style="166" bestFit="1" customWidth="1"/>
    <col min="1159" max="1159" width="12.109375" style="166" bestFit="1" customWidth="1"/>
    <col min="1160" max="1160" width="12.5546875" style="166" bestFit="1" customWidth="1"/>
    <col min="1161" max="1161" width="13.33203125" style="166" customWidth="1"/>
    <col min="1162" max="1162" width="13.88671875" style="166" customWidth="1"/>
    <col min="1163" max="1163" width="12.5546875" style="166" bestFit="1" customWidth="1"/>
    <col min="1164" max="1166" width="12.109375" style="166" bestFit="1" customWidth="1"/>
    <col min="1167" max="1167" width="11.5546875" style="166" bestFit="1" customWidth="1"/>
    <col min="1168" max="1168" width="11.6640625" style="166" bestFit="1" customWidth="1"/>
    <col min="1169" max="1169" width="11.5546875" style="166" bestFit="1" customWidth="1"/>
    <col min="1170" max="1170" width="12.109375" style="166" bestFit="1" customWidth="1"/>
    <col min="1171" max="1171" width="13.5546875" style="166" customWidth="1"/>
    <col min="1172" max="1172" width="14.6640625" style="166" customWidth="1"/>
    <col min="1173" max="1403" width="9" style="166"/>
    <col min="1404" max="1404" width="23.44140625" style="166" customWidth="1"/>
    <col min="1405" max="1405" width="13.109375" style="166" bestFit="1" customWidth="1"/>
    <col min="1406" max="1406" width="13.109375" style="166" customWidth="1"/>
    <col min="1407" max="1407" width="12.5546875" style="166" bestFit="1" customWidth="1"/>
    <col min="1408" max="1408" width="12.5546875" style="166" customWidth="1"/>
    <col min="1409" max="1409" width="12.6640625" style="166" bestFit="1" customWidth="1"/>
    <col min="1410" max="1410" width="13.109375" style="166" bestFit="1" customWidth="1"/>
    <col min="1411" max="1411" width="14.109375" style="166" bestFit="1" customWidth="1"/>
    <col min="1412" max="1412" width="13.109375" style="166" bestFit="1" customWidth="1"/>
    <col min="1413" max="1413" width="11.5546875" style="166" customWidth="1"/>
    <col min="1414" max="1414" width="12.5546875" style="166" bestFit="1" customWidth="1"/>
    <col min="1415" max="1415" width="12.109375" style="166" bestFit="1" customWidth="1"/>
    <col min="1416" max="1416" width="12.5546875" style="166" bestFit="1" customWidth="1"/>
    <col min="1417" max="1417" width="13.33203125" style="166" customWidth="1"/>
    <col min="1418" max="1418" width="13.88671875" style="166" customWidth="1"/>
    <col min="1419" max="1419" width="12.5546875" style="166" bestFit="1" customWidth="1"/>
    <col min="1420" max="1422" width="12.109375" style="166" bestFit="1" customWidth="1"/>
    <col min="1423" max="1423" width="11.5546875" style="166" bestFit="1" customWidth="1"/>
    <col min="1424" max="1424" width="11.6640625" style="166" bestFit="1" customWidth="1"/>
    <col min="1425" max="1425" width="11.5546875" style="166" bestFit="1" customWidth="1"/>
    <col min="1426" max="1426" width="12.109375" style="166" bestFit="1" customWidth="1"/>
    <col min="1427" max="1427" width="13.5546875" style="166" customWidth="1"/>
    <col min="1428" max="1428" width="14.6640625" style="166" customWidth="1"/>
    <col min="1429" max="1659" width="9" style="166"/>
    <col min="1660" max="1660" width="23.44140625" style="166" customWidth="1"/>
    <col min="1661" max="1661" width="13.109375" style="166" bestFit="1" customWidth="1"/>
    <col min="1662" max="1662" width="13.109375" style="166" customWidth="1"/>
    <col min="1663" max="1663" width="12.5546875" style="166" bestFit="1" customWidth="1"/>
    <col min="1664" max="1664" width="12.5546875" style="166" customWidth="1"/>
    <col min="1665" max="1665" width="12.6640625" style="166" bestFit="1" customWidth="1"/>
    <col min="1666" max="1666" width="13.109375" style="166" bestFit="1" customWidth="1"/>
    <col min="1667" max="1667" width="14.109375" style="166" bestFit="1" customWidth="1"/>
    <col min="1668" max="1668" width="13.109375" style="166" bestFit="1" customWidth="1"/>
    <col min="1669" max="1669" width="11.5546875" style="166" customWidth="1"/>
    <col min="1670" max="1670" width="12.5546875" style="166" bestFit="1" customWidth="1"/>
    <col min="1671" max="1671" width="12.109375" style="166" bestFit="1" customWidth="1"/>
    <col min="1672" max="1672" width="12.5546875" style="166" bestFit="1" customWidth="1"/>
    <col min="1673" max="1673" width="13.33203125" style="166" customWidth="1"/>
    <col min="1674" max="1674" width="13.88671875" style="166" customWidth="1"/>
    <col min="1675" max="1675" width="12.5546875" style="166" bestFit="1" customWidth="1"/>
    <col min="1676" max="1678" width="12.109375" style="166" bestFit="1" customWidth="1"/>
    <col min="1679" max="1679" width="11.5546875" style="166" bestFit="1" customWidth="1"/>
    <col min="1680" max="1680" width="11.6640625" style="166" bestFit="1" customWidth="1"/>
    <col min="1681" max="1681" width="11.5546875" style="166" bestFit="1" customWidth="1"/>
    <col min="1682" max="1682" width="12.109375" style="166" bestFit="1" customWidth="1"/>
    <col min="1683" max="1683" width="13.5546875" style="166" customWidth="1"/>
    <col min="1684" max="1684" width="14.6640625" style="166" customWidth="1"/>
    <col min="1685" max="1915" width="9" style="166"/>
    <col min="1916" max="1916" width="23.44140625" style="166" customWidth="1"/>
    <col min="1917" max="1917" width="13.109375" style="166" bestFit="1" customWidth="1"/>
    <col min="1918" max="1918" width="13.109375" style="166" customWidth="1"/>
    <col min="1919" max="1919" width="12.5546875" style="166" bestFit="1" customWidth="1"/>
    <col min="1920" max="1920" width="12.5546875" style="166" customWidth="1"/>
    <col min="1921" max="1921" width="12.6640625" style="166" bestFit="1" customWidth="1"/>
    <col min="1922" max="1922" width="13.109375" style="166" bestFit="1" customWidth="1"/>
    <col min="1923" max="1923" width="14.109375" style="166" bestFit="1" customWidth="1"/>
    <col min="1924" max="1924" width="13.109375" style="166" bestFit="1" customWidth="1"/>
    <col min="1925" max="1925" width="11.5546875" style="166" customWidth="1"/>
    <col min="1926" max="1926" width="12.5546875" style="166" bestFit="1" customWidth="1"/>
    <col min="1927" max="1927" width="12.109375" style="166" bestFit="1" customWidth="1"/>
    <col min="1928" max="1928" width="12.5546875" style="166" bestFit="1" customWidth="1"/>
    <col min="1929" max="1929" width="13.33203125" style="166" customWidth="1"/>
    <col min="1930" max="1930" width="13.88671875" style="166" customWidth="1"/>
    <col min="1931" max="1931" width="12.5546875" style="166" bestFit="1" customWidth="1"/>
    <col min="1932" max="1934" width="12.109375" style="166" bestFit="1" customWidth="1"/>
    <col min="1935" max="1935" width="11.5546875" style="166" bestFit="1" customWidth="1"/>
    <col min="1936" max="1936" width="11.6640625" style="166" bestFit="1" customWidth="1"/>
    <col min="1937" max="1937" width="11.5546875" style="166" bestFit="1" customWidth="1"/>
    <col min="1938" max="1938" width="12.109375" style="166" bestFit="1" customWidth="1"/>
    <col min="1939" max="1939" width="13.5546875" style="166" customWidth="1"/>
    <col min="1940" max="1940" width="14.6640625" style="166" customWidth="1"/>
    <col min="1941" max="2171" width="9" style="166"/>
    <col min="2172" max="2172" width="23.44140625" style="166" customWidth="1"/>
    <col min="2173" max="2173" width="13.109375" style="166" bestFit="1" customWidth="1"/>
    <col min="2174" max="2174" width="13.109375" style="166" customWidth="1"/>
    <col min="2175" max="2175" width="12.5546875" style="166" bestFit="1" customWidth="1"/>
    <col min="2176" max="2176" width="12.5546875" style="166" customWidth="1"/>
    <col min="2177" max="2177" width="12.6640625" style="166" bestFit="1" customWidth="1"/>
    <col min="2178" max="2178" width="13.109375" style="166" bestFit="1" customWidth="1"/>
    <col min="2179" max="2179" width="14.109375" style="166" bestFit="1" customWidth="1"/>
    <col min="2180" max="2180" width="13.109375" style="166" bestFit="1" customWidth="1"/>
    <col min="2181" max="2181" width="11.5546875" style="166" customWidth="1"/>
    <col min="2182" max="2182" width="12.5546875" style="166" bestFit="1" customWidth="1"/>
    <col min="2183" max="2183" width="12.109375" style="166" bestFit="1" customWidth="1"/>
    <col min="2184" max="2184" width="12.5546875" style="166" bestFit="1" customWidth="1"/>
    <col min="2185" max="2185" width="13.33203125" style="166" customWidth="1"/>
    <col min="2186" max="2186" width="13.88671875" style="166" customWidth="1"/>
    <col min="2187" max="2187" width="12.5546875" style="166" bestFit="1" customWidth="1"/>
    <col min="2188" max="2190" width="12.109375" style="166" bestFit="1" customWidth="1"/>
    <col min="2191" max="2191" width="11.5546875" style="166" bestFit="1" customWidth="1"/>
    <col min="2192" max="2192" width="11.6640625" style="166" bestFit="1" customWidth="1"/>
    <col min="2193" max="2193" width="11.5546875" style="166" bestFit="1" customWidth="1"/>
    <col min="2194" max="2194" width="12.109375" style="166" bestFit="1" customWidth="1"/>
    <col min="2195" max="2195" width="13.5546875" style="166" customWidth="1"/>
    <col min="2196" max="2196" width="14.6640625" style="166" customWidth="1"/>
    <col min="2197" max="2427" width="9" style="166"/>
    <col min="2428" max="2428" width="23.44140625" style="166" customWidth="1"/>
    <col min="2429" max="2429" width="13.109375" style="166" bestFit="1" customWidth="1"/>
    <col min="2430" max="2430" width="13.109375" style="166" customWidth="1"/>
    <col min="2431" max="2431" width="12.5546875" style="166" bestFit="1" customWidth="1"/>
    <col min="2432" max="2432" width="12.5546875" style="166" customWidth="1"/>
    <col min="2433" max="2433" width="12.6640625" style="166" bestFit="1" customWidth="1"/>
    <col min="2434" max="2434" width="13.109375" style="166" bestFit="1" customWidth="1"/>
    <col min="2435" max="2435" width="14.109375" style="166" bestFit="1" customWidth="1"/>
    <col min="2436" max="2436" width="13.109375" style="166" bestFit="1" customWidth="1"/>
    <col min="2437" max="2437" width="11.5546875" style="166" customWidth="1"/>
    <col min="2438" max="2438" width="12.5546875" style="166" bestFit="1" customWidth="1"/>
    <col min="2439" max="2439" width="12.109375" style="166" bestFit="1" customWidth="1"/>
    <col min="2440" max="2440" width="12.5546875" style="166" bestFit="1" customWidth="1"/>
    <col min="2441" max="2441" width="13.33203125" style="166" customWidth="1"/>
    <col min="2442" max="2442" width="13.88671875" style="166" customWidth="1"/>
    <col min="2443" max="2443" width="12.5546875" style="166" bestFit="1" customWidth="1"/>
    <col min="2444" max="2446" width="12.109375" style="166" bestFit="1" customWidth="1"/>
    <col min="2447" max="2447" width="11.5546875" style="166" bestFit="1" customWidth="1"/>
    <col min="2448" max="2448" width="11.6640625" style="166" bestFit="1" customWidth="1"/>
    <col min="2449" max="2449" width="11.5546875" style="166" bestFit="1" customWidth="1"/>
    <col min="2450" max="2450" width="12.109375" style="166" bestFit="1" customWidth="1"/>
    <col min="2451" max="2451" width="13.5546875" style="166" customWidth="1"/>
    <col min="2452" max="2452" width="14.6640625" style="166" customWidth="1"/>
    <col min="2453" max="2683" width="9" style="166"/>
    <col min="2684" max="2684" width="23.44140625" style="166" customWidth="1"/>
    <col min="2685" max="2685" width="13.109375" style="166" bestFit="1" customWidth="1"/>
    <col min="2686" max="2686" width="13.109375" style="166" customWidth="1"/>
    <col min="2687" max="2687" width="12.5546875" style="166" bestFit="1" customWidth="1"/>
    <col min="2688" max="2688" width="12.5546875" style="166" customWidth="1"/>
    <col min="2689" max="2689" width="12.6640625" style="166" bestFit="1" customWidth="1"/>
    <col min="2690" max="2690" width="13.109375" style="166" bestFit="1" customWidth="1"/>
    <col min="2691" max="2691" width="14.109375" style="166" bestFit="1" customWidth="1"/>
    <col min="2692" max="2692" width="13.109375" style="166" bestFit="1" customWidth="1"/>
    <col min="2693" max="2693" width="11.5546875" style="166" customWidth="1"/>
    <col min="2694" max="2694" width="12.5546875" style="166" bestFit="1" customWidth="1"/>
    <col min="2695" max="2695" width="12.109375" style="166" bestFit="1" customWidth="1"/>
    <col min="2696" max="2696" width="12.5546875" style="166" bestFit="1" customWidth="1"/>
    <col min="2697" max="2697" width="13.33203125" style="166" customWidth="1"/>
    <col min="2698" max="2698" width="13.88671875" style="166" customWidth="1"/>
    <col min="2699" max="2699" width="12.5546875" style="166" bestFit="1" customWidth="1"/>
    <col min="2700" max="2702" width="12.109375" style="166" bestFit="1" customWidth="1"/>
    <col min="2703" max="2703" width="11.5546875" style="166" bestFit="1" customWidth="1"/>
    <col min="2704" max="2704" width="11.6640625" style="166" bestFit="1" customWidth="1"/>
    <col min="2705" max="2705" width="11.5546875" style="166" bestFit="1" customWidth="1"/>
    <col min="2706" max="2706" width="12.109375" style="166" bestFit="1" customWidth="1"/>
    <col min="2707" max="2707" width="13.5546875" style="166" customWidth="1"/>
    <col min="2708" max="2708" width="14.6640625" style="166" customWidth="1"/>
    <col min="2709" max="2939" width="9" style="166"/>
    <col min="2940" max="2940" width="23.44140625" style="166" customWidth="1"/>
    <col min="2941" max="2941" width="13.109375" style="166" bestFit="1" customWidth="1"/>
    <col min="2942" max="2942" width="13.109375" style="166" customWidth="1"/>
    <col min="2943" max="2943" width="12.5546875" style="166" bestFit="1" customWidth="1"/>
    <col min="2944" max="2944" width="12.5546875" style="166" customWidth="1"/>
    <col min="2945" max="2945" width="12.6640625" style="166" bestFit="1" customWidth="1"/>
    <col min="2946" max="2946" width="13.109375" style="166" bestFit="1" customWidth="1"/>
    <col min="2947" max="2947" width="14.109375" style="166" bestFit="1" customWidth="1"/>
    <col min="2948" max="2948" width="13.109375" style="166" bestFit="1" customWidth="1"/>
    <col min="2949" max="2949" width="11.5546875" style="166" customWidth="1"/>
    <col min="2950" max="2950" width="12.5546875" style="166" bestFit="1" customWidth="1"/>
    <col min="2951" max="2951" width="12.109375" style="166" bestFit="1" customWidth="1"/>
    <col min="2952" max="2952" width="12.5546875" style="166" bestFit="1" customWidth="1"/>
    <col min="2953" max="2953" width="13.33203125" style="166" customWidth="1"/>
    <col min="2954" max="2954" width="13.88671875" style="166" customWidth="1"/>
    <col min="2955" max="2955" width="12.5546875" style="166" bestFit="1" customWidth="1"/>
    <col min="2956" max="2958" width="12.109375" style="166" bestFit="1" customWidth="1"/>
    <col min="2959" max="2959" width="11.5546875" style="166" bestFit="1" customWidth="1"/>
    <col min="2960" max="2960" width="11.6640625" style="166" bestFit="1" customWidth="1"/>
    <col min="2961" max="2961" width="11.5546875" style="166" bestFit="1" customWidth="1"/>
    <col min="2962" max="2962" width="12.109375" style="166" bestFit="1" customWidth="1"/>
    <col min="2963" max="2963" width="13.5546875" style="166" customWidth="1"/>
    <col min="2964" max="2964" width="14.6640625" style="166" customWidth="1"/>
    <col min="2965" max="3195" width="9" style="166"/>
    <col min="3196" max="3196" width="23.44140625" style="166" customWidth="1"/>
    <col min="3197" max="3197" width="13.109375" style="166" bestFit="1" customWidth="1"/>
    <col min="3198" max="3198" width="13.109375" style="166" customWidth="1"/>
    <col min="3199" max="3199" width="12.5546875" style="166" bestFit="1" customWidth="1"/>
    <col min="3200" max="3200" width="12.5546875" style="166" customWidth="1"/>
    <col min="3201" max="3201" width="12.6640625" style="166" bestFit="1" customWidth="1"/>
    <col min="3202" max="3202" width="13.109375" style="166" bestFit="1" customWidth="1"/>
    <col min="3203" max="3203" width="14.109375" style="166" bestFit="1" customWidth="1"/>
    <col min="3204" max="3204" width="13.109375" style="166" bestFit="1" customWidth="1"/>
    <col min="3205" max="3205" width="11.5546875" style="166" customWidth="1"/>
    <col min="3206" max="3206" width="12.5546875" style="166" bestFit="1" customWidth="1"/>
    <col min="3207" max="3207" width="12.109375" style="166" bestFit="1" customWidth="1"/>
    <col min="3208" max="3208" width="12.5546875" style="166" bestFit="1" customWidth="1"/>
    <col min="3209" max="3209" width="13.33203125" style="166" customWidth="1"/>
    <col min="3210" max="3210" width="13.88671875" style="166" customWidth="1"/>
    <col min="3211" max="3211" width="12.5546875" style="166" bestFit="1" customWidth="1"/>
    <col min="3212" max="3214" width="12.109375" style="166" bestFit="1" customWidth="1"/>
    <col min="3215" max="3215" width="11.5546875" style="166" bestFit="1" customWidth="1"/>
    <col min="3216" max="3216" width="11.6640625" style="166" bestFit="1" customWidth="1"/>
    <col min="3217" max="3217" width="11.5546875" style="166" bestFit="1" customWidth="1"/>
    <col min="3218" max="3218" width="12.109375" style="166" bestFit="1" customWidth="1"/>
    <col min="3219" max="3219" width="13.5546875" style="166" customWidth="1"/>
    <col min="3220" max="3220" width="14.6640625" style="166" customWidth="1"/>
    <col min="3221" max="3451" width="9" style="166"/>
    <col min="3452" max="3452" width="23.44140625" style="166" customWidth="1"/>
    <col min="3453" max="3453" width="13.109375" style="166" bestFit="1" customWidth="1"/>
    <col min="3454" max="3454" width="13.109375" style="166" customWidth="1"/>
    <col min="3455" max="3455" width="12.5546875" style="166" bestFit="1" customWidth="1"/>
    <col min="3456" max="3456" width="12.5546875" style="166" customWidth="1"/>
    <col min="3457" max="3457" width="12.6640625" style="166" bestFit="1" customWidth="1"/>
    <col min="3458" max="3458" width="13.109375" style="166" bestFit="1" customWidth="1"/>
    <col min="3459" max="3459" width="14.109375" style="166" bestFit="1" customWidth="1"/>
    <col min="3460" max="3460" width="13.109375" style="166" bestFit="1" customWidth="1"/>
    <col min="3461" max="3461" width="11.5546875" style="166" customWidth="1"/>
    <col min="3462" max="3462" width="12.5546875" style="166" bestFit="1" customWidth="1"/>
    <col min="3463" max="3463" width="12.109375" style="166" bestFit="1" customWidth="1"/>
    <col min="3464" max="3464" width="12.5546875" style="166" bestFit="1" customWidth="1"/>
    <col min="3465" max="3465" width="13.33203125" style="166" customWidth="1"/>
    <col min="3466" max="3466" width="13.88671875" style="166" customWidth="1"/>
    <col min="3467" max="3467" width="12.5546875" style="166" bestFit="1" customWidth="1"/>
    <col min="3468" max="3470" width="12.109375" style="166" bestFit="1" customWidth="1"/>
    <col min="3471" max="3471" width="11.5546875" style="166" bestFit="1" customWidth="1"/>
    <col min="3472" max="3472" width="11.6640625" style="166" bestFit="1" customWidth="1"/>
    <col min="3473" max="3473" width="11.5546875" style="166" bestFit="1" customWidth="1"/>
    <col min="3474" max="3474" width="12.109375" style="166" bestFit="1" customWidth="1"/>
    <col min="3475" max="3475" width="13.5546875" style="166" customWidth="1"/>
    <col min="3476" max="3476" width="14.6640625" style="166" customWidth="1"/>
    <col min="3477" max="3707" width="9" style="166"/>
    <col min="3708" max="3708" width="23.44140625" style="166" customWidth="1"/>
    <col min="3709" max="3709" width="13.109375" style="166" bestFit="1" customWidth="1"/>
    <col min="3710" max="3710" width="13.109375" style="166" customWidth="1"/>
    <col min="3711" max="3711" width="12.5546875" style="166" bestFit="1" customWidth="1"/>
    <col min="3712" max="3712" width="12.5546875" style="166" customWidth="1"/>
    <col min="3713" max="3713" width="12.6640625" style="166" bestFit="1" customWidth="1"/>
    <col min="3714" max="3714" width="13.109375" style="166" bestFit="1" customWidth="1"/>
    <col min="3715" max="3715" width="14.109375" style="166" bestFit="1" customWidth="1"/>
    <col min="3716" max="3716" width="13.109375" style="166" bestFit="1" customWidth="1"/>
    <col min="3717" max="3717" width="11.5546875" style="166" customWidth="1"/>
    <col min="3718" max="3718" width="12.5546875" style="166" bestFit="1" customWidth="1"/>
    <col min="3719" max="3719" width="12.109375" style="166" bestFit="1" customWidth="1"/>
    <col min="3720" max="3720" width="12.5546875" style="166" bestFit="1" customWidth="1"/>
    <col min="3721" max="3721" width="13.33203125" style="166" customWidth="1"/>
    <col min="3722" max="3722" width="13.88671875" style="166" customWidth="1"/>
    <col min="3723" max="3723" width="12.5546875" style="166" bestFit="1" customWidth="1"/>
    <col min="3724" max="3726" width="12.109375" style="166" bestFit="1" customWidth="1"/>
    <col min="3727" max="3727" width="11.5546875" style="166" bestFit="1" customWidth="1"/>
    <col min="3728" max="3728" width="11.6640625" style="166" bestFit="1" customWidth="1"/>
    <col min="3729" max="3729" width="11.5546875" style="166" bestFit="1" customWidth="1"/>
    <col min="3730" max="3730" width="12.109375" style="166" bestFit="1" customWidth="1"/>
    <col min="3731" max="3731" width="13.5546875" style="166" customWidth="1"/>
    <col min="3732" max="3732" width="14.6640625" style="166" customWidth="1"/>
    <col min="3733" max="3963" width="9" style="166"/>
    <col min="3964" max="3964" width="23.44140625" style="166" customWidth="1"/>
    <col min="3965" max="3965" width="13.109375" style="166" bestFit="1" customWidth="1"/>
    <col min="3966" max="3966" width="13.109375" style="166" customWidth="1"/>
    <col min="3967" max="3967" width="12.5546875" style="166" bestFit="1" customWidth="1"/>
    <col min="3968" max="3968" width="12.5546875" style="166" customWidth="1"/>
    <col min="3969" max="3969" width="12.6640625" style="166" bestFit="1" customWidth="1"/>
    <col min="3970" max="3970" width="13.109375" style="166" bestFit="1" customWidth="1"/>
    <col min="3971" max="3971" width="14.109375" style="166" bestFit="1" customWidth="1"/>
    <col min="3972" max="3972" width="13.109375" style="166" bestFit="1" customWidth="1"/>
    <col min="3973" max="3973" width="11.5546875" style="166" customWidth="1"/>
    <col min="3974" max="3974" width="12.5546875" style="166" bestFit="1" customWidth="1"/>
    <col min="3975" max="3975" width="12.109375" style="166" bestFit="1" customWidth="1"/>
    <col min="3976" max="3976" width="12.5546875" style="166" bestFit="1" customWidth="1"/>
    <col min="3977" max="3977" width="13.33203125" style="166" customWidth="1"/>
    <col min="3978" max="3978" width="13.88671875" style="166" customWidth="1"/>
    <col min="3979" max="3979" width="12.5546875" style="166" bestFit="1" customWidth="1"/>
    <col min="3980" max="3982" width="12.109375" style="166" bestFit="1" customWidth="1"/>
    <col min="3983" max="3983" width="11.5546875" style="166" bestFit="1" customWidth="1"/>
    <col min="3984" max="3984" width="11.6640625" style="166" bestFit="1" customWidth="1"/>
    <col min="3985" max="3985" width="11.5546875" style="166" bestFit="1" customWidth="1"/>
    <col min="3986" max="3986" width="12.109375" style="166" bestFit="1" customWidth="1"/>
    <col min="3987" max="3987" width="13.5546875" style="166" customWidth="1"/>
    <col min="3988" max="3988" width="14.6640625" style="166" customWidth="1"/>
    <col min="3989" max="4219" width="9" style="166"/>
    <col min="4220" max="4220" width="23.44140625" style="166" customWidth="1"/>
    <col min="4221" max="4221" width="13.109375" style="166" bestFit="1" customWidth="1"/>
    <col min="4222" max="4222" width="13.109375" style="166" customWidth="1"/>
    <col min="4223" max="4223" width="12.5546875" style="166" bestFit="1" customWidth="1"/>
    <col min="4224" max="4224" width="12.5546875" style="166" customWidth="1"/>
    <col min="4225" max="4225" width="12.6640625" style="166" bestFit="1" customWidth="1"/>
    <col min="4226" max="4226" width="13.109375" style="166" bestFit="1" customWidth="1"/>
    <col min="4227" max="4227" width="14.109375" style="166" bestFit="1" customWidth="1"/>
    <col min="4228" max="4228" width="13.109375" style="166" bestFit="1" customWidth="1"/>
    <col min="4229" max="4229" width="11.5546875" style="166" customWidth="1"/>
    <col min="4230" max="4230" width="12.5546875" style="166" bestFit="1" customWidth="1"/>
    <col min="4231" max="4231" width="12.109375" style="166" bestFit="1" customWidth="1"/>
    <col min="4232" max="4232" width="12.5546875" style="166" bestFit="1" customWidth="1"/>
    <col min="4233" max="4233" width="13.33203125" style="166" customWidth="1"/>
    <col min="4234" max="4234" width="13.88671875" style="166" customWidth="1"/>
    <col min="4235" max="4235" width="12.5546875" style="166" bestFit="1" customWidth="1"/>
    <col min="4236" max="4238" width="12.109375" style="166" bestFit="1" customWidth="1"/>
    <col min="4239" max="4239" width="11.5546875" style="166" bestFit="1" customWidth="1"/>
    <col min="4240" max="4240" width="11.6640625" style="166" bestFit="1" customWidth="1"/>
    <col min="4241" max="4241" width="11.5546875" style="166" bestFit="1" customWidth="1"/>
    <col min="4242" max="4242" width="12.109375" style="166" bestFit="1" customWidth="1"/>
    <col min="4243" max="4243" width="13.5546875" style="166" customWidth="1"/>
    <col min="4244" max="4244" width="14.6640625" style="166" customWidth="1"/>
    <col min="4245" max="4475" width="9" style="166"/>
    <col min="4476" max="4476" width="23.44140625" style="166" customWidth="1"/>
    <col min="4477" max="4477" width="13.109375" style="166" bestFit="1" customWidth="1"/>
    <col min="4478" max="4478" width="13.109375" style="166" customWidth="1"/>
    <col min="4479" max="4479" width="12.5546875" style="166" bestFit="1" customWidth="1"/>
    <col min="4480" max="4480" width="12.5546875" style="166" customWidth="1"/>
    <col min="4481" max="4481" width="12.6640625" style="166" bestFit="1" customWidth="1"/>
    <col min="4482" max="4482" width="13.109375" style="166" bestFit="1" customWidth="1"/>
    <col min="4483" max="4483" width="14.109375" style="166" bestFit="1" customWidth="1"/>
    <col min="4484" max="4484" width="13.109375" style="166" bestFit="1" customWidth="1"/>
    <col min="4485" max="4485" width="11.5546875" style="166" customWidth="1"/>
    <col min="4486" max="4486" width="12.5546875" style="166" bestFit="1" customWidth="1"/>
    <col min="4487" max="4487" width="12.109375" style="166" bestFit="1" customWidth="1"/>
    <col min="4488" max="4488" width="12.5546875" style="166" bestFit="1" customWidth="1"/>
    <col min="4489" max="4489" width="13.33203125" style="166" customWidth="1"/>
    <col min="4490" max="4490" width="13.88671875" style="166" customWidth="1"/>
    <col min="4491" max="4491" width="12.5546875" style="166" bestFit="1" customWidth="1"/>
    <col min="4492" max="4494" width="12.109375" style="166" bestFit="1" customWidth="1"/>
    <col min="4495" max="4495" width="11.5546875" style="166" bestFit="1" customWidth="1"/>
    <col min="4496" max="4496" width="11.6640625" style="166" bestFit="1" customWidth="1"/>
    <col min="4497" max="4497" width="11.5546875" style="166" bestFit="1" customWidth="1"/>
    <col min="4498" max="4498" width="12.109375" style="166" bestFit="1" customWidth="1"/>
    <col min="4499" max="4499" width="13.5546875" style="166" customWidth="1"/>
    <col min="4500" max="4500" width="14.6640625" style="166" customWidth="1"/>
    <col min="4501" max="4731" width="9" style="166"/>
    <col min="4732" max="4732" width="23.44140625" style="166" customWidth="1"/>
    <col min="4733" max="4733" width="13.109375" style="166" bestFit="1" customWidth="1"/>
    <col min="4734" max="4734" width="13.109375" style="166" customWidth="1"/>
    <col min="4735" max="4735" width="12.5546875" style="166" bestFit="1" customWidth="1"/>
    <col min="4736" max="4736" width="12.5546875" style="166" customWidth="1"/>
    <col min="4737" max="4737" width="12.6640625" style="166" bestFit="1" customWidth="1"/>
    <col min="4738" max="4738" width="13.109375" style="166" bestFit="1" customWidth="1"/>
    <col min="4739" max="4739" width="14.109375" style="166" bestFit="1" customWidth="1"/>
    <col min="4740" max="4740" width="13.109375" style="166" bestFit="1" customWidth="1"/>
    <col min="4741" max="4741" width="11.5546875" style="166" customWidth="1"/>
    <col min="4742" max="4742" width="12.5546875" style="166" bestFit="1" customWidth="1"/>
    <col min="4743" max="4743" width="12.109375" style="166" bestFit="1" customWidth="1"/>
    <col min="4744" max="4744" width="12.5546875" style="166" bestFit="1" customWidth="1"/>
    <col min="4745" max="4745" width="13.33203125" style="166" customWidth="1"/>
    <col min="4746" max="4746" width="13.88671875" style="166" customWidth="1"/>
    <col min="4747" max="4747" width="12.5546875" style="166" bestFit="1" customWidth="1"/>
    <col min="4748" max="4750" width="12.109375" style="166" bestFit="1" customWidth="1"/>
    <col min="4751" max="4751" width="11.5546875" style="166" bestFit="1" customWidth="1"/>
    <col min="4752" max="4752" width="11.6640625" style="166" bestFit="1" customWidth="1"/>
    <col min="4753" max="4753" width="11.5546875" style="166" bestFit="1" customWidth="1"/>
    <col min="4754" max="4754" width="12.109375" style="166" bestFit="1" customWidth="1"/>
    <col min="4755" max="4755" width="13.5546875" style="166" customWidth="1"/>
    <col min="4756" max="4756" width="14.6640625" style="166" customWidth="1"/>
    <col min="4757" max="4987" width="9" style="166"/>
    <col min="4988" max="4988" width="23.44140625" style="166" customWidth="1"/>
    <col min="4989" max="4989" width="13.109375" style="166" bestFit="1" customWidth="1"/>
    <col min="4990" max="4990" width="13.109375" style="166" customWidth="1"/>
    <col min="4991" max="4991" width="12.5546875" style="166" bestFit="1" customWidth="1"/>
    <col min="4992" max="4992" width="12.5546875" style="166" customWidth="1"/>
    <col min="4993" max="4993" width="12.6640625" style="166" bestFit="1" customWidth="1"/>
    <col min="4994" max="4994" width="13.109375" style="166" bestFit="1" customWidth="1"/>
    <col min="4995" max="4995" width="14.109375" style="166" bestFit="1" customWidth="1"/>
    <col min="4996" max="4996" width="13.109375" style="166" bestFit="1" customWidth="1"/>
    <col min="4997" max="4997" width="11.5546875" style="166" customWidth="1"/>
    <col min="4998" max="4998" width="12.5546875" style="166" bestFit="1" customWidth="1"/>
    <col min="4999" max="4999" width="12.109375" style="166" bestFit="1" customWidth="1"/>
    <col min="5000" max="5000" width="12.5546875" style="166" bestFit="1" customWidth="1"/>
    <col min="5001" max="5001" width="13.33203125" style="166" customWidth="1"/>
    <col min="5002" max="5002" width="13.88671875" style="166" customWidth="1"/>
    <col min="5003" max="5003" width="12.5546875" style="166" bestFit="1" customWidth="1"/>
    <col min="5004" max="5006" width="12.109375" style="166" bestFit="1" customWidth="1"/>
    <col min="5007" max="5007" width="11.5546875" style="166" bestFit="1" customWidth="1"/>
    <col min="5008" max="5008" width="11.6640625" style="166" bestFit="1" customWidth="1"/>
    <col min="5009" max="5009" width="11.5546875" style="166" bestFit="1" customWidth="1"/>
    <col min="5010" max="5010" width="12.109375" style="166" bestFit="1" customWidth="1"/>
    <col min="5011" max="5011" width="13.5546875" style="166" customWidth="1"/>
    <col min="5012" max="5012" width="14.6640625" style="166" customWidth="1"/>
    <col min="5013" max="5243" width="9" style="166"/>
    <col min="5244" max="5244" width="23.44140625" style="166" customWidth="1"/>
    <col min="5245" max="5245" width="13.109375" style="166" bestFit="1" customWidth="1"/>
    <col min="5246" max="5246" width="13.109375" style="166" customWidth="1"/>
    <col min="5247" max="5247" width="12.5546875" style="166" bestFit="1" customWidth="1"/>
    <col min="5248" max="5248" width="12.5546875" style="166" customWidth="1"/>
    <col min="5249" max="5249" width="12.6640625" style="166" bestFit="1" customWidth="1"/>
    <col min="5250" max="5250" width="13.109375" style="166" bestFit="1" customWidth="1"/>
    <col min="5251" max="5251" width="14.109375" style="166" bestFit="1" customWidth="1"/>
    <col min="5252" max="5252" width="13.109375" style="166" bestFit="1" customWidth="1"/>
    <col min="5253" max="5253" width="11.5546875" style="166" customWidth="1"/>
    <col min="5254" max="5254" width="12.5546875" style="166" bestFit="1" customWidth="1"/>
    <col min="5255" max="5255" width="12.109375" style="166" bestFit="1" customWidth="1"/>
    <col min="5256" max="5256" width="12.5546875" style="166" bestFit="1" customWidth="1"/>
    <col min="5257" max="5257" width="13.33203125" style="166" customWidth="1"/>
    <col min="5258" max="5258" width="13.88671875" style="166" customWidth="1"/>
    <col min="5259" max="5259" width="12.5546875" style="166" bestFit="1" customWidth="1"/>
    <col min="5260" max="5262" width="12.109375" style="166" bestFit="1" customWidth="1"/>
    <col min="5263" max="5263" width="11.5546875" style="166" bestFit="1" customWidth="1"/>
    <col min="5264" max="5264" width="11.6640625" style="166" bestFit="1" customWidth="1"/>
    <col min="5265" max="5265" width="11.5546875" style="166" bestFit="1" customWidth="1"/>
    <col min="5266" max="5266" width="12.109375" style="166" bestFit="1" customWidth="1"/>
    <col min="5267" max="5267" width="13.5546875" style="166" customWidth="1"/>
    <col min="5268" max="5268" width="14.6640625" style="166" customWidth="1"/>
    <col min="5269" max="5499" width="9" style="166"/>
    <col min="5500" max="5500" width="23.44140625" style="166" customWidth="1"/>
    <col min="5501" max="5501" width="13.109375" style="166" bestFit="1" customWidth="1"/>
    <col min="5502" max="5502" width="13.109375" style="166" customWidth="1"/>
    <col min="5503" max="5503" width="12.5546875" style="166" bestFit="1" customWidth="1"/>
    <col min="5504" max="5504" width="12.5546875" style="166" customWidth="1"/>
    <col min="5505" max="5505" width="12.6640625" style="166" bestFit="1" customWidth="1"/>
    <col min="5506" max="5506" width="13.109375" style="166" bestFit="1" customWidth="1"/>
    <col min="5507" max="5507" width="14.109375" style="166" bestFit="1" customWidth="1"/>
    <col min="5508" max="5508" width="13.109375" style="166" bestFit="1" customWidth="1"/>
    <col min="5509" max="5509" width="11.5546875" style="166" customWidth="1"/>
    <col min="5510" max="5510" width="12.5546875" style="166" bestFit="1" customWidth="1"/>
    <col min="5511" max="5511" width="12.109375" style="166" bestFit="1" customWidth="1"/>
    <col min="5512" max="5512" width="12.5546875" style="166" bestFit="1" customWidth="1"/>
    <col min="5513" max="5513" width="13.33203125" style="166" customWidth="1"/>
    <col min="5514" max="5514" width="13.88671875" style="166" customWidth="1"/>
    <col min="5515" max="5515" width="12.5546875" style="166" bestFit="1" customWidth="1"/>
    <col min="5516" max="5518" width="12.109375" style="166" bestFit="1" customWidth="1"/>
    <col min="5519" max="5519" width="11.5546875" style="166" bestFit="1" customWidth="1"/>
    <col min="5520" max="5520" width="11.6640625" style="166" bestFit="1" customWidth="1"/>
    <col min="5521" max="5521" width="11.5546875" style="166" bestFit="1" customWidth="1"/>
    <col min="5522" max="5522" width="12.109375" style="166" bestFit="1" customWidth="1"/>
    <col min="5523" max="5523" width="13.5546875" style="166" customWidth="1"/>
    <col min="5524" max="5524" width="14.6640625" style="166" customWidth="1"/>
    <col min="5525" max="5755" width="9" style="166"/>
    <col min="5756" max="5756" width="23.44140625" style="166" customWidth="1"/>
    <col min="5757" max="5757" width="13.109375" style="166" bestFit="1" customWidth="1"/>
    <col min="5758" max="5758" width="13.109375" style="166" customWidth="1"/>
    <col min="5759" max="5759" width="12.5546875" style="166" bestFit="1" customWidth="1"/>
    <col min="5760" max="5760" width="12.5546875" style="166" customWidth="1"/>
    <col min="5761" max="5761" width="12.6640625" style="166" bestFit="1" customWidth="1"/>
    <col min="5762" max="5762" width="13.109375" style="166" bestFit="1" customWidth="1"/>
    <col min="5763" max="5763" width="14.109375" style="166" bestFit="1" customWidth="1"/>
    <col min="5764" max="5764" width="13.109375" style="166" bestFit="1" customWidth="1"/>
    <col min="5765" max="5765" width="11.5546875" style="166" customWidth="1"/>
    <col min="5766" max="5766" width="12.5546875" style="166" bestFit="1" customWidth="1"/>
    <col min="5767" max="5767" width="12.109375" style="166" bestFit="1" customWidth="1"/>
    <col min="5768" max="5768" width="12.5546875" style="166" bestFit="1" customWidth="1"/>
    <col min="5769" max="5769" width="13.33203125" style="166" customWidth="1"/>
    <col min="5770" max="5770" width="13.88671875" style="166" customWidth="1"/>
    <col min="5771" max="5771" width="12.5546875" style="166" bestFit="1" customWidth="1"/>
    <col min="5772" max="5774" width="12.109375" style="166" bestFit="1" customWidth="1"/>
    <col min="5775" max="5775" width="11.5546875" style="166" bestFit="1" customWidth="1"/>
    <col min="5776" max="5776" width="11.6640625" style="166" bestFit="1" customWidth="1"/>
    <col min="5777" max="5777" width="11.5546875" style="166" bestFit="1" customWidth="1"/>
    <col min="5778" max="5778" width="12.109375" style="166" bestFit="1" customWidth="1"/>
    <col min="5779" max="5779" width="13.5546875" style="166" customWidth="1"/>
    <col min="5780" max="5780" width="14.6640625" style="166" customWidth="1"/>
    <col min="5781" max="6011" width="9" style="166"/>
    <col min="6012" max="6012" width="23.44140625" style="166" customWidth="1"/>
    <col min="6013" max="6013" width="13.109375" style="166" bestFit="1" customWidth="1"/>
    <col min="6014" max="6014" width="13.109375" style="166" customWidth="1"/>
    <col min="6015" max="6015" width="12.5546875" style="166" bestFit="1" customWidth="1"/>
    <col min="6016" max="6016" width="12.5546875" style="166" customWidth="1"/>
    <col min="6017" max="6017" width="12.6640625" style="166" bestFit="1" customWidth="1"/>
    <col min="6018" max="6018" width="13.109375" style="166" bestFit="1" customWidth="1"/>
    <col min="6019" max="6019" width="14.109375" style="166" bestFit="1" customWidth="1"/>
    <col min="6020" max="6020" width="13.109375" style="166" bestFit="1" customWidth="1"/>
    <col min="6021" max="6021" width="11.5546875" style="166" customWidth="1"/>
    <col min="6022" max="6022" width="12.5546875" style="166" bestFit="1" customWidth="1"/>
    <col min="6023" max="6023" width="12.109375" style="166" bestFit="1" customWidth="1"/>
    <col min="6024" max="6024" width="12.5546875" style="166" bestFit="1" customWidth="1"/>
    <col min="6025" max="6025" width="13.33203125" style="166" customWidth="1"/>
    <col min="6026" max="6026" width="13.88671875" style="166" customWidth="1"/>
    <col min="6027" max="6027" width="12.5546875" style="166" bestFit="1" customWidth="1"/>
    <col min="6028" max="6030" width="12.109375" style="166" bestFit="1" customWidth="1"/>
    <col min="6031" max="6031" width="11.5546875" style="166" bestFit="1" customWidth="1"/>
    <col min="6032" max="6032" width="11.6640625" style="166" bestFit="1" customWidth="1"/>
    <col min="6033" max="6033" width="11.5546875" style="166" bestFit="1" customWidth="1"/>
    <col min="6034" max="6034" width="12.109375" style="166" bestFit="1" customWidth="1"/>
    <col min="6035" max="6035" width="13.5546875" style="166" customWidth="1"/>
    <col min="6036" max="6036" width="14.6640625" style="166" customWidth="1"/>
    <col min="6037" max="6267" width="9" style="166"/>
    <col min="6268" max="6268" width="23.44140625" style="166" customWidth="1"/>
    <col min="6269" max="6269" width="13.109375" style="166" bestFit="1" customWidth="1"/>
    <col min="6270" max="6270" width="13.109375" style="166" customWidth="1"/>
    <col min="6271" max="6271" width="12.5546875" style="166" bestFit="1" customWidth="1"/>
    <col min="6272" max="6272" width="12.5546875" style="166" customWidth="1"/>
    <col min="6273" max="6273" width="12.6640625" style="166" bestFit="1" customWidth="1"/>
    <col min="6274" max="6274" width="13.109375" style="166" bestFit="1" customWidth="1"/>
    <col min="6275" max="6275" width="14.109375" style="166" bestFit="1" customWidth="1"/>
    <col min="6276" max="6276" width="13.109375" style="166" bestFit="1" customWidth="1"/>
    <col min="6277" max="6277" width="11.5546875" style="166" customWidth="1"/>
    <col min="6278" max="6278" width="12.5546875" style="166" bestFit="1" customWidth="1"/>
    <col min="6279" max="6279" width="12.109375" style="166" bestFit="1" customWidth="1"/>
    <col min="6280" max="6280" width="12.5546875" style="166" bestFit="1" customWidth="1"/>
    <col min="6281" max="6281" width="13.33203125" style="166" customWidth="1"/>
    <col min="6282" max="6282" width="13.88671875" style="166" customWidth="1"/>
    <col min="6283" max="6283" width="12.5546875" style="166" bestFit="1" customWidth="1"/>
    <col min="6284" max="6286" width="12.109375" style="166" bestFit="1" customWidth="1"/>
    <col min="6287" max="6287" width="11.5546875" style="166" bestFit="1" customWidth="1"/>
    <col min="6288" max="6288" width="11.6640625" style="166" bestFit="1" customWidth="1"/>
    <col min="6289" max="6289" width="11.5546875" style="166" bestFit="1" customWidth="1"/>
    <col min="6290" max="6290" width="12.109375" style="166" bestFit="1" customWidth="1"/>
    <col min="6291" max="6291" width="13.5546875" style="166" customWidth="1"/>
    <col min="6292" max="6292" width="14.6640625" style="166" customWidth="1"/>
    <col min="6293" max="6523" width="9" style="166"/>
    <col min="6524" max="6524" width="23.44140625" style="166" customWidth="1"/>
    <col min="6525" max="6525" width="13.109375" style="166" bestFit="1" customWidth="1"/>
    <col min="6526" max="6526" width="13.109375" style="166" customWidth="1"/>
    <col min="6527" max="6527" width="12.5546875" style="166" bestFit="1" customWidth="1"/>
    <col min="6528" max="6528" width="12.5546875" style="166" customWidth="1"/>
    <col min="6529" max="6529" width="12.6640625" style="166" bestFit="1" customWidth="1"/>
    <col min="6530" max="6530" width="13.109375" style="166" bestFit="1" customWidth="1"/>
    <col min="6531" max="6531" width="14.109375" style="166" bestFit="1" customWidth="1"/>
    <col min="6532" max="6532" width="13.109375" style="166" bestFit="1" customWidth="1"/>
    <col min="6533" max="6533" width="11.5546875" style="166" customWidth="1"/>
    <col min="6534" max="6534" width="12.5546875" style="166" bestFit="1" customWidth="1"/>
    <col min="6535" max="6535" width="12.109375" style="166" bestFit="1" customWidth="1"/>
    <col min="6536" max="6536" width="12.5546875" style="166" bestFit="1" customWidth="1"/>
    <col min="6537" max="6537" width="13.33203125" style="166" customWidth="1"/>
    <col min="6538" max="6538" width="13.88671875" style="166" customWidth="1"/>
    <col min="6539" max="6539" width="12.5546875" style="166" bestFit="1" customWidth="1"/>
    <col min="6540" max="6542" width="12.109375" style="166" bestFit="1" customWidth="1"/>
    <col min="6543" max="6543" width="11.5546875" style="166" bestFit="1" customWidth="1"/>
    <col min="6544" max="6544" width="11.6640625" style="166" bestFit="1" customWidth="1"/>
    <col min="6545" max="6545" width="11.5546875" style="166" bestFit="1" customWidth="1"/>
    <col min="6546" max="6546" width="12.109375" style="166" bestFit="1" customWidth="1"/>
    <col min="6547" max="6547" width="13.5546875" style="166" customWidth="1"/>
    <col min="6548" max="6548" width="14.6640625" style="166" customWidth="1"/>
    <col min="6549" max="6779" width="9" style="166"/>
    <col min="6780" max="6780" width="23.44140625" style="166" customWidth="1"/>
    <col min="6781" max="6781" width="13.109375" style="166" bestFit="1" customWidth="1"/>
    <col min="6782" max="6782" width="13.109375" style="166" customWidth="1"/>
    <col min="6783" max="6783" width="12.5546875" style="166" bestFit="1" customWidth="1"/>
    <col min="6784" max="6784" width="12.5546875" style="166" customWidth="1"/>
    <col min="6785" max="6785" width="12.6640625" style="166" bestFit="1" customWidth="1"/>
    <col min="6786" max="6786" width="13.109375" style="166" bestFit="1" customWidth="1"/>
    <col min="6787" max="6787" width="14.109375" style="166" bestFit="1" customWidth="1"/>
    <col min="6788" max="6788" width="13.109375" style="166" bestFit="1" customWidth="1"/>
    <col min="6789" max="6789" width="11.5546875" style="166" customWidth="1"/>
    <col min="6790" max="6790" width="12.5546875" style="166" bestFit="1" customWidth="1"/>
    <col min="6791" max="6791" width="12.109375" style="166" bestFit="1" customWidth="1"/>
    <col min="6792" max="6792" width="12.5546875" style="166" bestFit="1" customWidth="1"/>
    <col min="6793" max="6793" width="13.33203125" style="166" customWidth="1"/>
    <col min="6794" max="6794" width="13.88671875" style="166" customWidth="1"/>
    <col min="6795" max="6795" width="12.5546875" style="166" bestFit="1" customWidth="1"/>
    <col min="6796" max="6798" width="12.109375" style="166" bestFit="1" customWidth="1"/>
    <col min="6799" max="6799" width="11.5546875" style="166" bestFit="1" customWidth="1"/>
    <col min="6800" max="6800" width="11.6640625" style="166" bestFit="1" customWidth="1"/>
    <col min="6801" max="6801" width="11.5546875" style="166" bestFit="1" customWidth="1"/>
    <col min="6802" max="6802" width="12.109375" style="166" bestFit="1" customWidth="1"/>
    <col min="6803" max="6803" width="13.5546875" style="166" customWidth="1"/>
    <col min="6804" max="6804" width="14.6640625" style="166" customWidth="1"/>
    <col min="6805" max="7035" width="9" style="166"/>
    <col min="7036" max="7036" width="23.44140625" style="166" customWidth="1"/>
    <col min="7037" max="7037" width="13.109375" style="166" bestFit="1" customWidth="1"/>
    <col min="7038" max="7038" width="13.109375" style="166" customWidth="1"/>
    <col min="7039" max="7039" width="12.5546875" style="166" bestFit="1" customWidth="1"/>
    <col min="7040" max="7040" width="12.5546875" style="166" customWidth="1"/>
    <col min="7041" max="7041" width="12.6640625" style="166" bestFit="1" customWidth="1"/>
    <col min="7042" max="7042" width="13.109375" style="166" bestFit="1" customWidth="1"/>
    <col min="7043" max="7043" width="14.109375" style="166" bestFit="1" customWidth="1"/>
    <col min="7044" max="7044" width="13.109375" style="166" bestFit="1" customWidth="1"/>
    <col min="7045" max="7045" width="11.5546875" style="166" customWidth="1"/>
    <col min="7046" max="7046" width="12.5546875" style="166" bestFit="1" customWidth="1"/>
    <col min="7047" max="7047" width="12.109375" style="166" bestFit="1" customWidth="1"/>
    <col min="7048" max="7048" width="12.5546875" style="166" bestFit="1" customWidth="1"/>
    <col min="7049" max="7049" width="13.33203125" style="166" customWidth="1"/>
    <col min="7050" max="7050" width="13.88671875" style="166" customWidth="1"/>
    <col min="7051" max="7051" width="12.5546875" style="166" bestFit="1" customWidth="1"/>
    <col min="7052" max="7054" width="12.109375" style="166" bestFit="1" customWidth="1"/>
    <col min="7055" max="7055" width="11.5546875" style="166" bestFit="1" customWidth="1"/>
    <col min="7056" max="7056" width="11.6640625" style="166" bestFit="1" customWidth="1"/>
    <col min="7057" max="7057" width="11.5546875" style="166" bestFit="1" customWidth="1"/>
    <col min="7058" max="7058" width="12.109375" style="166" bestFit="1" customWidth="1"/>
    <col min="7059" max="7059" width="13.5546875" style="166" customWidth="1"/>
    <col min="7060" max="7060" width="14.6640625" style="166" customWidth="1"/>
    <col min="7061" max="7291" width="9" style="166"/>
    <col min="7292" max="7292" width="23.44140625" style="166" customWidth="1"/>
    <col min="7293" max="7293" width="13.109375" style="166" bestFit="1" customWidth="1"/>
    <col min="7294" max="7294" width="13.109375" style="166" customWidth="1"/>
    <col min="7295" max="7295" width="12.5546875" style="166" bestFit="1" customWidth="1"/>
    <col min="7296" max="7296" width="12.5546875" style="166" customWidth="1"/>
    <col min="7297" max="7297" width="12.6640625" style="166" bestFit="1" customWidth="1"/>
    <col min="7298" max="7298" width="13.109375" style="166" bestFit="1" customWidth="1"/>
    <col min="7299" max="7299" width="14.109375" style="166" bestFit="1" customWidth="1"/>
    <col min="7300" max="7300" width="13.109375" style="166" bestFit="1" customWidth="1"/>
    <col min="7301" max="7301" width="11.5546875" style="166" customWidth="1"/>
    <col min="7302" max="7302" width="12.5546875" style="166" bestFit="1" customWidth="1"/>
    <col min="7303" max="7303" width="12.109375" style="166" bestFit="1" customWidth="1"/>
    <col min="7304" max="7304" width="12.5546875" style="166" bestFit="1" customWidth="1"/>
    <col min="7305" max="7305" width="13.33203125" style="166" customWidth="1"/>
    <col min="7306" max="7306" width="13.88671875" style="166" customWidth="1"/>
    <col min="7307" max="7307" width="12.5546875" style="166" bestFit="1" customWidth="1"/>
    <col min="7308" max="7310" width="12.109375" style="166" bestFit="1" customWidth="1"/>
    <col min="7311" max="7311" width="11.5546875" style="166" bestFit="1" customWidth="1"/>
    <col min="7312" max="7312" width="11.6640625" style="166" bestFit="1" customWidth="1"/>
    <col min="7313" max="7313" width="11.5546875" style="166" bestFit="1" customWidth="1"/>
    <col min="7314" max="7314" width="12.109375" style="166" bestFit="1" customWidth="1"/>
    <col min="7315" max="7315" width="13.5546875" style="166" customWidth="1"/>
    <col min="7316" max="7316" width="14.6640625" style="166" customWidth="1"/>
    <col min="7317" max="7547" width="9" style="166"/>
    <col min="7548" max="7548" width="23.44140625" style="166" customWidth="1"/>
    <col min="7549" max="7549" width="13.109375" style="166" bestFit="1" customWidth="1"/>
    <col min="7550" max="7550" width="13.109375" style="166" customWidth="1"/>
    <col min="7551" max="7551" width="12.5546875" style="166" bestFit="1" customWidth="1"/>
    <col min="7552" max="7552" width="12.5546875" style="166" customWidth="1"/>
    <col min="7553" max="7553" width="12.6640625" style="166" bestFit="1" customWidth="1"/>
    <col min="7554" max="7554" width="13.109375" style="166" bestFit="1" customWidth="1"/>
    <col min="7555" max="7555" width="14.109375" style="166" bestFit="1" customWidth="1"/>
    <col min="7556" max="7556" width="13.109375" style="166" bestFit="1" customWidth="1"/>
    <col min="7557" max="7557" width="11.5546875" style="166" customWidth="1"/>
    <col min="7558" max="7558" width="12.5546875" style="166" bestFit="1" customWidth="1"/>
    <col min="7559" max="7559" width="12.109375" style="166" bestFit="1" customWidth="1"/>
    <col min="7560" max="7560" width="12.5546875" style="166" bestFit="1" customWidth="1"/>
    <col min="7561" max="7561" width="13.33203125" style="166" customWidth="1"/>
    <col min="7562" max="7562" width="13.88671875" style="166" customWidth="1"/>
    <col min="7563" max="7563" width="12.5546875" style="166" bestFit="1" customWidth="1"/>
    <col min="7564" max="7566" width="12.109375" style="166" bestFit="1" customWidth="1"/>
    <col min="7567" max="7567" width="11.5546875" style="166" bestFit="1" customWidth="1"/>
    <col min="7568" max="7568" width="11.6640625" style="166" bestFit="1" customWidth="1"/>
    <col min="7569" max="7569" width="11.5546875" style="166" bestFit="1" customWidth="1"/>
    <col min="7570" max="7570" width="12.109375" style="166" bestFit="1" customWidth="1"/>
    <col min="7571" max="7571" width="13.5546875" style="166" customWidth="1"/>
    <col min="7572" max="7572" width="14.6640625" style="166" customWidth="1"/>
    <col min="7573" max="7803" width="9" style="166"/>
    <col min="7804" max="7804" width="23.44140625" style="166" customWidth="1"/>
    <col min="7805" max="7805" width="13.109375" style="166" bestFit="1" customWidth="1"/>
    <col min="7806" max="7806" width="13.109375" style="166" customWidth="1"/>
    <col min="7807" max="7807" width="12.5546875" style="166" bestFit="1" customWidth="1"/>
    <col min="7808" max="7808" width="12.5546875" style="166" customWidth="1"/>
    <col min="7809" max="7809" width="12.6640625" style="166" bestFit="1" customWidth="1"/>
    <col min="7810" max="7810" width="13.109375" style="166" bestFit="1" customWidth="1"/>
    <col min="7811" max="7811" width="14.109375" style="166" bestFit="1" customWidth="1"/>
    <col min="7812" max="7812" width="13.109375" style="166" bestFit="1" customWidth="1"/>
    <col min="7813" max="7813" width="11.5546875" style="166" customWidth="1"/>
    <col min="7814" max="7814" width="12.5546875" style="166" bestFit="1" customWidth="1"/>
    <col min="7815" max="7815" width="12.109375" style="166" bestFit="1" customWidth="1"/>
    <col min="7816" max="7816" width="12.5546875" style="166" bestFit="1" customWidth="1"/>
    <col min="7817" max="7817" width="13.33203125" style="166" customWidth="1"/>
    <col min="7818" max="7818" width="13.88671875" style="166" customWidth="1"/>
    <col min="7819" max="7819" width="12.5546875" style="166" bestFit="1" customWidth="1"/>
    <col min="7820" max="7822" width="12.109375" style="166" bestFit="1" customWidth="1"/>
    <col min="7823" max="7823" width="11.5546875" style="166" bestFit="1" customWidth="1"/>
    <col min="7824" max="7824" width="11.6640625" style="166" bestFit="1" customWidth="1"/>
    <col min="7825" max="7825" width="11.5546875" style="166" bestFit="1" customWidth="1"/>
    <col min="7826" max="7826" width="12.109375" style="166" bestFit="1" customWidth="1"/>
    <col min="7827" max="7827" width="13.5546875" style="166" customWidth="1"/>
    <col min="7828" max="7828" width="14.6640625" style="166" customWidth="1"/>
    <col min="7829" max="8059" width="9" style="166"/>
    <col min="8060" max="8060" width="23.44140625" style="166" customWidth="1"/>
    <col min="8061" max="8061" width="13.109375" style="166" bestFit="1" customWidth="1"/>
    <col min="8062" max="8062" width="13.109375" style="166" customWidth="1"/>
    <col min="8063" max="8063" width="12.5546875" style="166" bestFit="1" customWidth="1"/>
    <col min="8064" max="8064" width="12.5546875" style="166" customWidth="1"/>
    <col min="8065" max="8065" width="12.6640625" style="166" bestFit="1" customWidth="1"/>
    <col min="8066" max="8066" width="13.109375" style="166" bestFit="1" customWidth="1"/>
    <col min="8067" max="8067" width="14.109375" style="166" bestFit="1" customWidth="1"/>
    <col min="8068" max="8068" width="13.109375" style="166" bestFit="1" customWidth="1"/>
    <col min="8069" max="8069" width="11.5546875" style="166" customWidth="1"/>
    <col min="8070" max="8070" width="12.5546875" style="166" bestFit="1" customWidth="1"/>
    <col min="8071" max="8071" width="12.109375" style="166" bestFit="1" customWidth="1"/>
    <col min="8072" max="8072" width="12.5546875" style="166" bestFit="1" customWidth="1"/>
    <col min="8073" max="8073" width="13.33203125" style="166" customWidth="1"/>
    <col min="8074" max="8074" width="13.88671875" style="166" customWidth="1"/>
    <col min="8075" max="8075" width="12.5546875" style="166" bestFit="1" customWidth="1"/>
    <col min="8076" max="8078" width="12.109375" style="166" bestFit="1" customWidth="1"/>
    <col min="8079" max="8079" width="11.5546875" style="166" bestFit="1" customWidth="1"/>
    <col min="8080" max="8080" width="11.6640625" style="166" bestFit="1" customWidth="1"/>
    <col min="8081" max="8081" width="11.5546875" style="166" bestFit="1" customWidth="1"/>
    <col min="8082" max="8082" width="12.109375" style="166" bestFit="1" customWidth="1"/>
    <col min="8083" max="8083" width="13.5546875" style="166" customWidth="1"/>
    <col min="8084" max="8084" width="14.6640625" style="166" customWidth="1"/>
    <col min="8085" max="8315" width="9" style="166"/>
    <col min="8316" max="8316" width="23.44140625" style="166" customWidth="1"/>
    <col min="8317" max="8317" width="13.109375" style="166" bestFit="1" customWidth="1"/>
    <col min="8318" max="8318" width="13.109375" style="166" customWidth="1"/>
    <col min="8319" max="8319" width="12.5546875" style="166" bestFit="1" customWidth="1"/>
    <col min="8320" max="8320" width="12.5546875" style="166" customWidth="1"/>
    <col min="8321" max="8321" width="12.6640625" style="166" bestFit="1" customWidth="1"/>
    <col min="8322" max="8322" width="13.109375" style="166" bestFit="1" customWidth="1"/>
    <col min="8323" max="8323" width="14.109375" style="166" bestFit="1" customWidth="1"/>
    <col min="8324" max="8324" width="13.109375" style="166" bestFit="1" customWidth="1"/>
    <col min="8325" max="8325" width="11.5546875" style="166" customWidth="1"/>
    <col min="8326" max="8326" width="12.5546875" style="166" bestFit="1" customWidth="1"/>
    <col min="8327" max="8327" width="12.109375" style="166" bestFit="1" customWidth="1"/>
    <col min="8328" max="8328" width="12.5546875" style="166" bestFit="1" customWidth="1"/>
    <col min="8329" max="8329" width="13.33203125" style="166" customWidth="1"/>
    <col min="8330" max="8330" width="13.88671875" style="166" customWidth="1"/>
    <col min="8331" max="8331" width="12.5546875" style="166" bestFit="1" customWidth="1"/>
    <col min="8332" max="8334" width="12.109375" style="166" bestFit="1" customWidth="1"/>
    <col min="8335" max="8335" width="11.5546875" style="166" bestFit="1" customWidth="1"/>
    <col min="8336" max="8336" width="11.6640625" style="166" bestFit="1" customWidth="1"/>
    <col min="8337" max="8337" width="11.5546875" style="166" bestFit="1" customWidth="1"/>
    <col min="8338" max="8338" width="12.109375" style="166" bestFit="1" customWidth="1"/>
    <col min="8339" max="8339" width="13.5546875" style="166" customWidth="1"/>
    <col min="8340" max="8340" width="14.6640625" style="166" customWidth="1"/>
    <col min="8341" max="8571" width="9" style="166"/>
    <col min="8572" max="8572" width="23.44140625" style="166" customWidth="1"/>
    <col min="8573" max="8573" width="13.109375" style="166" bestFit="1" customWidth="1"/>
    <col min="8574" max="8574" width="13.109375" style="166" customWidth="1"/>
    <col min="8575" max="8575" width="12.5546875" style="166" bestFit="1" customWidth="1"/>
    <col min="8576" max="8576" width="12.5546875" style="166" customWidth="1"/>
    <col min="8577" max="8577" width="12.6640625" style="166" bestFit="1" customWidth="1"/>
    <col min="8578" max="8578" width="13.109375" style="166" bestFit="1" customWidth="1"/>
    <col min="8579" max="8579" width="14.109375" style="166" bestFit="1" customWidth="1"/>
    <col min="8580" max="8580" width="13.109375" style="166" bestFit="1" customWidth="1"/>
    <col min="8581" max="8581" width="11.5546875" style="166" customWidth="1"/>
    <col min="8582" max="8582" width="12.5546875" style="166" bestFit="1" customWidth="1"/>
    <col min="8583" max="8583" width="12.109375" style="166" bestFit="1" customWidth="1"/>
    <col min="8584" max="8584" width="12.5546875" style="166" bestFit="1" customWidth="1"/>
    <col min="8585" max="8585" width="13.33203125" style="166" customWidth="1"/>
    <col min="8586" max="8586" width="13.88671875" style="166" customWidth="1"/>
    <col min="8587" max="8587" width="12.5546875" style="166" bestFit="1" customWidth="1"/>
    <col min="8588" max="8590" width="12.109375" style="166" bestFit="1" customWidth="1"/>
    <col min="8591" max="8591" width="11.5546875" style="166" bestFit="1" customWidth="1"/>
    <col min="8592" max="8592" width="11.6640625" style="166" bestFit="1" customWidth="1"/>
    <col min="8593" max="8593" width="11.5546875" style="166" bestFit="1" customWidth="1"/>
    <col min="8594" max="8594" width="12.109375" style="166" bestFit="1" customWidth="1"/>
    <col min="8595" max="8595" width="13.5546875" style="166" customWidth="1"/>
    <col min="8596" max="8596" width="14.6640625" style="166" customWidth="1"/>
    <col min="8597" max="8827" width="9" style="166"/>
    <col min="8828" max="8828" width="23.44140625" style="166" customWidth="1"/>
    <col min="8829" max="8829" width="13.109375" style="166" bestFit="1" customWidth="1"/>
    <col min="8830" max="8830" width="13.109375" style="166" customWidth="1"/>
    <col min="8831" max="8831" width="12.5546875" style="166" bestFit="1" customWidth="1"/>
    <col min="8832" max="8832" width="12.5546875" style="166" customWidth="1"/>
    <col min="8833" max="8833" width="12.6640625" style="166" bestFit="1" customWidth="1"/>
    <col min="8834" max="8834" width="13.109375" style="166" bestFit="1" customWidth="1"/>
    <col min="8835" max="8835" width="14.109375" style="166" bestFit="1" customWidth="1"/>
    <col min="8836" max="8836" width="13.109375" style="166" bestFit="1" customWidth="1"/>
    <col min="8837" max="8837" width="11.5546875" style="166" customWidth="1"/>
    <col min="8838" max="8838" width="12.5546875" style="166" bestFit="1" customWidth="1"/>
    <col min="8839" max="8839" width="12.109375" style="166" bestFit="1" customWidth="1"/>
    <col min="8840" max="8840" width="12.5546875" style="166" bestFit="1" customWidth="1"/>
    <col min="8841" max="8841" width="13.33203125" style="166" customWidth="1"/>
    <col min="8842" max="8842" width="13.88671875" style="166" customWidth="1"/>
    <col min="8843" max="8843" width="12.5546875" style="166" bestFit="1" customWidth="1"/>
    <col min="8844" max="8846" width="12.109375" style="166" bestFit="1" customWidth="1"/>
    <col min="8847" max="8847" width="11.5546875" style="166" bestFit="1" customWidth="1"/>
    <col min="8848" max="8848" width="11.6640625" style="166" bestFit="1" customWidth="1"/>
    <col min="8849" max="8849" width="11.5546875" style="166" bestFit="1" customWidth="1"/>
    <col min="8850" max="8850" width="12.109375" style="166" bestFit="1" customWidth="1"/>
    <col min="8851" max="8851" width="13.5546875" style="166" customWidth="1"/>
    <col min="8852" max="8852" width="14.6640625" style="166" customWidth="1"/>
    <col min="8853" max="9083" width="9" style="166"/>
    <col min="9084" max="9084" width="23.44140625" style="166" customWidth="1"/>
    <col min="9085" max="9085" width="13.109375" style="166" bestFit="1" customWidth="1"/>
    <col min="9086" max="9086" width="13.109375" style="166" customWidth="1"/>
    <col min="9087" max="9087" width="12.5546875" style="166" bestFit="1" customWidth="1"/>
    <col min="9088" max="9088" width="12.5546875" style="166" customWidth="1"/>
    <col min="9089" max="9089" width="12.6640625" style="166" bestFit="1" customWidth="1"/>
    <col min="9090" max="9090" width="13.109375" style="166" bestFit="1" customWidth="1"/>
    <col min="9091" max="9091" width="14.109375" style="166" bestFit="1" customWidth="1"/>
    <col min="9092" max="9092" width="13.109375" style="166" bestFit="1" customWidth="1"/>
    <col min="9093" max="9093" width="11.5546875" style="166" customWidth="1"/>
    <col min="9094" max="9094" width="12.5546875" style="166" bestFit="1" customWidth="1"/>
    <col min="9095" max="9095" width="12.109375" style="166" bestFit="1" customWidth="1"/>
    <col min="9096" max="9096" width="12.5546875" style="166" bestFit="1" customWidth="1"/>
    <col min="9097" max="9097" width="13.33203125" style="166" customWidth="1"/>
    <col min="9098" max="9098" width="13.88671875" style="166" customWidth="1"/>
    <col min="9099" max="9099" width="12.5546875" style="166" bestFit="1" customWidth="1"/>
    <col min="9100" max="9102" width="12.109375" style="166" bestFit="1" customWidth="1"/>
    <col min="9103" max="9103" width="11.5546875" style="166" bestFit="1" customWidth="1"/>
    <col min="9104" max="9104" width="11.6640625" style="166" bestFit="1" customWidth="1"/>
    <col min="9105" max="9105" width="11.5546875" style="166" bestFit="1" customWidth="1"/>
    <col min="9106" max="9106" width="12.109375" style="166" bestFit="1" customWidth="1"/>
    <col min="9107" max="9107" width="13.5546875" style="166" customWidth="1"/>
    <col min="9108" max="9108" width="14.6640625" style="166" customWidth="1"/>
    <col min="9109" max="9339" width="9" style="166"/>
    <col min="9340" max="9340" width="23.44140625" style="166" customWidth="1"/>
    <col min="9341" max="9341" width="13.109375" style="166" bestFit="1" customWidth="1"/>
    <col min="9342" max="9342" width="13.109375" style="166" customWidth="1"/>
    <col min="9343" max="9343" width="12.5546875" style="166" bestFit="1" customWidth="1"/>
    <col min="9344" max="9344" width="12.5546875" style="166" customWidth="1"/>
    <col min="9345" max="9345" width="12.6640625" style="166" bestFit="1" customWidth="1"/>
    <col min="9346" max="9346" width="13.109375" style="166" bestFit="1" customWidth="1"/>
    <col min="9347" max="9347" width="14.109375" style="166" bestFit="1" customWidth="1"/>
    <col min="9348" max="9348" width="13.109375" style="166" bestFit="1" customWidth="1"/>
    <col min="9349" max="9349" width="11.5546875" style="166" customWidth="1"/>
    <col min="9350" max="9350" width="12.5546875" style="166" bestFit="1" customWidth="1"/>
    <col min="9351" max="9351" width="12.109375" style="166" bestFit="1" customWidth="1"/>
    <col min="9352" max="9352" width="12.5546875" style="166" bestFit="1" customWidth="1"/>
    <col min="9353" max="9353" width="13.33203125" style="166" customWidth="1"/>
    <col min="9354" max="9354" width="13.88671875" style="166" customWidth="1"/>
    <col min="9355" max="9355" width="12.5546875" style="166" bestFit="1" customWidth="1"/>
    <col min="9356" max="9358" width="12.109375" style="166" bestFit="1" customWidth="1"/>
    <col min="9359" max="9359" width="11.5546875" style="166" bestFit="1" customWidth="1"/>
    <col min="9360" max="9360" width="11.6640625" style="166" bestFit="1" customWidth="1"/>
    <col min="9361" max="9361" width="11.5546875" style="166" bestFit="1" customWidth="1"/>
    <col min="9362" max="9362" width="12.109375" style="166" bestFit="1" customWidth="1"/>
    <col min="9363" max="9363" width="13.5546875" style="166" customWidth="1"/>
    <col min="9364" max="9364" width="14.6640625" style="166" customWidth="1"/>
    <col min="9365" max="9595" width="9" style="166"/>
    <col min="9596" max="9596" width="23.44140625" style="166" customWidth="1"/>
    <col min="9597" max="9597" width="13.109375" style="166" bestFit="1" customWidth="1"/>
    <col min="9598" max="9598" width="13.109375" style="166" customWidth="1"/>
    <col min="9599" max="9599" width="12.5546875" style="166" bestFit="1" customWidth="1"/>
    <col min="9600" max="9600" width="12.5546875" style="166" customWidth="1"/>
    <col min="9601" max="9601" width="12.6640625" style="166" bestFit="1" customWidth="1"/>
    <col min="9602" max="9602" width="13.109375" style="166" bestFit="1" customWidth="1"/>
    <col min="9603" max="9603" width="14.109375" style="166" bestFit="1" customWidth="1"/>
    <col min="9604" max="9604" width="13.109375" style="166" bestFit="1" customWidth="1"/>
    <col min="9605" max="9605" width="11.5546875" style="166" customWidth="1"/>
    <col min="9606" max="9606" width="12.5546875" style="166" bestFit="1" customWidth="1"/>
    <col min="9607" max="9607" width="12.109375" style="166" bestFit="1" customWidth="1"/>
    <col min="9608" max="9608" width="12.5546875" style="166" bestFit="1" customWidth="1"/>
    <col min="9609" max="9609" width="13.33203125" style="166" customWidth="1"/>
    <col min="9610" max="9610" width="13.88671875" style="166" customWidth="1"/>
    <col min="9611" max="9611" width="12.5546875" style="166" bestFit="1" customWidth="1"/>
    <col min="9612" max="9614" width="12.109375" style="166" bestFit="1" customWidth="1"/>
    <col min="9615" max="9615" width="11.5546875" style="166" bestFit="1" customWidth="1"/>
    <col min="9616" max="9616" width="11.6640625" style="166" bestFit="1" customWidth="1"/>
    <col min="9617" max="9617" width="11.5546875" style="166" bestFit="1" customWidth="1"/>
    <col min="9618" max="9618" width="12.109375" style="166" bestFit="1" customWidth="1"/>
    <col min="9619" max="9619" width="13.5546875" style="166" customWidth="1"/>
    <col min="9620" max="9620" width="14.6640625" style="166" customWidth="1"/>
    <col min="9621" max="9851" width="9" style="166"/>
    <col min="9852" max="9852" width="23.44140625" style="166" customWidth="1"/>
    <col min="9853" max="9853" width="13.109375" style="166" bestFit="1" customWidth="1"/>
    <col min="9854" max="9854" width="13.109375" style="166" customWidth="1"/>
    <col min="9855" max="9855" width="12.5546875" style="166" bestFit="1" customWidth="1"/>
    <col min="9856" max="9856" width="12.5546875" style="166" customWidth="1"/>
    <col min="9857" max="9857" width="12.6640625" style="166" bestFit="1" customWidth="1"/>
    <col min="9858" max="9858" width="13.109375" style="166" bestFit="1" customWidth="1"/>
    <col min="9859" max="9859" width="14.109375" style="166" bestFit="1" customWidth="1"/>
    <col min="9860" max="9860" width="13.109375" style="166" bestFit="1" customWidth="1"/>
    <col min="9861" max="9861" width="11.5546875" style="166" customWidth="1"/>
    <col min="9862" max="9862" width="12.5546875" style="166" bestFit="1" customWidth="1"/>
    <col min="9863" max="9863" width="12.109375" style="166" bestFit="1" customWidth="1"/>
    <col min="9864" max="9864" width="12.5546875" style="166" bestFit="1" customWidth="1"/>
    <col min="9865" max="9865" width="13.33203125" style="166" customWidth="1"/>
    <col min="9866" max="9866" width="13.88671875" style="166" customWidth="1"/>
    <col min="9867" max="9867" width="12.5546875" style="166" bestFit="1" customWidth="1"/>
    <col min="9868" max="9870" width="12.109375" style="166" bestFit="1" customWidth="1"/>
    <col min="9871" max="9871" width="11.5546875" style="166" bestFit="1" customWidth="1"/>
    <col min="9872" max="9872" width="11.6640625" style="166" bestFit="1" customWidth="1"/>
    <col min="9873" max="9873" width="11.5546875" style="166" bestFit="1" customWidth="1"/>
    <col min="9874" max="9874" width="12.109375" style="166" bestFit="1" customWidth="1"/>
    <col min="9875" max="9875" width="13.5546875" style="166" customWidth="1"/>
    <col min="9876" max="9876" width="14.6640625" style="166" customWidth="1"/>
    <col min="9877" max="10107" width="9" style="166"/>
    <col min="10108" max="10108" width="23.44140625" style="166" customWidth="1"/>
    <col min="10109" max="10109" width="13.109375" style="166" bestFit="1" customWidth="1"/>
    <col min="10110" max="10110" width="13.109375" style="166" customWidth="1"/>
    <col min="10111" max="10111" width="12.5546875" style="166" bestFit="1" customWidth="1"/>
    <col min="10112" max="10112" width="12.5546875" style="166" customWidth="1"/>
    <col min="10113" max="10113" width="12.6640625" style="166" bestFit="1" customWidth="1"/>
    <col min="10114" max="10114" width="13.109375" style="166" bestFit="1" customWidth="1"/>
    <col min="10115" max="10115" width="14.109375" style="166" bestFit="1" customWidth="1"/>
    <col min="10116" max="10116" width="13.109375" style="166" bestFit="1" customWidth="1"/>
    <col min="10117" max="10117" width="11.5546875" style="166" customWidth="1"/>
    <col min="10118" max="10118" width="12.5546875" style="166" bestFit="1" customWidth="1"/>
    <col min="10119" max="10119" width="12.109375" style="166" bestFit="1" customWidth="1"/>
    <col min="10120" max="10120" width="12.5546875" style="166" bestFit="1" customWidth="1"/>
    <col min="10121" max="10121" width="13.33203125" style="166" customWidth="1"/>
    <col min="10122" max="10122" width="13.88671875" style="166" customWidth="1"/>
    <col min="10123" max="10123" width="12.5546875" style="166" bestFit="1" customWidth="1"/>
    <col min="10124" max="10126" width="12.109375" style="166" bestFit="1" customWidth="1"/>
    <col min="10127" max="10127" width="11.5546875" style="166" bestFit="1" customWidth="1"/>
    <col min="10128" max="10128" width="11.6640625" style="166" bestFit="1" customWidth="1"/>
    <col min="10129" max="10129" width="11.5546875" style="166" bestFit="1" customWidth="1"/>
    <col min="10130" max="10130" width="12.109375" style="166" bestFit="1" customWidth="1"/>
    <col min="10131" max="10131" width="13.5546875" style="166" customWidth="1"/>
    <col min="10132" max="10132" width="14.6640625" style="166" customWidth="1"/>
    <col min="10133" max="10363" width="9" style="166"/>
    <col min="10364" max="10364" width="23.44140625" style="166" customWidth="1"/>
    <col min="10365" max="10365" width="13.109375" style="166" bestFit="1" customWidth="1"/>
    <col min="10366" max="10366" width="13.109375" style="166" customWidth="1"/>
    <col min="10367" max="10367" width="12.5546875" style="166" bestFit="1" customWidth="1"/>
    <col min="10368" max="10368" width="12.5546875" style="166" customWidth="1"/>
    <col min="10369" max="10369" width="12.6640625" style="166" bestFit="1" customWidth="1"/>
    <col min="10370" max="10370" width="13.109375" style="166" bestFit="1" customWidth="1"/>
    <col min="10371" max="10371" width="14.109375" style="166" bestFit="1" customWidth="1"/>
    <col min="10372" max="10372" width="13.109375" style="166" bestFit="1" customWidth="1"/>
    <col min="10373" max="10373" width="11.5546875" style="166" customWidth="1"/>
    <col min="10374" max="10374" width="12.5546875" style="166" bestFit="1" customWidth="1"/>
    <col min="10375" max="10375" width="12.109375" style="166" bestFit="1" customWidth="1"/>
    <col min="10376" max="10376" width="12.5546875" style="166" bestFit="1" customWidth="1"/>
    <col min="10377" max="10377" width="13.33203125" style="166" customWidth="1"/>
    <col min="10378" max="10378" width="13.88671875" style="166" customWidth="1"/>
    <col min="10379" max="10379" width="12.5546875" style="166" bestFit="1" customWidth="1"/>
    <col min="10380" max="10382" width="12.109375" style="166" bestFit="1" customWidth="1"/>
    <col min="10383" max="10383" width="11.5546875" style="166" bestFit="1" customWidth="1"/>
    <col min="10384" max="10384" width="11.6640625" style="166" bestFit="1" customWidth="1"/>
    <col min="10385" max="10385" width="11.5546875" style="166" bestFit="1" customWidth="1"/>
    <col min="10386" max="10386" width="12.109375" style="166" bestFit="1" customWidth="1"/>
    <col min="10387" max="10387" width="13.5546875" style="166" customWidth="1"/>
    <col min="10388" max="10388" width="14.6640625" style="166" customWidth="1"/>
    <col min="10389" max="10619" width="9" style="166"/>
    <col min="10620" max="10620" width="23.44140625" style="166" customWidth="1"/>
    <col min="10621" max="10621" width="13.109375" style="166" bestFit="1" customWidth="1"/>
    <col min="10622" max="10622" width="13.109375" style="166" customWidth="1"/>
    <col min="10623" max="10623" width="12.5546875" style="166" bestFit="1" customWidth="1"/>
    <col min="10624" max="10624" width="12.5546875" style="166" customWidth="1"/>
    <col min="10625" max="10625" width="12.6640625" style="166" bestFit="1" customWidth="1"/>
    <col min="10626" max="10626" width="13.109375" style="166" bestFit="1" customWidth="1"/>
    <col min="10627" max="10627" width="14.109375" style="166" bestFit="1" customWidth="1"/>
    <col min="10628" max="10628" width="13.109375" style="166" bestFit="1" customWidth="1"/>
    <col min="10629" max="10629" width="11.5546875" style="166" customWidth="1"/>
    <col min="10630" max="10630" width="12.5546875" style="166" bestFit="1" customWidth="1"/>
    <col min="10631" max="10631" width="12.109375" style="166" bestFit="1" customWidth="1"/>
    <col min="10632" max="10632" width="12.5546875" style="166" bestFit="1" customWidth="1"/>
    <col min="10633" max="10633" width="13.33203125" style="166" customWidth="1"/>
    <col min="10634" max="10634" width="13.88671875" style="166" customWidth="1"/>
    <col min="10635" max="10635" width="12.5546875" style="166" bestFit="1" customWidth="1"/>
    <col min="10636" max="10638" width="12.109375" style="166" bestFit="1" customWidth="1"/>
    <col min="10639" max="10639" width="11.5546875" style="166" bestFit="1" customWidth="1"/>
    <col min="10640" max="10640" width="11.6640625" style="166" bestFit="1" customWidth="1"/>
    <col min="10641" max="10641" width="11.5546875" style="166" bestFit="1" customWidth="1"/>
    <col min="10642" max="10642" width="12.109375" style="166" bestFit="1" customWidth="1"/>
    <col min="10643" max="10643" width="13.5546875" style="166" customWidth="1"/>
    <col min="10644" max="10644" width="14.6640625" style="166" customWidth="1"/>
    <col min="10645" max="10875" width="9" style="166"/>
    <col min="10876" max="10876" width="23.44140625" style="166" customWidth="1"/>
    <col min="10877" max="10877" width="13.109375" style="166" bestFit="1" customWidth="1"/>
    <col min="10878" max="10878" width="13.109375" style="166" customWidth="1"/>
    <col min="10879" max="10879" width="12.5546875" style="166" bestFit="1" customWidth="1"/>
    <col min="10880" max="10880" width="12.5546875" style="166" customWidth="1"/>
    <col min="10881" max="10881" width="12.6640625" style="166" bestFit="1" customWidth="1"/>
    <col min="10882" max="10882" width="13.109375" style="166" bestFit="1" customWidth="1"/>
    <col min="10883" max="10883" width="14.109375" style="166" bestFit="1" customWidth="1"/>
    <col min="10884" max="10884" width="13.109375" style="166" bestFit="1" customWidth="1"/>
    <col min="10885" max="10885" width="11.5546875" style="166" customWidth="1"/>
    <col min="10886" max="10886" width="12.5546875" style="166" bestFit="1" customWidth="1"/>
    <col min="10887" max="10887" width="12.109375" style="166" bestFit="1" customWidth="1"/>
    <col min="10888" max="10888" width="12.5546875" style="166" bestFit="1" customWidth="1"/>
    <col min="10889" max="10889" width="13.33203125" style="166" customWidth="1"/>
    <col min="10890" max="10890" width="13.88671875" style="166" customWidth="1"/>
    <col min="10891" max="10891" width="12.5546875" style="166" bestFit="1" customWidth="1"/>
    <col min="10892" max="10894" width="12.109375" style="166" bestFit="1" customWidth="1"/>
    <col min="10895" max="10895" width="11.5546875" style="166" bestFit="1" customWidth="1"/>
    <col min="10896" max="10896" width="11.6640625" style="166" bestFit="1" customWidth="1"/>
    <col min="10897" max="10897" width="11.5546875" style="166" bestFit="1" customWidth="1"/>
    <col min="10898" max="10898" width="12.109375" style="166" bestFit="1" customWidth="1"/>
    <col min="10899" max="10899" width="13.5546875" style="166" customWidth="1"/>
    <col min="10900" max="10900" width="14.6640625" style="166" customWidth="1"/>
    <col min="10901" max="11131" width="9" style="166"/>
    <col min="11132" max="11132" width="23.44140625" style="166" customWidth="1"/>
    <col min="11133" max="11133" width="13.109375" style="166" bestFit="1" customWidth="1"/>
    <col min="11134" max="11134" width="13.109375" style="166" customWidth="1"/>
    <col min="11135" max="11135" width="12.5546875" style="166" bestFit="1" customWidth="1"/>
    <col min="11136" max="11136" width="12.5546875" style="166" customWidth="1"/>
    <col min="11137" max="11137" width="12.6640625" style="166" bestFit="1" customWidth="1"/>
    <col min="11138" max="11138" width="13.109375" style="166" bestFit="1" customWidth="1"/>
    <col min="11139" max="11139" width="14.109375" style="166" bestFit="1" customWidth="1"/>
    <col min="11140" max="11140" width="13.109375" style="166" bestFit="1" customWidth="1"/>
    <col min="11141" max="11141" width="11.5546875" style="166" customWidth="1"/>
    <col min="11142" max="11142" width="12.5546875" style="166" bestFit="1" customWidth="1"/>
    <col min="11143" max="11143" width="12.109375" style="166" bestFit="1" customWidth="1"/>
    <col min="11144" max="11144" width="12.5546875" style="166" bestFit="1" customWidth="1"/>
    <col min="11145" max="11145" width="13.33203125" style="166" customWidth="1"/>
    <col min="11146" max="11146" width="13.88671875" style="166" customWidth="1"/>
    <col min="11147" max="11147" width="12.5546875" style="166" bestFit="1" customWidth="1"/>
    <col min="11148" max="11150" width="12.109375" style="166" bestFit="1" customWidth="1"/>
    <col min="11151" max="11151" width="11.5546875" style="166" bestFit="1" customWidth="1"/>
    <col min="11152" max="11152" width="11.6640625" style="166" bestFit="1" customWidth="1"/>
    <col min="11153" max="11153" width="11.5546875" style="166" bestFit="1" customWidth="1"/>
    <col min="11154" max="11154" width="12.109375" style="166" bestFit="1" customWidth="1"/>
    <col min="11155" max="11155" width="13.5546875" style="166" customWidth="1"/>
    <col min="11156" max="11156" width="14.6640625" style="166" customWidth="1"/>
    <col min="11157" max="11387" width="9" style="166"/>
    <col min="11388" max="11388" width="23.44140625" style="166" customWidth="1"/>
    <col min="11389" max="11389" width="13.109375" style="166" bestFit="1" customWidth="1"/>
    <col min="11390" max="11390" width="13.109375" style="166" customWidth="1"/>
    <col min="11391" max="11391" width="12.5546875" style="166" bestFit="1" customWidth="1"/>
    <col min="11392" max="11392" width="12.5546875" style="166" customWidth="1"/>
    <col min="11393" max="11393" width="12.6640625" style="166" bestFit="1" customWidth="1"/>
    <col min="11394" max="11394" width="13.109375" style="166" bestFit="1" customWidth="1"/>
    <col min="11395" max="11395" width="14.109375" style="166" bestFit="1" customWidth="1"/>
    <col min="11396" max="11396" width="13.109375" style="166" bestFit="1" customWidth="1"/>
    <col min="11397" max="11397" width="11.5546875" style="166" customWidth="1"/>
    <col min="11398" max="11398" width="12.5546875" style="166" bestFit="1" customWidth="1"/>
    <col min="11399" max="11399" width="12.109375" style="166" bestFit="1" customWidth="1"/>
    <col min="11400" max="11400" width="12.5546875" style="166" bestFit="1" customWidth="1"/>
    <col min="11401" max="11401" width="13.33203125" style="166" customWidth="1"/>
    <col min="11402" max="11402" width="13.88671875" style="166" customWidth="1"/>
    <col min="11403" max="11403" width="12.5546875" style="166" bestFit="1" customWidth="1"/>
    <col min="11404" max="11406" width="12.109375" style="166" bestFit="1" customWidth="1"/>
    <col min="11407" max="11407" width="11.5546875" style="166" bestFit="1" customWidth="1"/>
    <col min="11408" max="11408" width="11.6640625" style="166" bestFit="1" customWidth="1"/>
    <col min="11409" max="11409" width="11.5546875" style="166" bestFit="1" customWidth="1"/>
    <col min="11410" max="11410" width="12.109375" style="166" bestFit="1" customWidth="1"/>
    <col min="11411" max="11411" width="13.5546875" style="166" customWidth="1"/>
    <col min="11412" max="11412" width="14.6640625" style="166" customWidth="1"/>
    <col min="11413" max="11643" width="9" style="166"/>
    <col min="11644" max="11644" width="23.44140625" style="166" customWidth="1"/>
    <col min="11645" max="11645" width="13.109375" style="166" bestFit="1" customWidth="1"/>
    <col min="11646" max="11646" width="13.109375" style="166" customWidth="1"/>
    <col min="11647" max="11647" width="12.5546875" style="166" bestFit="1" customWidth="1"/>
    <col min="11648" max="11648" width="12.5546875" style="166" customWidth="1"/>
    <col min="11649" max="11649" width="12.6640625" style="166" bestFit="1" customWidth="1"/>
    <col min="11650" max="11650" width="13.109375" style="166" bestFit="1" customWidth="1"/>
    <col min="11651" max="11651" width="14.109375" style="166" bestFit="1" customWidth="1"/>
    <col min="11652" max="11652" width="13.109375" style="166" bestFit="1" customWidth="1"/>
    <col min="11653" max="11653" width="11.5546875" style="166" customWidth="1"/>
    <col min="11654" max="11654" width="12.5546875" style="166" bestFit="1" customWidth="1"/>
    <col min="11655" max="11655" width="12.109375" style="166" bestFit="1" customWidth="1"/>
    <col min="11656" max="11656" width="12.5546875" style="166" bestFit="1" customWidth="1"/>
    <col min="11657" max="11657" width="13.33203125" style="166" customWidth="1"/>
    <col min="11658" max="11658" width="13.88671875" style="166" customWidth="1"/>
    <col min="11659" max="11659" width="12.5546875" style="166" bestFit="1" customWidth="1"/>
    <col min="11660" max="11662" width="12.109375" style="166" bestFit="1" customWidth="1"/>
    <col min="11663" max="11663" width="11.5546875" style="166" bestFit="1" customWidth="1"/>
    <col min="11664" max="11664" width="11.6640625" style="166" bestFit="1" customWidth="1"/>
    <col min="11665" max="11665" width="11.5546875" style="166" bestFit="1" customWidth="1"/>
    <col min="11666" max="11666" width="12.109375" style="166" bestFit="1" customWidth="1"/>
    <col min="11667" max="11667" width="13.5546875" style="166" customWidth="1"/>
    <col min="11668" max="11668" width="14.6640625" style="166" customWidth="1"/>
    <col min="11669" max="11899" width="9" style="166"/>
    <col min="11900" max="11900" width="23.44140625" style="166" customWidth="1"/>
    <col min="11901" max="11901" width="13.109375" style="166" bestFit="1" customWidth="1"/>
    <col min="11902" max="11902" width="13.109375" style="166" customWidth="1"/>
    <col min="11903" max="11903" width="12.5546875" style="166" bestFit="1" customWidth="1"/>
    <col min="11904" max="11904" width="12.5546875" style="166" customWidth="1"/>
    <col min="11905" max="11905" width="12.6640625" style="166" bestFit="1" customWidth="1"/>
    <col min="11906" max="11906" width="13.109375" style="166" bestFit="1" customWidth="1"/>
    <col min="11907" max="11907" width="14.109375" style="166" bestFit="1" customWidth="1"/>
    <col min="11908" max="11908" width="13.109375" style="166" bestFit="1" customWidth="1"/>
    <col min="11909" max="11909" width="11.5546875" style="166" customWidth="1"/>
    <col min="11910" max="11910" width="12.5546875" style="166" bestFit="1" customWidth="1"/>
    <col min="11911" max="11911" width="12.109375" style="166" bestFit="1" customWidth="1"/>
    <col min="11912" max="11912" width="12.5546875" style="166" bestFit="1" customWidth="1"/>
    <col min="11913" max="11913" width="13.33203125" style="166" customWidth="1"/>
    <col min="11914" max="11914" width="13.88671875" style="166" customWidth="1"/>
    <col min="11915" max="11915" width="12.5546875" style="166" bestFit="1" customWidth="1"/>
    <col min="11916" max="11918" width="12.109375" style="166" bestFit="1" customWidth="1"/>
    <col min="11919" max="11919" width="11.5546875" style="166" bestFit="1" customWidth="1"/>
    <col min="11920" max="11920" width="11.6640625" style="166" bestFit="1" customWidth="1"/>
    <col min="11921" max="11921" width="11.5546875" style="166" bestFit="1" customWidth="1"/>
    <col min="11922" max="11922" width="12.109375" style="166" bestFit="1" customWidth="1"/>
    <col min="11923" max="11923" width="13.5546875" style="166" customWidth="1"/>
    <col min="11924" max="11924" width="14.6640625" style="166" customWidth="1"/>
    <col min="11925" max="12155" width="9" style="166"/>
    <col min="12156" max="12156" width="23.44140625" style="166" customWidth="1"/>
    <col min="12157" max="12157" width="13.109375" style="166" bestFit="1" customWidth="1"/>
    <col min="12158" max="12158" width="13.109375" style="166" customWidth="1"/>
    <col min="12159" max="12159" width="12.5546875" style="166" bestFit="1" customWidth="1"/>
    <col min="12160" max="12160" width="12.5546875" style="166" customWidth="1"/>
    <col min="12161" max="12161" width="12.6640625" style="166" bestFit="1" customWidth="1"/>
    <col min="12162" max="12162" width="13.109375" style="166" bestFit="1" customWidth="1"/>
    <col min="12163" max="12163" width="14.109375" style="166" bestFit="1" customWidth="1"/>
    <col min="12164" max="12164" width="13.109375" style="166" bestFit="1" customWidth="1"/>
    <col min="12165" max="12165" width="11.5546875" style="166" customWidth="1"/>
    <col min="12166" max="12166" width="12.5546875" style="166" bestFit="1" customWidth="1"/>
    <col min="12167" max="12167" width="12.109375" style="166" bestFit="1" customWidth="1"/>
    <col min="12168" max="12168" width="12.5546875" style="166" bestFit="1" customWidth="1"/>
    <col min="12169" max="12169" width="13.33203125" style="166" customWidth="1"/>
    <col min="12170" max="12170" width="13.88671875" style="166" customWidth="1"/>
    <col min="12171" max="12171" width="12.5546875" style="166" bestFit="1" customWidth="1"/>
    <col min="12172" max="12174" width="12.109375" style="166" bestFit="1" customWidth="1"/>
    <col min="12175" max="12175" width="11.5546875" style="166" bestFit="1" customWidth="1"/>
    <col min="12176" max="12176" width="11.6640625" style="166" bestFit="1" customWidth="1"/>
    <col min="12177" max="12177" width="11.5546875" style="166" bestFit="1" customWidth="1"/>
    <col min="12178" max="12178" width="12.109375" style="166" bestFit="1" customWidth="1"/>
    <col min="12179" max="12179" width="13.5546875" style="166" customWidth="1"/>
    <col min="12180" max="12180" width="14.6640625" style="166" customWidth="1"/>
    <col min="12181" max="12411" width="9" style="166"/>
    <col min="12412" max="12412" width="23.44140625" style="166" customWidth="1"/>
    <col min="12413" max="12413" width="13.109375" style="166" bestFit="1" customWidth="1"/>
    <col min="12414" max="12414" width="13.109375" style="166" customWidth="1"/>
    <col min="12415" max="12415" width="12.5546875" style="166" bestFit="1" customWidth="1"/>
    <col min="12416" max="12416" width="12.5546875" style="166" customWidth="1"/>
    <col min="12417" max="12417" width="12.6640625" style="166" bestFit="1" customWidth="1"/>
    <col min="12418" max="12418" width="13.109375" style="166" bestFit="1" customWidth="1"/>
    <col min="12419" max="12419" width="14.109375" style="166" bestFit="1" customWidth="1"/>
    <col min="12420" max="12420" width="13.109375" style="166" bestFit="1" customWidth="1"/>
    <col min="12421" max="12421" width="11.5546875" style="166" customWidth="1"/>
    <col min="12422" max="12422" width="12.5546875" style="166" bestFit="1" customWidth="1"/>
    <col min="12423" max="12423" width="12.109375" style="166" bestFit="1" customWidth="1"/>
    <col min="12424" max="12424" width="12.5546875" style="166" bestFit="1" customWidth="1"/>
    <col min="12425" max="12425" width="13.33203125" style="166" customWidth="1"/>
    <col min="12426" max="12426" width="13.88671875" style="166" customWidth="1"/>
    <col min="12427" max="12427" width="12.5546875" style="166" bestFit="1" customWidth="1"/>
    <col min="12428" max="12430" width="12.109375" style="166" bestFit="1" customWidth="1"/>
    <col min="12431" max="12431" width="11.5546875" style="166" bestFit="1" customWidth="1"/>
    <col min="12432" max="12432" width="11.6640625" style="166" bestFit="1" customWidth="1"/>
    <col min="12433" max="12433" width="11.5546875" style="166" bestFit="1" customWidth="1"/>
    <col min="12434" max="12434" width="12.109375" style="166" bestFit="1" customWidth="1"/>
    <col min="12435" max="12435" width="13.5546875" style="166" customWidth="1"/>
    <col min="12436" max="12436" width="14.6640625" style="166" customWidth="1"/>
    <col min="12437" max="12667" width="9" style="166"/>
    <col min="12668" max="12668" width="23.44140625" style="166" customWidth="1"/>
    <col min="12669" max="12669" width="13.109375" style="166" bestFit="1" customWidth="1"/>
    <col min="12670" max="12670" width="13.109375" style="166" customWidth="1"/>
    <col min="12671" max="12671" width="12.5546875" style="166" bestFit="1" customWidth="1"/>
    <col min="12672" max="12672" width="12.5546875" style="166" customWidth="1"/>
    <col min="12673" max="12673" width="12.6640625" style="166" bestFit="1" customWidth="1"/>
    <col min="12674" max="12674" width="13.109375" style="166" bestFit="1" customWidth="1"/>
    <col min="12675" max="12675" width="14.109375" style="166" bestFit="1" customWidth="1"/>
    <col min="12676" max="12676" width="13.109375" style="166" bestFit="1" customWidth="1"/>
    <col min="12677" max="12677" width="11.5546875" style="166" customWidth="1"/>
    <col min="12678" max="12678" width="12.5546875" style="166" bestFit="1" customWidth="1"/>
    <col min="12679" max="12679" width="12.109375" style="166" bestFit="1" customWidth="1"/>
    <col min="12680" max="12680" width="12.5546875" style="166" bestFit="1" customWidth="1"/>
    <col min="12681" max="12681" width="13.33203125" style="166" customWidth="1"/>
    <col min="12682" max="12682" width="13.88671875" style="166" customWidth="1"/>
    <col min="12683" max="12683" width="12.5546875" style="166" bestFit="1" customWidth="1"/>
    <col min="12684" max="12686" width="12.109375" style="166" bestFit="1" customWidth="1"/>
    <col min="12687" max="12687" width="11.5546875" style="166" bestFit="1" customWidth="1"/>
    <col min="12688" max="12688" width="11.6640625" style="166" bestFit="1" customWidth="1"/>
    <col min="12689" max="12689" width="11.5546875" style="166" bestFit="1" customWidth="1"/>
    <col min="12690" max="12690" width="12.109375" style="166" bestFit="1" customWidth="1"/>
    <col min="12691" max="12691" width="13.5546875" style="166" customWidth="1"/>
    <col min="12692" max="12692" width="14.6640625" style="166" customWidth="1"/>
    <col min="12693" max="12923" width="9" style="166"/>
    <col min="12924" max="12924" width="23.44140625" style="166" customWidth="1"/>
    <col min="12925" max="12925" width="13.109375" style="166" bestFit="1" customWidth="1"/>
    <col min="12926" max="12926" width="13.109375" style="166" customWidth="1"/>
    <col min="12927" max="12927" width="12.5546875" style="166" bestFit="1" customWidth="1"/>
    <col min="12928" max="12928" width="12.5546875" style="166" customWidth="1"/>
    <col min="12929" max="12929" width="12.6640625" style="166" bestFit="1" customWidth="1"/>
    <col min="12930" max="12930" width="13.109375" style="166" bestFit="1" customWidth="1"/>
    <col min="12931" max="12931" width="14.109375" style="166" bestFit="1" customWidth="1"/>
    <col min="12932" max="12932" width="13.109375" style="166" bestFit="1" customWidth="1"/>
    <col min="12933" max="12933" width="11.5546875" style="166" customWidth="1"/>
    <col min="12934" max="12934" width="12.5546875" style="166" bestFit="1" customWidth="1"/>
    <col min="12935" max="12935" width="12.109375" style="166" bestFit="1" customWidth="1"/>
    <col min="12936" max="12936" width="12.5546875" style="166" bestFit="1" customWidth="1"/>
    <col min="12937" max="12937" width="13.33203125" style="166" customWidth="1"/>
    <col min="12938" max="12938" width="13.88671875" style="166" customWidth="1"/>
    <col min="12939" max="12939" width="12.5546875" style="166" bestFit="1" customWidth="1"/>
    <col min="12940" max="12942" width="12.109375" style="166" bestFit="1" customWidth="1"/>
    <col min="12943" max="12943" width="11.5546875" style="166" bestFit="1" customWidth="1"/>
    <col min="12944" max="12944" width="11.6640625" style="166" bestFit="1" customWidth="1"/>
    <col min="12945" max="12945" width="11.5546875" style="166" bestFit="1" customWidth="1"/>
    <col min="12946" max="12946" width="12.109375" style="166" bestFit="1" customWidth="1"/>
    <col min="12947" max="12947" width="13.5546875" style="166" customWidth="1"/>
    <col min="12948" max="12948" width="14.6640625" style="166" customWidth="1"/>
    <col min="12949" max="13179" width="9" style="166"/>
    <col min="13180" max="13180" width="23.44140625" style="166" customWidth="1"/>
    <col min="13181" max="13181" width="13.109375" style="166" bestFit="1" customWidth="1"/>
    <col min="13182" max="13182" width="13.109375" style="166" customWidth="1"/>
    <col min="13183" max="13183" width="12.5546875" style="166" bestFit="1" customWidth="1"/>
    <col min="13184" max="13184" width="12.5546875" style="166" customWidth="1"/>
    <col min="13185" max="13185" width="12.6640625" style="166" bestFit="1" customWidth="1"/>
    <col min="13186" max="13186" width="13.109375" style="166" bestFit="1" customWidth="1"/>
    <col min="13187" max="13187" width="14.109375" style="166" bestFit="1" customWidth="1"/>
    <col min="13188" max="13188" width="13.109375" style="166" bestFit="1" customWidth="1"/>
    <col min="13189" max="13189" width="11.5546875" style="166" customWidth="1"/>
    <col min="13190" max="13190" width="12.5546875" style="166" bestFit="1" customWidth="1"/>
    <col min="13191" max="13191" width="12.109375" style="166" bestFit="1" customWidth="1"/>
    <col min="13192" max="13192" width="12.5546875" style="166" bestFit="1" customWidth="1"/>
    <col min="13193" max="13193" width="13.33203125" style="166" customWidth="1"/>
    <col min="13194" max="13194" width="13.88671875" style="166" customWidth="1"/>
    <col min="13195" max="13195" width="12.5546875" style="166" bestFit="1" customWidth="1"/>
    <col min="13196" max="13198" width="12.109375" style="166" bestFit="1" customWidth="1"/>
    <col min="13199" max="13199" width="11.5546875" style="166" bestFit="1" customWidth="1"/>
    <col min="13200" max="13200" width="11.6640625" style="166" bestFit="1" customWidth="1"/>
    <col min="13201" max="13201" width="11.5546875" style="166" bestFit="1" customWidth="1"/>
    <col min="13202" max="13202" width="12.109375" style="166" bestFit="1" customWidth="1"/>
    <col min="13203" max="13203" width="13.5546875" style="166" customWidth="1"/>
    <col min="13204" max="13204" width="14.6640625" style="166" customWidth="1"/>
    <col min="13205" max="13435" width="9" style="166"/>
    <col min="13436" max="13436" width="23.44140625" style="166" customWidth="1"/>
    <col min="13437" max="13437" width="13.109375" style="166" bestFit="1" customWidth="1"/>
    <col min="13438" max="13438" width="13.109375" style="166" customWidth="1"/>
    <col min="13439" max="13439" width="12.5546875" style="166" bestFit="1" customWidth="1"/>
    <col min="13440" max="13440" width="12.5546875" style="166" customWidth="1"/>
    <col min="13441" max="13441" width="12.6640625" style="166" bestFit="1" customWidth="1"/>
    <col min="13442" max="13442" width="13.109375" style="166" bestFit="1" customWidth="1"/>
    <col min="13443" max="13443" width="14.109375" style="166" bestFit="1" customWidth="1"/>
    <col min="13444" max="13444" width="13.109375" style="166" bestFit="1" customWidth="1"/>
    <col min="13445" max="13445" width="11.5546875" style="166" customWidth="1"/>
    <col min="13446" max="13446" width="12.5546875" style="166" bestFit="1" customWidth="1"/>
    <col min="13447" max="13447" width="12.109375" style="166" bestFit="1" customWidth="1"/>
    <col min="13448" max="13448" width="12.5546875" style="166" bestFit="1" customWidth="1"/>
    <col min="13449" max="13449" width="13.33203125" style="166" customWidth="1"/>
    <col min="13450" max="13450" width="13.88671875" style="166" customWidth="1"/>
    <col min="13451" max="13451" width="12.5546875" style="166" bestFit="1" customWidth="1"/>
    <col min="13452" max="13454" width="12.109375" style="166" bestFit="1" customWidth="1"/>
    <col min="13455" max="13455" width="11.5546875" style="166" bestFit="1" customWidth="1"/>
    <col min="13456" max="13456" width="11.6640625" style="166" bestFit="1" customWidth="1"/>
    <col min="13457" max="13457" width="11.5546875" style="166" bestFit="1" customWidth="1"/>
    <col min="13458" max="13458" width="12.109375" style="166" bestFit="1" customWidth="1"/>
    <col min="13459" max="13459" width="13.5546875" style="166" customWidth="1"/>
    <col min="13460" max="13460" width="14.6640625" style="166" customWidth="1"/>
    <col min="13461" max="13691" width="9" style="166"/>
    <col min="13692" max="13692" width="23.44140625" style="166" customWidth="1"/>
    <col min="13693" max="13693" width="13.109375" style="166" bestFit="1" customWidth="1"/>
    <col min="13694" max="13694" width="13.109375" style="166" customWidth="1"/>
    <col min="13695" max="13695" width="12.5546875" style="166" bestFit="1" customWidth="1"/>
    <col min="13696" max="13696" width="12.5546875" style="166" customWidth="1"/>
    <col min="13697" max="13697" width="12.6640625" style="166" bestFit="1" customWidth="1"/>
    <col min="13698" max="13698" width="13.109375" style="166" bestFit="1" customWidth="1"/>
    <col min="13699" max="13699" width="14.109375" style="166" bestFit="1" customWidth="1"/>
    <col min="13700" max="13700" width="13.109375" style="166" bestFit="1" customWidth="1"/>
    <col min="13701" max="13701" width="11.5546875" style="166" customWidth="1"/>
    <col min="13702" max="13702" width="12.5546875" style="166" bestFit="1" customWidth="1"/>
    <col min="13703" max="13703" width="12.109375" style="166" bestFit="1" customWidth="1"/>
    <col min="13704" max="13704" width="12.5546875" style="166" bestFit="1" customWidth="1"/>
    <col min="13705" max="13705" width="13.33203125" style="166" customWidth="1"/>
    <col min="13706" max="13706" width="13.88671875" style="166" customWidth="1"/>
    <col min="13707" max="13707" width="12.5546875" style="166" bestFit="1" customWidth="1"/>
    <col min="13708" max="13710" width="12.109375" style="166" bestFit="1" customWidth="1"/>
    <col min="13711" max="13711" width="11.5546875" style="166" bestFit="1" customWidth="1"/>
    <col min="13712" max="13712" width="11.6640625" style="166" bestFit="1" customWidth="1"/>
    <col min="13713" max="13713" width="11.5546875" style="166" bestFit="1" customWidth="1"/>
    <col min="13714" max="13714" width="12.109375" style="166" bestFit="1" customWidth="1"/>
    <col min="13715" max="13715" width="13.5546875" style="166" customWidth="1"/>
    <col min="13716" max="13716" width="14.6640625" style="166" customWidth="1"/>
    <col min="13717" max="13947" width="9" style="166"/>
    <col min="13948" max="13948" width="23.44140625" style="166" customWidth="1"/>
    <col min="13949" max="13949" width="13.109375" style="166" bestFit="1" customWidth="1"/>
    <col min="13950" max="13950" width="13.109375" style="166" customWidth="1"/>
    <col min="13951" max="13951" width="12.5546875" style="166" bestFit="1" customWidth="1"/>
    <col min="13952" max="13952" width="12.5546875" style="166" customWidth="1"/>
    <col min="13953" max="13953" width="12.6640625" style="166" bestFit="1" customWidth="1"/>
    <col min="13954" max="13954" width="13.109375" style="166" bestFit="1" customWidth="1"/>
    <col min="13955" max="13955" width="14.109375" style="166" bestFit="1" customWidth="1"/>
    <col min="13956" max="13956" width="13.109375" style="166" bestFit="1" customWidth="1"/>
    <col min="13957" max="13957" width="11.5546875" style="166" customWidth="1"/>
    <col min="13958" max="13958" width="12.5546875" style="166" bestFit="1" customWidth="1"/>
    <col min="13959" max="13959" width="12.109375" style="166" bestFit="1" customWidth="1"/>
    <col min="13960" max="13960" width="12.5546875" style="166" bestFit="1" customWidth="1"/>
    <col min="13961" max="13961" width="13.33203125" style="166" customWidth="1"/>
    <col min="13962" max="13962" width="13.88671875" style="166" customWidth="1"/>
    <col min="13963" max="13963" width="12.5546875" style="166" bestFit="1" customWidth="1"/>
    <col min="13964" max="13966" width="12.109375" style="166" bestFit="1" customWidth="1"/>
    <col min="13967" max="13967" width="11.5546875" style="166" bestFit="1" customWidth="1"/>
    <col min="13968" max="13968" width="11.6640625" style="166" bestFit="1" customWidth="1"/>
    <col min="13969" max="13969" width="11.5546875" style="166" bestFit="1" customWidth="1"/>
    <col min="13970" max="13970" width="12.109375" style="166" bestFit="1" customWidth="1"/>
    <col min="13971" max="13971" width="13.5546875" style="166" customWidth="1"/>
    <col min="13972" max="13972" width="14.6640625" style="166" customWidth="1"/>
    <col min="13973" max="14203" width="9" style="166"/>
    <col min="14204" max="14204" width="23.44140625" style="166" customWidth="1"/>
    <col min="14205" max="14205" width="13.109375" style="166" bestFit="1" customWidth="1"/>
    <col min="14206" max="14206" width="13.109375" style="166" customWidth="1"/>
    <col min="14207" max="14207" width="12.5546875" style="166" bestFit="1" customWidth="1"/>
    <col min="14208" max="14208" width="12.5546875" style="166" customWidth="1"/>
    <col min="14209" max="14209" width="12.6640625" style="166" bestFit="1" customWidth="1"/>
    <col min="14210" max="14210" width="13.109375" style="166" bestFit="1" customWidth="1"/>
    <col min="14211" max="14211" width="14.109375" style="166" bestFit="1" customWidth="1"/>
    <col min="14212" max="14212" width="13.109375" style="166" bestFit="1" customWidth="1"/>
    <col min="14213" max="14213" width="11.5546875" style="166" customWidth="1"/>
    <col min="14214" max="14214" width="12.5546875" style="166" bestFit="1" customWidth="1"/>
    <col min="14215" max="14215" width="12.109375" style="166" bestFit="1" customWidth="1"/>
    <col min="14216" max="14216" width="12.5546875" style="166" bestFit="1" customWidth="1"/>
    <col min="14217" max="14217" width="13.33203125" style="166" customWidth="1"/>
    <col min="14218" max="14218" width="13.88671875" style="166" customWidth="1"/>
    <col min="14219" max="14219" width="12.5546875" style="166" bestFit="1" customWidth="1"/>
    <col min="14220" max="14222" width="12.109375" style="166" bestFit="1" customWidth="1"/>
    <col min="14223" max="14223" width="11.5546875" style="166" bestFit="1" customWidth="1"/>
    <col min="14224" max="14224" width="11.6640625" style="166" bestFit="1" customWidth="1"/>
    <col min="14225" max="14225" width="11.5546875" style="166" bestFit="1" customWidth="1"/>
    <col min="14226" max="14226" width="12.109375" style="166" bestFit="1" customWidth="1"/>
    <col min="14227" max="14227" width="13.5546875" style="166" customWidth="1"/>
    <col min="14228" max="14228" width="14.6640625" style="166" customWidth="1"/>
    <col min="14229" max="14459" width="9" style="166"/>
    <col min="14460" max="14460" width="23.44140625" style="166" customWidth="1"/>
    <col min="14461" max="14461" width="13.109375" style="166" bestFit="1" customWidth="1"/>
    <col min="14462" max="14462" width="13.109375" style="166" customWidth="1"/>
    <col min="14463" max="14463" width="12.5546875" style="166" bestFit="1" customWidth="1"/>
    <col min="14464" max="14464" width="12.5546875" style="166" customWidth="1"/>
    <col min="14465" max="14465" width="12.6640625" style="166" bestFit="1" customWidth="1"/>
    <col min="14466" max="14466" width="13.109375" style="166" bestFit="1" customWidth="1"/>
    <col min="14467" max="14467" width="14.109375" style="166" bestFit="1" customWidth="1"/>
    <col min="14468" max="14468" width="13.109375" style="166" bestFit="1" customWidth="1"/>
    <col min="14469" max="14469" width="11.5546875" style="166" customWidth="1"/>
    <col min="14470" max="14470" width="12.5546875" style="166" bestFit="1" customWidth="1"/>
    <col min="14471" max="14471" width="12.109375" style="166" bestFit="1" customWidth="1"/>
    <col min="14472" max="14472" width="12.5546875" style="166" bestFit="1" customWidth="1"/>
    <col min="14473" max="14473" width="13.33203125" style="166" customWidth="1"/>
    <col min="14474" max="14474" width="13.88671875" style="166" customWidth="1"/>
    <col min="14475" max="14475" width="12.5546875" style="166" bestFit="1" customWidth="1"/>
    <col min="14476" max="14478" width="12.109375" style="166" bestFit="1" customWidth="1"/>
    <col min="14479" max="14479" width="11.5546875" style="166" bestFit="1" customWidth="1"/>
    <col min="14480" max="14480" width="11.6640625" style="166" bestFit="1" customWidth="1"/>
    <col min="14481" max="14481" width="11.5546875" style="166" bestFit="1" customWidth="1"/>
    <col min="14482" max="14482" width="12.109375" style="166" bestFit="1" customWidth="1"/>
    <col min="14483" max="14483" width="13.5546875" style="166" customWidth="1"/>
    <col min="14484" max="14484" width="14.6640625" style="166" customWidth="1"/>
    <col min="14485" max="14715" width="9" style="166"/>
    <col min="14716" max="14716" width="23.44140625" style="166" customWidth="1"/>
    <col min="14717" max="14717" width="13.109375" style="166" bestFit="1" customWidth="1"/>
    <col min="14718" max="14718" width="13.109375" style="166" customWidth="1"/>
    <col min="14719" max="14719" width="12.5546875" style="166" bestFit="1" customWidth="1"/>
    <col min="14720" max="14720" width="12.5546875" style="166" customWidth="1"/>
    <col min="14721" max="14721" width="12.6640625" style="166" bestFit="1" customWidth="1"/>
    <col min="14722" max="14722" width="13.109375" style="166" bestFit="1" customWidth="1"/>
    <col min="14723" max="14723" width="14.109375" style="166" bestFit="1" customWidth="1"/>
    <col min="14724" max="14724" width="13.109375" style="166" bestFit="1" customWidth="1"/>
    <col min="14725" max="14725" width="11.5546875" style="166" customWidth="1"/>
    <col min="14726" max="14726" width="12.5546875" style="166" bestFit="1" customWidth="1"/>
    <col min="14727" max="14727" width="12.109375" style="166" bestFit="1" customWidth="1"/>
    <col min="14728" max="14728" width="12.5546875" style="166" bestFit="1" customWidth="1"/>
    <col min="14729" max="14729" width="13.33203125" style="166" customWidth="1"/>
    <col min="14730" max="14730" width="13.88671875" style="166" customWidth="1"/>
    <col min="14731" max="14731" width="12.5546875" style="166" bestFit="1" customWidth="1"/>
    <col min="14732" max="14734" width="12.109375" style="166" bestFit="1" customWidth="1"/>
    <col min="14735" max="14735" width="11.5546875" style="166" bestFit="1" customWidth="1"/>
    <col min="14736" max="14736" width="11.6640625" style="166" bestFit="1" customWidth="1"/>
    <col min="14737" max="14737" width="11.5546875" style="166" bestFit="1" customWidth="1"/>
    <col min="14738" max="14738" width="12.109375" style="166" bestFit="1" customWidth="1"/>
    <col min="14739" max="14739" width="13.5546875" style="166" customWidth="1"/>
    <col min="14740" max="14740" width="14.6640625" style="166" customWidth="1"/>
    <col min="14741" max="14971" width="9" style="166"/>
    <col min="14972" max="14972" width="23.44140625" style="166" customWidth="1"/>
    <col min="14973" max="14973" width="13.109375" style="166" bestFit="1" customWidth="1"/>
    <col min="14974" max="14974" width="13.109375" style="166" customWidth="1"/>
    <col min="14975" max="14975" width="12.5546875" style="166" bestFit="1" customWidth="1"/>
    <col min="14976" max="14976" width="12.5546875" style="166" customWidth="1"/>
    <col min="14977" max="14977" width="12.6640625" style="166" bestFit="1" customWidth="1"/>
    <col min="14978" max="14978" width="13.109375" style="166" bestFit="1" customWidth="1"/>
    <col min="14979" max="14979" width="14.109375" style="166" bestFit="1" customWidth="1"/>
    <col min="14980" max="14980" width="13.109375" style="166" bestFit="1" customWidth="1"/>
    <col min="14981" max="14981" width="11.5546875" style="166" customWidth="1"/>
    <col min="14982" max="14982" width="12.5546875" style="166" bestFit="1" customWidth="1"/>
    <col min="14983" max="14983" width="12.109375" style="166" bestFit="1" customWidth="1"/>
    <col min="14984" max="14984" width="12.5546875" style="166" bestFit="1" customWidth="1"/>
    <col min="14985" max="14985" width="13.33203125" style="166" customWidth="1"/>
    <col min="14986" max="14986" width="13.88671875" style="166" customWidth="1"/>
    <col min="14987" max="14987" width="12.5546875" style="166" bestFit="1" customWidth="1"/>
    <col min="14988" max="14990" width="12.109375" style="166" bestFit="1" customWidth="1"/>
    <col min="14991" max="14991" width="11.5546875" style="166" bestFit="1" customWidth="1"/>
    <col min="14992" max="14992" width="11.6640625" style="166" bestFit="1" customWidth="1"/>
    <col min="14993" max="14993" width="11.5546875" style="166" bestFit="1" customWidth="1"/>
    <col min="14994" max="14994" width="12.109375" style="166" bestFit="1" customWidth="1"/>
    <col min="14995" max="14995" width="13.5546875" style="166" customWidth="1"/>
    <col min="14996" max="14996" width="14.6640625" style="166" customWidth="1"/>
    <col min="14997" max="15227" width="9" style="166"/>
    <col min="15228" max="15228" width="23.44140625" style="166" customWidth="1"/>
    <col min="15229" max="15229" width="13.109375" style="166" bestFit="1" customWidth="1"/>
    <col min="15230" max="15230" width="13.109375" style="166" customWidth="1"/>
    <col min="15231" max="15231" width="12.5546875" style="166" bestFit="1" customWidth="1"/>
    <col min="15232" max="15232" width="12.5546875" style="166" customWidth="1"/>
    <col min="15233" max="15233" width="12.6640625" style="166" bestFit="1" customWidth="1"/>
    <col min="15234" max="15234" width="13.109375" style="166" bestFit="1" customWidth="1"/>
    <col min="15235" max="15235" width="14.109375" style="166" bestFit="1" customWidth="1"/>
    <col min="15236" max="15236" width="13.109375" style="166" bestFit="1" customWidth="1"/>
    <col min="15237" max="15237" width="11.5546875" style="166" customWidth="1"/>
    <col min="15238" max="15238" width="12.5546875" style="166" bestFit="1" customWidth="1"/>
    <col min="15239" max="15239" width="12.109375" style="166" bestFit="1" customWidth="1"/>
    <col min="15240" max="15240" width="12.5546875" style="166" bestFit="1" customWidth="1"/>
    <col min="15241" max="15241" width="13.33203125" style="166" customWidth="1"/>
    <col min="15242" max="15242" width="13.88671875" style="166" customWidth="1"/>
    <col min="15243" max="15243" width="12.5546875" style="166" bestFit="1" customWidth="1"/>
    <col min="15244" max="15246" width="12.109375" style="166" bestFit="1" customWidth="1"/>
    <col min="15247" max="15247" width="11.5546875" style="166" bestFit="1" customWidth="1"/>
    <col min="15248" max="15248" width="11.6640625" style="166" bestFit="1" customWidth="1"/>
    <col min="15249" max="15249" width="11.5546875" style="166" bestFit="1" customWidth="1"/>
    <col min="15250" max="15250" width="12.109375" style="166" bestFit="1" customWidth="1"/>
    <col min="15251" max="15251" width="13.5546875" style="166" customWidth="1"/>
    <col min="15252" max="15252" width="14.6640625" style="166" customWidth="1"/>
    <col min="15253" max="15483" width="9" style="166"/>
    <col min="15484" max="15484" width="23.44140625" style="166" customWidth="1"/>
    <col min="15485" max="15485" width="13.109375" style="166" bestFit="1" customWidth="1"/>
    <col min="15486" max="15486" width="13.109375" style="166" customWidth="1"/>
    <col min="15487" max="15487" width="12.5546875" style="166" bestFit="1" customWidth="1"/>
    <col min="15488" max="15488" width="12.5546875" style="166" customWidth="1"/>
    <col min="15489" max="15489" width="12.6640625" style="166" bestFit="1" customWidth="1"/>
    <col min="15490" max="15490" width="13.109375" style="166" bestFit="1" customWidth="1"/>
    <col min="15491" max="15491" width="14.109375" style="166" bestFit="1" customWidth="1"/>
    <col min="15492" max="15492" width="13.109375" style="166" bestFit="1" customWidth="1"/>
    <col min="15493" max="15493" width="11.5546875" style="166" customWidth="1"/>
    <col min="15494" max="15494" width="12.5546875" style="166" bestFit="1" customWidth="1"/>
    <col min="15495" max="15495" width="12.109375" style="166" bestFit="1" customWidth="1"/>
    <col min="15496" max="15496" width="12.5546875" style="166" bestFit="1" customWidth="1"/>
    <col min="15497" max="15497" width="13.33203125" style="166" customWidth="1"/>
    <col min="15498" max="15498" width="13.88671875" style="166" customWidth="1"/>
    <col min="15499" max="15499" width="12.5546875" style="166" bestFit="1" customWidth="1"/>
    <col min="15500" max="15502" width="12.109375" style="166" bestFit="1" customWidth="1"/>
    <col min="15503" max="15503" width="11.5546875" style="166" bestFit="1" customWidth="1"/>
    <col min="15504" max="15504" width="11.6640625" style="166" bestFit="1" customWidth="1"/>
    <col min="15505" max="15505" width="11.5546875" style="166" bestFit="1" customWidth="1"/>
    <col min="15506" max="15506" width="12.109375" style="166" bestFit="1" customWidth="1"/>
    <col min="15507" max="15507" width="13.5546875" style="166" customWidth="1"/>
    <col min="15508" max="15508" width="14.6640625" style="166" customWidth="1"/>
    <col min="15509" max="15739" width="9" style="166"/>
    <col min="15740" max="15740" width="23.44140625" style="166" customWidth="1"/>
    <col min="15741" max="15741" width="13.109375" style="166" bestFit="1" customWidth="1"/>
    <col min="15742" max="15742" width="13.109375" style="166" customWidth="1"/>
    <col min="15743" max="15743" width="12.5546875" style="166" bestFit="1" customWidth="1"/>
    <col min="15744" max="15744" width="12.5546875" style="166" customWidth="1"/>
    <col min="15745" max="15745" width="12.6640625" style="166" bestFit="1" customWidth="1"/>
    <col min="15746" max="15746" width="13.109375" style="166" bestFit="1" customWidth="1"/>
    <col min="15747" max="15747" width="14.109375" style="166" bestFit="1" customWidth="1"/>
    <col min="15748" max="15748" width="13.109375" style="166" bestFit="1" customWidth="1"/>
    <col min="15749" max="15749" width="11.5546875" style="166" customWidth="1"/>
    <col min="15750" max="15750" width="12.5546875" style="166" bestFit="1" customWidth="1"/>
    <col min="15751" max="15751" width="12.109375" style="166" bestFit="1" customWidth="1"/>
    <col min="15752" max="15752" width="12.5546875" style="166" bestFit="1" customWidth="1"/>
    <col min="15753" max="15753" width="13.33203125" style="166" customWidth="1"/>
    <col min="15754" max="15754" width="13.88671875" style="166" customWidth="1"/>
    <col min="15755" max="15755" width="12.5546875" style="166" bestFit="1" customWidth="1"/>
    <col min="15756" max="15758" width="12.109375" style="166" bestFit="1" customWidth="1"/>
    <col min="15759" max="15759" width="11.5546875" style="166" bestFit="1" customWidth="1"/>
    <col min="15760" max="15760" width="11.6640625" style="166" bestFit="1" customWidth="1"/>
    <col min="15761" max="15761" width="11.5546875" style="166" bestFit="1" customWidth="1"/>
    <col min="15762" max="15762" width="12.109375" style="166" bestFit="1" customWidth="1"/>
    <col min="15763" max="15763" width="13.5546875" style="166" customWidth="1"/>
    <col min="15764" max="15764" width="14.6640625" style="166" customWidth="1"/>
    <col min="15765" max="15995" width="9" style="166"/>
    <col min="15996" max="15996" width="23.44140625" style="166" customWidth="1"/>
    <col min="15997" max="15997" width="13.109375" style="166" bestFit="1" customWidth="1"/>
    <col min="15998" max="15998" width="13.109375" style="166" customWidth="1"/>
    <col min="15999" max="15999" width="12.5546875" style="166" bestFit="1" customWidth="1"/>
    <col min="16000" max="16000" width="12.5546875" style="166" customWidth="1"/>
    <col min="16001" max="16001" width="12.6640625" style="166" bestFit="1" customWidth="1"/>
    <col min="16002" max="16002" width="13.109375" style="166" bestFit="1" customWidth="1"/>
    <col min="16003" max="16003" width="14.109375" style="166" bestFit="1" customWidth="1"/>
    <col min="16004" max="16004" width="13.109375" style="166" bestFit="1" customWidth="1"/>
    <col min="16005" max="16005" width="11.5546875" style="166" customWidth="1"/>
    <col min="16006" max="16006" width="12.5546875" style="166" bestFit="1" customWidth="1"/>
    <col min="16007" max="16007" width="12.109375" style="166" bestFit="1" customWidth="1"/>
    <col min="16008" max="16008" width="12.5546875" style="166" bestFit="1" customWidth="1"/>
    <col min="16009" max="16009" width="13.33203125" style="166" customWidth="1"/>
    <col min="16010" max="16010" width="13.88671875" style="166" customWidth="1"/>
    <col min="16011" max="16011" width="12.5546875" style="166" bestFit="1" customWidth="1"/>
    <col min="16012" max="16014" width="12.109375" style="166" bestFit="1" customWidth="1"/>
    <col min="16015" max="16015" width="11.5546875" style="166" bestFit="1" customWidth="1"/>
    <col min="16016" max="16016" width="11.6640625" style="166" bestFit="1" customWidth="1"/>
    <col min="16017" max="16017" width="11.5546875" style="166" bestFit="1" customWidth="1"/>
    <col min="16018" max="16018" width="12.109375" style="166" bestFit="1" customWidth="1"/>
    <col min="16019" max="16019" width="13.5546875" style="166" customWidth="1"/>
    <col min="16020" max="16020" width="14.6640625" style="166" customWidth="1"/>
    <col min="16021" max="16384" width="9" style="166"/>
  </cols>
  <sheetData>
    <row r="1" spans="1:29" s="165" customFormat="1" ht="78.75" customHeight="1">
      <c r="A1" s="283" t="s">
        <v>1332</v>
      </c>
      <c r="B1" s="283" t="s">
        <v>1331</v>
      </c>
      <c r="C1" s="284" t="s">
        <v>247</v>
      </c>
      <c r="D1" s="284" t="s">
        <v>42</v>
      </c>
      <c r="E1" s="284" t="s">
        <v>164</v>
      </c>
      <c r="F1" s="284" t="s">
        <v>1330</v>
      </c>
      <c r="G1" s="162" t="s">
        <v>696</v>
      </c>
      <c r="H1" s="163" t="s">
        <v>697</v>
      </c>
      <c r="I1" s="163" t="s">
        <v>698</v>
      </c>
      <c r="J1" s="163" t="s">
        <v>699</v>
      </c>
      <c r="K1" s="163" t="s">
        <v>1323</v>
      </c>
      <c r="L1" s="163" t="s">
        <v>700</v>
      </c>
      <c r="M1" s="164" t="s">
        <v>701</v>
      </c>
      <c r="N1" s="163" t="s">
        <v>702</v>
      </c>
      <c r="O1" s="164" t="s">
        <v>703</v>
      </c>
      <c r="P1" s="163" t="s">
        <v>704</v>
      </c>
      <c r="Q1" s="163" t="s">
        <v>705</v>
      </c>
      <c r="R1" s="163" t="s">
        <v>706</v>
      </c>
      <c r="S1" s="164" t="s">
        <v>707</v>
      </c>
      <c r="T1" s="163" t="s">
        <v>708</v>
      </c>
      <c r="U1" s="163" t="s">
        <v>709</v>
      </c>
      <c r="V1" s="163" t="s">
        <v>710</v>
      </c>
      <c r="W1" s="164" t="s">
        <v>711</v>
      </c>
      <c r="X1" s="163" t="s">
        <v>712</v>
      </c>
      <c r="Y1" s="164" t="s">
        <v>713</v>
      </c>
      <c r="Z1" s="163" t="s">
        <v>714</v>
      </c>
      <c r="AA1" s="163" t="s">
        <v>715</v>
      </c>
      <c r="AB1" s="163" t="s">
        <v>716</v>
      </c>
      <c r="AC1" s="163" t="s">
        <v>1326</v>
      </c>
    </row>
    <row r="2" spans="1:29">
      <c r="A2" s="285">
        <v>72</v>
      </c>
      <c r="B2" s="286">
        <v>1</v>
      </c>
      <c r="C2" s="286">
        <v>1</v>
      </c>
      <c r="D2" s="287" t="s">
        <v>45</v>
      </c>
      <c r="E2" s="287" t="s">
        <v>159</v>
      </c>
      <c r="F2" s="288" t="s">
        <v>313</v>
      </c>
      <c r="G2" s="308">
        <v>7537906.4899999993</v>
      </c>
      <c r="H2" s="308">
        <v>2910988</v>
      </c>
      <c r="I2" s="308">
        <v>3407940</v>
      </c>
      <c r="J2" s="308">
        <v>454573.53</v>
      </c>
      <c r="K2" s="308">
        <v>6773501.5300000003</v>
      </c>
      <c r="L2" s="308">
        <v>112260</v>
      </c>
      <c r="M2" s="308">
        <v>2801363.77</v>
      </c>
      <c r="N2" s="308"/>
      <c r="O2" s="308">
        <v>316600.74</v>
      </c>
      <c r="P2" s="308">
        <v>8431.5</v>
      </c>
      <c r="Q2" s="308">
        <v>325032.24</v>
      </c>
      <c r="R2" s="308">
        <v>703124.03</v>
      </c>
      <c r="S2" s="308">
        <v>1356348.53</v>
      </c>
      <c r="T2" s="308">
        <v>252115</v>
      </c>
      <c r="U2" s="308">
        <v>671530.68</v>
      </c>
      <c r="V2" s="308">
        <v>33251.129999999997</v>
      </c>
      <c r="W2" s="308">
        <v>85174</v>
      </c>
      <c r="X2" s="308">
        <v>0</v>
      </c>
      <c r="Y2" s="308">
        <v>10200</v>
      </c>
      <c r="Z2" s="308">
        <v>0</v>
      </c>
      <c r="AA2" s="308">
        <v>10208.450000000001</v>
      </c>
      <c r="AB2" s="308">
        <v>4026306.62</v>
      </c>
      <c r="AC2" s="308">
        <f t="shared" ref="AC2:AC33" si="0">G2+K2+L2+M2+Q2+R2+S2+T2+U2+V2+W2+X2+Y2+Z2+AA2+AB2</f>
        <v>24698322.469999999</v>
      </c>
    </row>
    <row r="3" spans="1:29">
      <c r="A3" s="285">
        <v>25</v>
      </c>
      <c r="B3" s="286">
        <v>2</v>
      </c>
      <c r="C3" s="286">
        <v>1</v>
      </c>
      <c r="D3" s="287" t="s">
        <v>53</v>
      </c>
      <c r="E3" s="287" t="s">
        <v>160</v>
      </c>
      <c r="F3" s="288" t="s">
        <v>334</v>
      </c>
      <c r="G3" s="308">
        <v>12828472.529999999</v>
      </c>
      <c r="H3" s="308">
        <v>3876738</v>
      </c>
      <c r="I3" s="308">
        <v>6499526.29</v>
      </c>
      <c r="J3" s="308">
        <v>675912.94</v>
      </c>
      <c r="K3" s="308">
        <v>11052177.229999999</v>
      </c>
      <c r="L3" s="308">
        <v>203312</v>
      </c>
      <c r="M3" s="308">
        <v>2433424.34</v>
      </c>
      <c r="N3" s="308"/>
      <c r="O3" s="308">
        <v>752433.89</v>
      </c>
      <c r="P3" s="308">
        <v>2176191.2999999998</v>
      </c>
      <c r="Q3" s="308">
        <v>2928625.19</v>
      </c>
      <c r="R3" s="308">
        <v>1104125.3</v>
      </c>
      <c r="S3" s="308">
        <v>500772.43</v>
      </c>
      <c r="T3" s="308">
        <v>291425.5</v>
      </c>
      <c r="U3" s="308">
        <v>598482.1</v>
      </c>
      <c r="V3" s="308">
        <v>126979.26</v>
      </c>
      <c r="W3" s="308">
        <v>309941.25</v>
      </c>
      <c r="X3" s="308">
        <v>0</v>
      </c>
      <c r="Y3" s="308">
        <v>616871.62</v>
      </c>
      <c r="Z3" s="308">
        <v>0</v>
      </c>
      <c r="AA3" s="308">
        <v>34478.839999999997</v>
      </c>
      <c r="AB3" s="308">
        <v>2633202.11</v>
      </c>
      <c r="AC3" s="308">
        <f t="shared" si="0"/>
        <v>35662289.700000003</v>
      </c>
    </row>
    <row r="4" spans="1:29">
      <c r="A4" s="285">
        <v>20</v>
      </c>
      <c r="B4" s="286">
        <v>3</v>
      </c>
      <c r="C4" s="286">
        <v>1</v>
      </c>
      <c r="D4" s="287" t="s">
        <v>55</v>
      </c>
      <c r="E4" s="287" t="s">
        <v>158</v>
      </c>
      <c r="F4" s="288" t="s">
        <v>302</v>
      </c>
      <c r="G4" s="308">
        <v>12645413.779999999</v>
      </c>
      <c r="H4" s="308">
        <v>3889925.5</v>
      </c>
      <c r="I4" s="308">
        <v>7044573.9199999999</v>
      </c>
      <c r="J4" s="308">
        <v>698755.66999999993</v>
      </c>
      <c r="K4" s="308">
        <v>11633255.09</v>
      </c>
      <c r="L4" s="308">
        <v>189510</v>
      </c>
      <c r="M4" s="308">
        <v>2124745.5699999998</v>
      </c>
      <c r="N4" s="308"/>
      <c r="O4" s="308">
        <v>828091.65</v>
      </c>
      <c r="P4" s="308">
        <v>1413583.3</v>
      </c>
      <c r="Q4" s="308">
        <v>2241674.9500000002</v>
      </c>
      <c r="R4" s="308">
        <v>791677.76</v>
      </c>
      <c r="S4" s="308">
        <v>440604.72</v>
      </c>
      <c r="T4" s="308">
        <v>295575</v>
      </c>
      <c r="U4" s="308">
        <v>666963.77</v>
      </c>
      <c r="V4" s="308">
        <v>47270.879999999997</v>
      </c>
      <c r="W4" s="308">
        <v>763249.37</v>
      </c>
      <c r="X4" s="308">
        <v>0</v>
      </c>
      <c r="Y4" s="308">
        <v>919304.91</v>
      </c>
      <c r="Z4" s="308">
        <v>0</v>
      </c>
      <c r="AA4" s="308">
        <v>117685.93</v>
      </c>
      <c r="AB4" s="308">
        <v>2394947.88</v>
      </c>
      <c r="AC4" s="308">
        <f t="shared" si="0"/>
        <v>35271879.609999999</v>
      </c>
    </row>
    <row r="5" spans="1:29">
      <c r="A5" s="285">
        <v>41</v>
      </c>
      <c r="B5" s="286">
        <v>4</v>
      </c>
      <c r="C5" s="286">
        <v>1</v>
      </c>
      <c r="D5" s="287" t="s">
        <v>49</v>
      </c>
      <c r="E5" s="287" t="s">
        <v>162</v>
      </c>
      <c r="F5" s="288" t="s">
        <v>359</v>
      </c>
      <c r="G5" s="308">
        <v>10605613.560000001</v>
      </c>
      <c r="H5" s="308">
        <v>3854208</v>
      </c>
      <c r="I5" s="308">
        <v>5963972.5</v>
      </c>
      <c r="J5" s="308">
        <v>700953.71</v>
      </c>
      <c r="K5" s="308">
        <v>10519134.210000001</v>
      </c>
      <c r="L5" s="308">
        <v>117921.61</v>
      </c>
      <c r="M5" s="308">
        <v>1753026.22</v>
      </c>
      <c r="N5" s="308"/>
      <c r="O5" s="308">
        <v>845010.52</v>
      </c>
      <c r="P5" s="308">
        <v>1102378</v>
      </c>
      <c r="Q5" s="308">
        <v>1947388.52</v>
      </c>
      <c r="R5" s="308">
        <v>1152401.56</v>
      </c>
      <c r="S5" s="308">
        <v>1053711.6000000001</v>
      </c>
      <c r="T5" s="308">
        <v>343434.7</v>
      </c>
      <c r="U5" s="308">
        <v>490687.47000000003</v>
      </c>
      <c r="V5" s="308">
        <v>39704.300000000003</v>
      </c>
      <c r="W5" s="308">
        <v>481271.63</v>
      </c>
      <c r="X5" s="308">
        <v>0</v>
      </c>
      <c r="Y5" s="308">
        <v>284310</v>
      </c>
      <c r="Z5" s="308">
        <v>0</v>
      </c>
      <c r="AA5" s="308">
        <v>4991.17</v>
      </c>
      <c r="AB5" s="308">
        <v>2135399.61</v>
      </c>
      <c r="AC5" s="308">
        <f t="shared" si="0"/>
        <v>30928996.16</v>
      </c>
    </row>
    <row r="6" spans="1:29">
      <c r="A6" s="285">
        <v>88</v>
      </c>
      <c r="B6" s="286">
        <v>5</v>
      </c>
      <c r="C6" s="286">
        <v>1</v>
      </c>
      <c r="D6" s="287" t="s">
        <v>45</v>
      </c>
      <c r="E6" s="287" t="s">
        <v>166</v>
      </c>
      <c r="F6" s="288" t="s">
        <v>329</v>
      </c>
      <c r="G6" s="308">
        <v>8779737.1999999993</v>
      </c>
      <c r="H6" s="308">
        <v>4130229.11</v>
      </c>
      <c r="I6" s="308">
        <v>5762183.75</v>
      </c>
      <c r="J6" s="308">
        <v>553543.1</v>
      </c>
      <c r="K6" s="308">
        <v>10445955.959999999</v>
      </c>
      <c r="L6" s="308">
        <v>66783</v>
      </c>
      <c r="M6" s="308">
        <v>2420873.46</v>
      </c>
      <c r="N6" s="308"/>
      <c r="O6" s="308">
        <v>1371455.93</v>
      </c>
      <c r="P6" s="308">
        <v>1764690</v>
      </c>
      <c r="Q6" s="308">
        <v>3136145.9299999997</v>
      </c>
      <c r="R6" s="308">
        <v>809023.37999999989</v>
      </c>
      <c r="S6" s="308">
        <v>816004.22</v>
      </c>
      <c r="T6" s="308">
        <v>275610.5</v>
      </c>
      <c r="U6" s="308">
        <v>852071.87999999989</v>
      </c>
      <c r="V6" s="308">
        <v>35749.769999999997</v>
      </c>
      <c r="W6" s="308">
        <v>495949.25</v>
      </c>
      <c r="X6" s="308">
        <v>0</v>
      </c>
      <c r="Y6" s="308">
        <v>765210.87</v>
      </c>
      <c r="Z6" s="308">
        <v>0</v>
      </c>
      <c r="AA6" s="308">
        <v>402969.36</v>
      </c>
      <c r="AB6" s="308">
        <v>3259786.17</v>
      </c>
      <c r="AC6" s="308">
        <f t="shared" si="0"/>
        <v>32561870.949999996</v>
      </c>
    </row>
    <row r="7" spans="1:29">
      <c r="A7" s="285">
        <v>59</v>
      </c>
      <c r="B7" s="286">
        <v>6</v>
      </c>
      <c r="C7" s="286">
        <v>1</v>
      </c>
      <c r="D7" s="287" t="s">
        <v>47</v>
      </c>
      <c r="E7" s="287" t="s">
        <v>161</v>
      </c>
      <c r="F7" s="288" t="s">
        <v>350</v>
      </c>
      <c r="G7" s="308">
        <v>8571277.8499999996</v>
      </c>
      <c r="H7" s="308">
        <v>3601767.69</v>
      </c>
      <c r="I7" s="308">
        <v>7524600</v>
      </c>
      <c r="J7" s="308">
        <v>463507.5</v>
      </c>
      <c r="K7" s="308">
        <v>11589875.189999999</v>
      </c>
      <c r="L7" s="308">
        <v>23975.55</v>
      </c>
      <c r="M7" s="308">
        <v>1642444.31</v>
      </c>
      <c r="N7" s="308"/>
      <c r="O7" s="308">
        <v>995096.76</v>
      </c>
      <c r="P7" s="308">
        <v>1306546</v>
      </c>
      <c r="Q7" s="308">
        <v>2301642.7599999998</v>
      </c>
      <c r="R7" s="308">
        <v>1263902.69</v>
      </c>
      <c r="S7" s="308">
        <v>1113299.1600000001</v>
      </c>
      <c r="T7" s="308">
        <v>283709</v>
      </c>
      <c r="U7" s="308">
        <v>422930.64</v>
      </c>
      <c r="V7" s="308">
        <v>34338.720000000001</v>
      </c>
      <c r="W7" s="308">
        <v>147360.5</v>
      </c>
      <c r="X7" s="308">
        <v>502000</v>
      </c>
      <c r="Y7" s="308">
        <v>57500</v>
      </c>
      <c r="Z7" s="308">
        <v>0</v>
      </c>
      <c r="AA7" s="308">
        <v>48044.66</v>
      </c>
      <c r="AB7" s="308">
        <v>4371696.83</v>
      </c>
      <c r="AC7" s="308">
        <f t="shared" si="0"/>
        <v>32373997.859999999</v>
      </c>
    </row>
    <row r="8" spans="1:29">
      <c r="A8" s="285">
        <v>12</v>
      </c>
      <c r="B8" s="286">
        <v>7</v>
      </c>
      <c r="C8" s="286">
        <v>1</v>
      </c>
      <c r="D8" s="287" t="s">
        <v>51</v>
      </c>
      <c r="E8" s="287" t="s">
        <v>163</v>
      </c>
      <c r="F8" s="288" t="s">
        <v>382</v>
      </c>
      <c r="G8" s="308">
        <v>7824969.5199999996</v>
      </c>
      <c r="H8" s="308">
        <v>2260810</v>
      </c>
      <c r="I8" s="308">
        <v>5561228.75</v>
      </c>
      <c r="J8" s="308">
        <v>470987.20999999996</v>
      </c>
      <c r="K8" s="308">
        <v>8293025.96</v>
      </c>
      <c r="L8" s="308">
        <v>121870.48</v>
      </c>
      <c r="M8" s="308">
        <v>2217063.4300000002</v>
      </c>
      <c r="N8" s="308"/>
      <c r="O8" s="308">
        <v>1458646.71</v>
      </c>
      <c r="P8" s="308">
        <v>1535516.2</v>
      </c>
      <c r="Q8" s="308">
        <v>2994162.91</v>
      </c>
      <c r="R8" s="308">
        <v>633203.82000000007</v>
      </c>
      <c r="S8" s="308">
        <v>528845.34</v>
      </c>
      <c r="T8" s="308">
        <v>247726</v>
      </c>
      <c r="U8" s="308">
        <v>385721.47000000003</v>
      </c>
      <c r="V8" s="308">
        <v>2530</v>
      </c>
      <c r="W8" s="308">
        <v>203161.75</v>
      </c>
      <c r="X8" s="308">
        <v>0</v>
      </c>
      <c r="Y8" s="308">
        <v>3592554.04</v>
      </c>
      <c r="Z8" s="308">
        <v>0</v>
      </c>
      <c r="AA8" s="308">
        <v>3947.38</v>
      </c>
      <c r="AB8" s="308">
        <v>3427658.6700000004</v>
      </c>
      <c r="AC8" s="308">
        <f t="shared" si="0"/>
        <v>30476440.77</v>
      </c>
    </row>
    <row r="9" spans="1:29">
      <c r="A9" s="285">
        <v>83</v>
      </c>
      <c r="B9" s="286">
        <v>8</v>
      </c>
      <c r="C9" s="286">
        <v>2</v>
      </c>
      <c r="D9" s="287" t="s">
        <v>45</v>
      </c>
      <c r="E9" s="287" t="s">
        <v>197</v>
      </c>
      <c r="F9" s="288" t="s">
        <v>324</v>
      </c>
      <c r="G9" s="308">
        <v>14612651.899999999</v>
      </c>
      <c r="H9" s="308">
        <v>4582018</v>
      </c>
      <c r="I9" s="308">
        <v>8292048</v>
      </c>
      <c r="J9" s="308">
        <v>718628.32</v>
      </c>
      <c r="K9" s="308">
        <v>13592694.32</v>
      </c>
      <c r="L9" s="308">
        <v>124509</v>
      </c>
      <c r="M9" s="308">
        <v>2904362.36</v>
      </c>
      <c r="N9" s="308"/>
      <c r="O9" s="308">
        <v>898034.66</v>
      </c>
      <c r="P9" s="308">
        <v>1734782</v>
      </c>
      <c r="Q9" s="308">
        <v>2632816.66</v>
      </c>
      <c r="R9" s="308">
        <v>1182160.0899999999</v>
      </c>
      <c r="S9" s="308">
        <v>955817.1</v>
      </c>
      <c r="T9" s="308">
        <v>71645</v>
      </c>
      <c r="U9" s="308">
        <v>718164.53</v>
      </c>
      <c r="V9" s="308">
        <v>97018.74</v>
      </c>
      <c r="W9" s="308">
        <v>669420.85</v>
      </c>
      <c r="X9" s="308">
        <v>0</v>
      </c>
      <c r="Y9" s="308">
        <v>664458.15</v>
      </c>
      <c r="Z9" s="308">
        <v>0</v>
      </c>
      <c r="AA9" s="308">
        <v>50191.62</v>
      </c>
      <c r="AB9" s="308">
        <v>2449754.27</v>
      </c>
      <c r="AC9" s="308">
        <f t="shared" si="0"/>
        <v>40725664.590000004</v>
      </c>
    </row>
    <row r="10" spans="1:29">
      <c r="A10" s="285">
        <v>84</v>
      </c>
      <c r="B10" s="286">
        <v>9</v>
      </c>
      <c r="C10" s="286">
        <v>2</v>
      </c>
      <c r="D10" s="287" t="s">
        <v>45</v>
      </c>
      <c r="E10" s="287" t="s">
        <v>198</v>
      </c>
      <c r="F10" s="288" t="s">
        <v>325</v>
      </c>
      <c r="G10" s="308">
        <v>12431055.819999998</v>
      </c>
      <c r="H10" s="308">
        <v>5657094.54</v>
      </c>
      <c r="I10" s="308">
        <v>10626034.1</v>
      </c>
      <c r="J10" s="308">
        <v>768101.53</v>
      </c>
      <c r="K10" s="308">
        <v>17051230.170000002</v>
      </c>
      <c r="L10" s="308">
        <v>337553.28</v>
      </c>
      <c r="M10" s="308">
        <v>3815114.98</v>
      </c>
      <c r="N10" s="308"/>
      <c r="O10" s="308">
        <v>1245016.23</v>
      </c>
      <c r="P10" s="308">
        <v>2588027</v>
      </c>
      <c r="Q10" s="308">
        <v>3833043.23</v>
      </c>
      <c r="R10" s="308">
        <v>2899690.59</v>
      </c>
      <c r="S10" s="308">
        <v>1914986.22</v>
      </c>
      <c r="T10" s="308">
        <v>119506</v>
      </c>
      <c r="U10" s="308">
        <v>1085944.57</v>
      </c>
      <c r="V10" s="308">
        <v>182016.3</v>
      </c>
      <c r="W10" s="308">
        <v>1410105.4400000002</v>
      </c>
      <c r="X10" s="308">
        <v>0</v>
      </c>
      <c r="Y10" s="308">
        <v>57355.33</v>
      </c>
      <c r="Z10" s="308">
        <v>0</v>
      </c>
      <c r="AA10" s="308">
        <v>39703.730000000003</v>
      </c>
      <c r="AB10" s="308">
        <v>3249907.0300000003</v>
      </c>
      <c r="AC10" s="308">
        <f t="shared" si="0"/>
        <v>48427212.689999983</v>
      </c>
    </row>
    <row r="11" spans="1:29">
      <c r="A11" s="285">
        <v>55</v>
      </c>
      <c r="B11" s="286">
        <v>10</v>
      </c>
      <c r="C11" s="286">
        <v>2</v>
      </c>
      <c r="D11" s="287" t="s">
        <v>47</v>
      </c>
      <c r="E11" s="287" t="s">
        <v>216</v>
      </c>
      <c r="F11" s="288" t="s">
        <v>346</v>
      </c>
      <c r="G11" s="308">
        <v>18342381</v>
      </c>
      <c r="H11" s="308">
        <v>5078657.67</v>
      </c>
      <c r="I11" s="308">
        <v>8594284</v>
      </c>
      <c r="J11" s="308">
        <v>891933.02</v>
      </c>
      <c r="K11" s="308">
        <v>14564874.689999999</v>
      </c>
      <c r="L11" s="308">
        <v>45788</v>
      </c>
      <c r="M11" s="308">
        <v>3714259.14</v>
      </c>
      <c r="N11" s="308"/>
      <c r="O11" s="308">
        <v>1309395.27</v>
      </c>
      <c r="P11" s="308">
        <v>2374528.5</v>
      </c>
      <c r="Q11" s="308">
        <v>3683923.77</v>
      </c>
      <c r="R11" s="308">
        <v>1055990.57</v>
      </c>
      <c r="S11" s="308">
        <v>2034917.04</v>
      </c>
      <c r="T11" s="308">
        <v>1134050</v>
      </c>
      <c r="U11" s="308">
        <v>734091.8899999999</v>
      </c>
      <c r="V11" s="308">
        <v>7628.2</v>
      </c>
      <c r="W11" s="308">
        <v>1400992.04</v>
      </c>
      <c r="X11" s="308">
        <v>0</v>
      </c>
      <c r="Y11" s="308">
        <v>40000</v>
      </c>
      <c r="Z11" s="308">
        <v>0</v>
      </c>
      <c r="AA11" s="308">
        <v>373957.27</v>
      </c>
      <c r="AB11" s="308">
        <v>2319213.5700000003</v>
      </c>
      <c r="AC11" s="308">
        <f t="shared" si="0"/>
        <v>49452067.180000007</v>
      </c>
    </row>
    <row r="12" spans="1:29">
      <c r="A12" s="285">
        <v>47</v>
      </c>
      <c r="B12" s="286">
        <v>11</v>
      </c>
      <c r="C12" s="286">
        <v>2</v>
      </c>
      <c r="D12" s="287" t="s">
        <v>49</v>
      </c>
      <c r="E12" s="287" t="s">
        <v>168</v>
      </c>
      <c r="F12" s="288" t="s">
        <v>365</v>
      </c>
      <c r="G12" s="308">
        <v>13539468.110000001</v>
      </c>
      <c r="H12" s="308">
        <v>5445259.9299999997</v>
      </c>
      <c r="I12" s="308">
        <v>7104791.3399999999</v>
      </c>
      <c r="J12" s="308">
        <v>797102.47000000009</v>
      </c>
      <c r="K12" s="308">
        <v>13347153.74</v>
      </c>
      <c r="L12" s="308">
        <v>94819.839999999997</v>
      </c>
      <c r="M12" s="308">
        <v>2743314.16</v>
      </c>
      <c r="N12" s="308"/>
      <c r="O12" s="308">
        <v>1374592.01</v>
      </c>
      <c r="P12" s="308">
        <v>1733646.65</v>
      </c>
      <c r="Q12" s="308">
        <v>3108238.66</v>
      </c>
      <c r="R12" s="308">
        <v>1593020.75</v>
      </c>
      <c r="S12" s="308">
        <v>381739.15</v>
      </c>
      <c r="T12" s="308">
        <v>76260</v>
      </c>
      <c r="U12" s="308">
        <v>671030.42999999993</v>
      </c>
      <c r="V12" s="308">
        <v>78247.05</v>
      </c>
      <c r="W12" s="308">
        <v>565317</v>
      </c>
      <c r="X12" s="308">
        <v>248430</v>
      </c>
      <c r="Y12" s="308">
        <v>17900</v>
      </c>
      <c r="Z12" s="308">
        <v>0</v>
      </c>
      <c r="AA12" s="308">
        <v>57569.120000000003</v>
      </c>
      <c r="AB12" s="308">
        <v>2385376.2099999995</v>
      </c>
      <c r="AC12" s="308">
        <f t="shared" si="0"/>
        <v>38907884.219999999</v>
      </c>
    </row>
    <row r="13" spans="1:29">
      <c r="A13" s="285">
        <v>5</v>
      </c>
      <c r="B13" s="286">
        <v>12</v>
      </c>
      <c r="C13" s="286">
        <v>2</v>
      </c>
      <c r="D13" s="287" t="s">
        <v>51</v>
      </c>
      <c r="E13" s="287" t="s">
        <v>169</v>
      </c>
      <c r="F13" s="288" t="s">
        <v>375</v>
      </c>
      <c r="G13" s="308">
        <v>17693842.68</v>
      </c>
      <c r="H13" s="308">
        <v>5338661.43</v>
      </c>
      <c r="I13" s="308">
        <v>6039993</v>
      </c>
      <c r="J13" s="308">
        <v>950956.38</v>
      </c>
      <c r="K13" s="308">
        <v>12329610.810000001</v>
      </c>
      <c r="L13" s="308">
        <v>74605.100000000006</v>
      </c>
      <c r="M13" s="308">
        <v>3333164.63</v>
      </c>
      <c r="N13" s="308"/>
      <c r="O13" s="308">
        <v>1438894.5399999998</v>
      </c>
      <c r="P13" s="308">
        <v>1055195</v>
      </c>
      <c r="Q13" s="308">
        <v>2494089.54</v>
      </c>
      <c r="R13" s="308">
        <v>1858454.25</v>
      </c>
      <c r="S13" s="308">
        <v>1223746.67</v>
      </c>
      <c r="T13" s="308">
        <v>302630</v>
      </c>
      <c r="U13" s="308">
        <v>550154.66</v>
      </c>
      <c r="V13" s="308">
        <v>220008.46000000002</v>
      </c>
      <c r="W13" s="308">
        <v>305314</v>
      </c>
      <c r="X13" s="308">
        <v>0</v>
      </c>
      <c r="Y13" s="308">
        <v>1637965.48</v>
      </c>
      <c r="Z13" s="308">
        <v>0</v>
      </c>
      <c r="AA13" s="308">
        <v>19339.170000000002</v>
      </c>
      <c r="AB13" s="308">
        <v>3342534.15</v>
      </c>
      <c r="AC13" s="308">
        <f t="shared" si="0"/>
        <v>45385459.600000001</v>
      </c>
    </row>
    <row r="14" spans="1:29">
      <c r="A14" s="285">
        <v>58</v>
      </c>
      <c r="B14" s="286">
        <v>13</v>
      </c>
      <c r="C14" s="286">
        <v>2</v>
      </c>
      <c r="D14" s="287" t="s">
        <v>47</v>
      </c>
      <c r="E14" s="287" t="s">
        <v>167</v>
      </c>
      <c r="F14" s="288" t="s">
        <v>349</v>
      </c>
      <c r="G14" s="308">
        <v>14244731.15</v>
      </c>
      <c r="H14" s="308">
        <v>5634933.8200000003</v>
      </c>
      <c r="I14" s="308">
        <v>7262678</v>
      </c>
      <c r="J14" s="308">
        <v>723957</v>
      </c>
      <c r="K14" s="308">
        <v>13621568.82</v>
      </c>
      <c r="L14" s="308">
        <v>105938.91</v>
      </c>
      <c r="M14" s="308">
        <v>2978954.02</v>
      </c>
      <c r="N14" s="308"/>
      <c r="O14" s="308">
        <v>1307203.75</v>
      </c>
      <c r="P14" s="308">
        <v>1664235.14</v>
      </c>
      <c r="Q14" s="308">
        <v>2971438.8899999997</v>
      </c>
      <c r="R14" s="308">
        <v>1425352.1</v>
      </c>
      <c r="S14" s="308">
        <v>590086.29</v>
      </c>
      <c r="T14" s="308">
        <v>457668</v>
      </c>
      <c r="U14" s="308">
        <v>539089.71</v>
      </c>
      <c r="V14" s="308">
        <v>46722.400000000001</v>
      </c>
      <c r="W14" s="308">
        <v>4199738.6500000004</v>
      </c>
      <c r="X14" s="308">
        <v>0</v>
      </c>
      <c r="Y14" s="308">
        <v>130000</v>
      </c>
      <c r="Z14" s="308">
        <v>0</v>
      </c>
      <c r="AA14" s="308">
        <v>7389.2199999999993</v>
      </c>
      <c r="AB14" s="308">
        <v>3124605.6499999994</v>
      </c>
      <c r="AC14" s="308">
        <f t="shared" si="0"/>
        <v>44443283.809999995</v>
      </c>
    </row>
    <row r="15" spans="1:29">
      <c r="A15" s="285">
        <v>87</v>
      </c>
      <c r="B15" s="286">
        <v>14</v>
      </c>
      <c r="C15" s="286">
        <v>2</v>
      </c>
      <c r="D15" s="287" t="s">
        <v>45</v>
      </c>
      <c r="E15" s="287" t="s">
        <v>165</v>
      </c>
      <c r="F15" s="288" t="s">
        <v>328</v>
      </c>
      <c r="G15" s="308">
        <v>10109334.810000001</v>
      </c>
      <c r="H15" s="308">
        <v>4209522.3899999997</v>
      </c>
      <c r="I15" s="308">
        <v>7607015</v>
      </c>
      <c r="J15" s="308">
        <v>597872.77</v>
      </c>
      <c r="K15" s="308">
        <v>12414410.16</v>
      </c>
      <c r="L15" s="308">
        <v>278145.3</v>
      </c>
      <c r="M15" s="308">
        <v>2353976.42</v>
      </c>
      <c r="N15" s="308"/>
      <c r="O15" s="308">
        <v>1089577.1299999999</v>
      </c>
      <c r="P15" s="308">
        <v>1783312</v>
      </c>
      <c r="Q15" s="308">
        <v>2872889.13</v>
      </c>
      <c r="R15" s="308">
        <v>752554.8</v>
      </c>
      <c r="S15" s="308">
        <v>744601.58</v>
      </c>
      <c r="T15" s="308">
        <v>505417.44</v>
      </c>
      <c r="U15" s="308">
        <v>350028.17</v>
      </c>
      <c r="V15" s="308">
        <v>645530.39</v>
      </c>
      <c r="W15" s="308">
        <v>1365268.8900000001</v>
      </c>
      <c r="X15" s="308">
        <v>0</v>
      </c>
      <c r="Y15" s="308">
        <v>4269930.37</v>
      </c>
      <c r="Z15" s="308">
        <v>2</v>
      </c>
      <c r="AA15" s="308">
        <v>118777.79</v>
      </c>
      <c r="AB15" s="308">
        <v>3979304.2500000005</v>
      </c>
      <c r="AC15" s="308">
        <f t="shared" si="0"/>
        <v>40760171.5</v>
      </c>
    </row>
    <row r="16" spans="1:29">
      <c r="A16" s="285">
        <v>60</v>
      </c>
      <c r="B16" s="286">
        <v>15</v>
      </c>
      <c r="C16" s="286">
        <v>2</v>
      </c>
      <c r="D16" s="287" t="s">
        <v>47</v>
      </c>
      <c r="E16" s="287" t="s">
        <v>219</v>
      </c>
      <c r="F16" s="288" t="s">
        <v>351</v>
      </c>
      <c r="G16" s="308">
        <v>10959418.379999999</v>
      </c>
      <c r="H16" s="308">
        <v>6285711.9400000004</v>
      </c>
      <c r="I16" s="308">
        <v>7594265</v>
      </c>
      <c r="J16" s="308">
        <v>762233.01</v>
      </c>
      <c r="K16" s="308">
        <v>14642209.950000001</v>
      </c>
      <c r="L16" s="308">
        <v>238031.05</v>
      </c>
      <c r="M16" s="308">
        <v>5440699.1600000001</v>
      </c>
      <c r="N16" s="308"/>
      <c r="O16" s="308">
        <v>1191676.77</v>
      </c>
      <c r="P16" s="308">
        <v>2082576.2</v>
      </c>
      <c r="Q16" s="308">
        <v>3274252.9699999997</v>
      </c>
      <c r="R16" s="308">
        <v>1709120</v>
      </c>
      <c r="S16" s="308">
        <v>1525461.3</v>
      </c>
      <c r="T16" s="308">
        <v>844009.5</v>
      </c>
      <c r="U16" s="308">
        <v>1004246.6</v>
      </c>
      <c r="V16" s="308">
        <v>112667.92</v>
      </c>
      <c r="W16" s="308">
        <v>973986.75</v>
      </c>
      <c r="X16" s="308">
        <v>0</v>
      </c>
      <c r="Y16" s="308">
        <v>1366493.13</v>
      </c>
      <c r="Z16" s="308">
        <v>0</v>
      </c>
      <c r="AA16" s="308">
        <v>472972.66000000003</v>
      </c>
      <c r="AB16" s="308">
        <v>3079616.73</v>
      </c>
      <c r="AC16" s="308">
        <f t="shared" si="0"/>
        <v>45643186.099999994</v>
      </c>
    </row>
    <row r="17" spans="1:29">
      <c r="A17" s="285">
        <v>61</v>
      </c>
      <c r="B17" s="286">
        <v>16</v>
      </c>
      <c r="C17" s="286">
        <v>2</v>
      </c>
      <c r="D17" s="287" t="s">
        <v>47</v>
      </c>
      <c r="E17" s="287" t="s">
        <v>220</v>
      </c>
      <c r="F17" s="288" t="s">
        <v>352</v>
      </c>
      <c r="G17" s="308">
        <v>9644565.1899999995</v>
      </c>
      <c r="H17" s="308">
        <v>5931507.3499999996</v>
      </c>
      <c r="I17" s="308">
        <v>7556034.5</v>
      </c>
      <c r="J17" s="308">
        <v>648443</v>
      </c>
      <c r="K17" s="308">
        <v>14135984.85</v>
      </c>
      <c r="L17" s="308">
        <v>321736.51</v>
      </c>
      <c r="M17" s="308">
        <v>4889032.9400000004</v>
      </c>
      <c r="N17" s="308"/>
      <c r="O17" s="308">
        <v>2028223.3</v>
      </c>
      <c r="P17" s="308">
        <v>2279803.15</v>
      </c>
      <c r="Q17" s="308">
        <v>4308026.45</v>
      </c>
      <c r="R17" s="308">
        <v>1242927.93</v>
      </c>
      <c r="S17" s="308">
        <v>1333789.3</v>
      </c>
      <c r="T17" s="308">
        <v>736165</v>
      </c>
      <c r="U17" s="308">
        <v>834853.66999999993</v>
      </c>
      <c r="V17" s="308">
        <v>473747.94</v>
      </c>
      <c r="W17" s="308">
        <v>717374.34</v>
      </c>
      <c r="X17" s="308">
        <v>0</v>
      </c>
      <c r="Y17" s="308">
        <v>0</v>
      </c>
      <c r="Z17" s="308">
        <v>0</v>
      </c>
      <c r="AA17" s="308">
        <v>40541.99</v>
      </c>
      <c r="AB17" s="308">
        <v>4446751.82</v>
      </c>
      <c r="AC17" s="308">
        <f t="shared" si="0"/>
        <v>43125497.930000007</v>
      </c>
    </row>
    <row r="18" spans="1:29">
      <c r="A18" s="285">
        <v>34</v>
      </c>
      <c r="B18" s="286">
        <v>17</v>
      </c>
      <c r="C18" s="286">
        <v>2</v>
      </c>
      <c r="D18" s="287" t="s">
        <v>53</v>
      </c>
      <c r="E18" s="287" t="s">
        <v>213</v>
      </c>
      <c r="F18" s="288" t="s">
        <v>343</v>
      </c>
      <c r="G18" s="308">
        <v>12773474.83</v>
      </c>
      <c r="H18" s="308">
        <v>4832958.7</v>
      </c>
      <c r="I18" s="308">
        <v>8464340.7699999996</v>
      </c>
      <c r="J18" s="308">
        <v>655752.78</v>
      </c>
      <c r="K18" s="308">
        <v>13953052.249999998</v>
      </c>
      <c r="L18" s="308">
        <v>264789.74</v>
      </c>
      <c r="M18" s="308">
        <v>3505202.53</v>
      </c>
      <c r="N18" s="308"/>
      <c r="O18" s="308">
        <v>1805688.1400000001</v>
      </c>
      <c r="P18" s="308">
        <v>3446657.2</v>
      </c>
      <c r="Q18" s="308">
        <v>5252345.34</v>
      </c>
      <c r="R18" s="308">
        <v>2885948.25</v>
      </c>
      <c r="S18" s="308">
        <v>1784902.01</v>
      </c>
      <c r="T18" s="308">
        <v>151610.65</v>
      </c>
      <c r="U18" s="308">
        <v>768739.51</v>
      </c>
      <c r="V18" s="308">
        <v>664556</v>
      </c>
      <c r="W18" s="308">
        <v>1870210.75</v>
      </c>
      <c r="X18" s="308">
        <v>0</v>
      </c>
      <c r="Y18" s="308">
        <v>1087428.27</v>
      </c>
      <c r="Z18" s="308">
        <v>0</v>
      </c>
      <c r="AA18" s="308">
        <v>142057.19</v>
      </c>
      <c r="AB18" s="308">
        <v>4770370.8600000003</v>
      </c>
      <c r="AC18" s="308">
        <f t="shared" si="0"/>
        <v>49874688.179999992</v>
      </c>
    </row>
    <row r="19" spans="1:29">
      <c r="A19" s="285">
        <v>75</v>
      </c>
      <c r="B19" s="286">
        <v>18</v>
      </c>
      <c r="C19" s="286">
        <v>3</v>
      </c>
      <c r="D19" s="287" t="s">
        <v>45</v>
      </c>
      <c r="E19" s="287" t="s">
        <v>189</v>
      </c>
      <c r="F19" s="288" t="s">
        <v>316</v>
      </c>
      <c r="G19" s="308">
        <v>15093756.790000001</v>
      </c>
      <c r="H19" s="308">
        <v>4973908</v>
      </c>
      <c r="I19" s="308">
        <v>7614749.5</v>
      </c>
      <c r="J19" s="308">
        <v>830309.32000000007</v>
      </c>
      <c r="K19" s="308">
        <v>13418966.82</v>
      </c>
      <c r="L19" s="308">
        <v>82093</v>
      </c>
      <c r="M19" s="308">
        <v>4160820.81</v>
      </c>
      <c r="N19" s="308"/>
      <c r="O19" s="308">
        <v>1467382.52</v>
      </c>
      <c r="P19" s="308">
        <v>1535790.35</v>
      </c>
      <c r="Q19" s="308">
        <v>3003172.87</v>
      </c>
      <c r="R19" s="308">
        <v>2048996.99</v>
      </c>
      <c r="S19" s="308">
        <v>597200.44999999995</v>
      </c>
      <c r="T19" s="308">
        <v>546505</v>
      </c>
      <c r="U19" s="308">
        <v>1017502.4099999999</v>
      </c>
      <c r="V19" s="308">
        <v>417941.09</v>
      </c>
      <c r="W19" s="308">
        <v>1694828.75</v>
      </c>
      <c r="X19" s="308">
        <v>0</v>
      </c>
      <c r="Y19" s="308">
        <v>278608</v>
      </c>
      <c r="Z19" s="308">
        <v>0</v>
      </c>
      <c r="AA19" s="308">
        <v>55095.94</v>
      </c>
      <c r="AB19" s="308">
        <v>3915352.5000000005</v>
      </c>
      <c r="AC19" s="308">
        <f t="shared" si="0"/>
        <v>46330841.420000002</v>
      </c>
    </row>
    <row r="20" spans="1:29">
      <c r="A20" s="285">
        <v>76</v>
      </c>
      <c r="B20" s="286">
        <v>19</v>
      </c>
      <c r="C20" s="286">
        <v>3</v>
      </c>
      <c r="D20" s="287" t="s">
        <v>45</v>
      </c>
      <c r="E20" s="287" t="s">
        <v>190</v>
      </c>
      <c r="F20" s="288" t="s">
        <v>317</v>
      </c>
      <c r="G20" s="308">
        <v>16048799.590000002</v>
      </c>
      <c r="H20" s="308">
        <v>6504501</v>
      </c>
      <c r="I20" s="308">
        <v>7830826</v>
      </c>
      <c r="J20" s="308">
        <v>984336.23</v>
      </c>
      <c r="K20" s="308">
        <v>15319663.23</v>
      </c>
      <c r="L20" s="308">
        <v>182978.81</v>
      </c>
      <c r="M20" s="308">
        <v>3179162.81</v>
      </c>
      <c r="N20" s="308"/>
      <c r="O20" s="308">
        <v>1694363.18</v>
      </c>
      <c r="P20" s="308">
        <v>3011548</v>
      </c>
      <c r="Q20" s="308">
        <v>4705911.18</v>
      </c>
      <c r="R20" s="308">
        <v>1622750.12</v>
      </c>
      <c r="S20" s="308">
        <v>2331068.56</v>
      </c>
      <c r="T20" s="308">
        <v>315488</v>
      </c>
      <c r="U20" s="308">
        <v>819203.24000000011</v>
      </c>
      <c r="V20" s="308">
        <v>553530.24</v>
      </c>
      <c r="W20" s="308">
        <v>82004.25</v>
      </c>
      <c r="X20" s="308">
        <v>0</v>
      </c>
      <c r="Y20" s="308">
        <v>976972</v>
      </c>
      <c r="Z20" s="308">
        <v>0</v>
      </c>
      <c r="AA20" s="308">
        <v>120361.42</v>
      </c>
      <c r="AB20" s="308">
        <v>2815396.1900000004</v>
      </c>
      <c r="AC20" s="308">
        <f t="shared" si="0"/>
        <v>49073289.640000001</v>
      </c>
    </row>
    <row r="21" spans="1:29">
      <c r="A21" s="285">
        <v>82</v>
      </c>
      <c r="B21" s="286">
        <v>20</v>
      </c>
      <c r="C21" s="286">
        <v>3</v>
      </c>
      <c r="D21" s="287" t="s">
        <v>45</v>
      </c>
      <c r="E21" s="287" t="s">
        <v>196</v>
      </c>
      <c r="F21" s="288" t="s">
        <v>323</v>
      </c>
      <c r="G21" s="308">
        <v>12635237.460000001</v>
      </c>
      <c r="H21" s="308">
        <v>6182679.0300000003</v>
      </c>
      <c r="I21" s="308">
        <v>8965694</v>
      </c>
      <c r="J21" s="308">
        <v>700132.3</v>
      </c>
      <c r="K21" s="308">
        <v>15848505.330000002</v>
      </c>
      <c r="L21" s="308">
        <v>42780</v>
      </c>
      <c r="M21" s="308">
        <v>3293208.63</v>
      </c>
      <c r="N21" s="308"/>
      <c r="O21" s="308">
        <v>2491737.14</v>
      </c>
      <c r="P21" s="308">
        <v>684160</v>
      </c>
      <c r="Q21" s="308">
        <v>3175897.14</v>
      </c>
      <c r="R21" s="308">
        <v>1198355.3399999999</v>
      </c>
      <c r="S21" s="308">
        <v>1793787.76</v>
      </c>
      <c r="T21" s="308">
        <v>282490</v>
      </c>
      <c r="U21" s="308">
        <v>1226690.24</v>
      </c>
      <c r="V21" s="308">
        <v>142636.14000000001</v>
      </c>
      <c r="W21" s="308">
        <v>456387.66</v>
      </c>
      <c r="X21" s="308">
        <v>0</v>
      </c>
      <c r="Y21" s="308">
        <v>334060</v>
      </c>
      <c r="Z21" s="308">
        <v>0</v>
      </c>
      <c r="AA21" s="308">
        <v>24274.449999999997</v>
      </c>
      <c r="AB21" s="308">
        <v>3567004.15</v>
      </c>
      <c r="AC21" s="308">
        <f t="shared" si="0"/>
        <v>44021314.300000004</v>
      </c>
    </row>
    <row r="22" spans="1:29">
      <c r="A22" s="285">
        <v>85</v>
      </c>
      <c r="B22" s="286">
        <v>21</v>
      </c>
      <c r="C22" s="286">
        <v>3</v>
      </c>
      <c r="D22" s="287" t="s">
        <v>45</v>
      </c>
      <c r="E22" s="287" t="s">
        <v>199</v>
      </c>
      <c r="F22" s="288" t="s">
        <v>326</v>
      </c>
      <c r="G22" s="308">
        <v>15229225.200000001</v>
      </c>
      <c r="H22" s="308">
        <v>4728313.5500000007</v>
      </c>
      <c r="I22" s="308">
        <v>7233434.8100000005</v>
      </c>
      <c r="J22" s="308">
        <v>1162490.98</v>
      </c>
      <c r="K22" s="308">
        <v>13124239.340000002</v>
      </c>
      <c r="L22" s="308">
        <v>15981.01</v>
      </c>
      <c r="M22" s="308">
        <v>3297798.79</v>
      </c>
      <c r="N22" s="308"/>
      <c r="O22" s="308">
        <v>1499804.04</v>
      </c>
      <c r="P22" s="308">
        <v>1814252.3</v>
      </c>
      <c r="Q22" s="308">
        <v>3314056.34</v>
      </c>
      <c r="R22" s="308">
        <v>1946476.7000000002</v>
      </c>
      <c r="S22" s="308">
        <v>1381796.97</v>
      </c>
      <c r="T22" s="308">
        <v>295926.3</v>
      </c>
      <c r="U22" s="308">
        <v>922076.62999999989</v>
      </c>
      <c r="V22" s="308">
        <v>33246.74</v>
      </c>
      <c r="W22" s="308">
        <v>446578.56</v>
      </c>
      <c r="X22" s="308">
        <v>0</v>
      </c>
      <c r="Y22" s="308">
        <v>1142075.29</v>
      </c>
      <c r="Z22" s="308">
        <v>0</v>
      </c>
      <c r="AA22" s="308">
        <v>67490.45</v>
      </c>
      <c r="AB22" s="308">
        <v>2045379.7100000002</v>
      </c>
      <c r="AC22" s="308">
        <f t="shared" si="0"/>
        <v>43262348.030000016</v>
      </c>
    </row>
    <row r="23" spans="1:29">
      <c r="A23" s="285">
        <v>22</v>
      </c>
      <c r="B23" s="286">
        <v>22</v>
      </c>
      <c r="C23" s="286">
        <v>3</v>
      </c>
      <c r="D23" s="287" t="s">
        <v>53</v>
      </c>
      <c r="E23" s="287" t="s">
        <v>202</v>
      </c>
      <c r="F23" s="288" t="s">
        <v>331</v>
      </c>
      <c r="G23" s="308">
        <v>14264383.68</v>
      </c>
      <c r="H23" s="308">
        <v>5126555.09</v>
      </c>
      <c r="I23" s="308">
        <v>8920404.9199999999</v>
      </c>
      <c r="J23" s="308">
        <v>737620.38</v>
      </c>
      <c r="K23" s="308">
        <v>14784580.390000001</v>
      </c>
      <c r="L23" s="308">
        <v>299575.87</v>
      </c>
      <c r="M23" s="308">
        <v>4228899.66</v>
      </c>
      <c r="N23" s="308"/>
      <c r="O23" s="308">
        <v>1531583.52</v>
      </c>
      <c r="P23" s="308">
        <v>1944889.2</v>
      </c>
      <c r="Q23" s="308">
        <v>3476472.7199999997</v>
      </c>
      <c r="R23" s="308">
        <v>1734862.0499999998</v>
      </c>
      <c r="S23" s="308">
        <v>1265806.8500000001</v>
      </c>
      <c r="T23" s="308">
        <v>540137.5</v>
      </c>
      <c r="U23" s="308">
        <v>846122.31</v>
      </c>
      <c r="V23" s="308">
        <v>358619.36</v>
      </c>
      <c r="W23" s="308">
        <v>1699848.7</v>
      </c>
      <c r="X23" s="308">
        <v>0</v>
      </c>
      <c r="Y23" s="308">
        <v>1197295.08</v>
      </c>
      <c r="Z23" s="308">
        <v>0</v>
      </c>
      <c r="AA23" s="308">
        <v>162357.35</v>
      </c>
      <c r="AB23" s="308">
        <v>5391834.8399999999</v>
      </c>
      <c r="AC23" s="308">
        <f t="shared" si="0"/>
        <v>50250796.359999999</v>
      </c>
    </row>
    <row r="24" spans="1:29">
      <c r="A24" s="285">
        <v>26</v>
      </c>
      <c r="B24" s="286">
        <v>23</v>
      </c>
      <c r="C24" s="286">
        <v>3</v>
      </c>
      <c r="D24" s="287" t="s">
        <v>53</v>
      </c>
      <c r="E24" s="287" t="s">
        <v>205</v>
      </c>
      <c r="F24" s="288" t="s">
        <v>335</v>
      </c>
      <c r="G24" s="308">
        <v>15253193.27</v>
      </c>
      <c r="H24" s="308">
        <v>4385099.03</v>
      </c>
      <c r="I24" s="308">
        <v>7895064.75</v>
      </c>
      <c r="J24" s="308">
        <v>717990.33000000007</v>
      </c>
      <c r="K24" s="308">
        <v>12998154.110000001</v>
      </c>
      <c r="L24" s="308">
        <v>113753</v>
      </c>
      <c r="M24" s="308">
        <v>3433788.65</v>
      </c>
      <c r="N24" s="308"/>
      <c r="O24" s="308">
        <v>1366631.08</v>
      </c>
      <c r="P24" s="308">
        <v>1540141.92</v>
      </c>
      <c r="Q24" s="308">
        <v>2906773</v>
      </c>
      <c r="R24" s="308">
        <v>1821295.86</v>
      </c>
      <c r="S24" s="308">
        <v>833600.90999999992</v>
      </c>
      <c r="T24" s="308">
        <v>438750</v>
      </c>
      <c r="U24" s="308">
        <v>826497.36</v>
      </c>
      <c r="V24" s="308">
        <v>7124.28</v>
      </c>
      <c r="W24" s="308">
        <v>1816270.21</v>
      </c>
      <c r="X24" s="308">
        <v>0</v>
      </c>
      <c r="Y24" s="308">
        <v>2051587.91</v>
      </c>
      <c r="Z24" s="308">
        <v>0</v>
      </c>
      <c r="AA24" s="308">
        <v>138840.17000000001</v>
      </c>
      <c r="AB24" s="308">
        <v>2730578.29</v>
      </c>
      <c r="AC24" s="308">
        <f t="shared" si="0"/>
        <v>45370207.019999996</v>
      </c>
    </row>
    <row r="25" spans="1:29">
      <c r="A25" s="285">
        <v>37</v>
      </c>
      <c r="B25" s="286">
        <v>24</v>
      </c>
      <c r="C25" s="286">
        <v>3</v>
      </c>
      <c r="D25" s="287" t="s">
        <v>49</v>
      </c>
      <c r="E25" s="287" t="s">
        <v>223</v>
      </c>
      <c r="F25" s="288" t="s">
        <v>355</v>
      </c>
      <c r="G25" s="308">
        <v>16774260.040000001</v>
      </c>
      <c r="H25" s="308">
        <v>5491017</v>
      </c>
      <c r="I25" s="308">
        <v>7873660.1500000004</v>
      </c>
      <c r="J25" s="308">
        <v>1054421.67</v>
      </c>
      <c r="K25" s="308">
        <v>14419098.82</v>
      </c>
      <c r="L25" s="308">
        <v>99397</v>
      </c>
      <c r="M25" s="308">
        <v>2972832.5</v>
      </c>
      <c r="N25" s="308"/>
      <c r="O25" s="308">
        <v>1814172.68</v>
      </c>
      <c r="P25" s="308">
        <v>2321218.4</v>
      </c>
      <c r="Q25" s="308">
        <v>4135391.08</v>
      </c>
      <c r="R25" s="308">
        <v>1910279.9</v>
      </c>
      <c r="S25" s="308">
        <v>2318353.71</v>
      </c>
      <c r="T25" s="308">
        <v>498882</v>
      </c>
      <c r="U25" s="308">
        <v>916607.03</v>
      </c>
      <c r="V25" s="308">
        <v>63551.88</v>
      </c>
      <c r="W25" s="308">
        <v>294900</v>
      </c>
      <c r="X25" s="308">
        <v>0</v>
      </c>
      <c r="Y25" s="308">
        <v>421298</v>
      </c>
      <c r="Z25" s="308">
        <v>0</v>
      </c>
      <c r="AA25" s="308">
        <v>50855.31</v>
      </c>
      <c r="AB25" s="308">
        <v>2953593.6</v>
      </c>
      <c r="AC25" s="308">
        <f t="shared" si="0"/>
        <v>47829300.870000005</v>
      </c>
    </row>
    <row r="26" spans="1:29">
      <c r="A26" s="285">
        <v>46</v>
      </c>
      <c r="B26" s="286">
        <v>25</v>
      </c>
      <c r="C26" s="286">
        <v>3</v>
      </c>
      <c r="D26" s="287" t="s">
        <v>49</v>
      </c>
      <c r="E26" s="287" t="s">
        <v>231</v>
      </c>
      <c r="F26" s="288" t="s">
        <v>364</v>
      </c>
      <c r="G26" s="308">
        <v>19469474.010000002</v>
      </c>
      <c r="H26" s="308">
        <v>7400655.1699999999</v>
      </c>
      <c r="I26" s="308">
        <v>9221336.0600000005</v>
      </c>
      <c r="J26" s="308">
        <v>1170267.08</v>
      </c>
      <c r="K26" s="308">
        <v>17792258.310000002</v>
      </c>
      <c r="L26" s="308">
        <v>234864</v>
      </c>
      <c r="M26" s="308">
        <v>4762604.0999999996</v>
      </c>
      <c r="N26" s="308"/>
      <c r="O26" s="308">
        <v>2045801.87</v>
      </c>
      <c r="P26" s="308">
        <v>2651382.5</v>
      </c>
      <c r="Q26" s="308">
        <v>4697184.37</v>
      </c>
      <c r="R26" s="308">
        <v>2147339.34</v>
      </c>
      <c r="S26" s="308">
        <v>1675449.31</v>
      </c>
      <c r="T26" s="308">
        <v>611543.6</v>
      </c>
      <c r="U26" s="308">
        <v>1033757.37</v>
      </c>
      <c r="V26" s="308">
        <v>302862.71000000002</v>
      </c>
      <c r="W26" s="308">
        <v>926334.5</v>
      </c>
      <c r="X26" s="308">
        <v>0</v>
      </c>
      <c r="Y26" s="308">
        <v>304657.01</v>
      </c>
      <c r="Z26" s="308">
        <v>0</v>
      </c>
      <c r="AA26" s="308">
        <v>43862.080000000002</v>
      </c>
      <c r="AB26" s="308">
        <v>3619667.43</v>
      </c>
      <c r="AC26" s="308">
        <f t="shared" si="0"/>
        <v>57621858.140000008</v>
      </c>
    </row>
    <row r="27" spans="1:29">
      <c r="A27" s="285">
        <v>49</v>
      </c>
      <c r="B27" s="286">
        <v>26</v>
      </c>
      <c r="C27" s="286">
        <v>3</v>
      </c>
      <c r="D27" s="287" t="s">
        <v>49</v>
      </c>
      <c r="E27" s="287" t="s">
        <v>233</v>
      </c>
      <c r="F27" s="288" t="s">
        <v>367</v>
      </c>
      <c r="G27" s="308">
        <v>18358756.93</v>
      </c>
      <c r="H27" s="308">
        <v>7155781.6999999993</v>
      </c>
      <c r="I27" s="308">
        <v>9371806.3000000007</v>
      </c>
      <c r="J27" s="308">
        <v>1263947.3600000001</v>
      </c>
      <c r="K27" s="308">
        <v>17791535.359999999</v>
      </c>
      <c r="L27" s="308">
        <v>286876</v>
      </c>
      <c r="M27" s="308">
        <v>6173576.6100000003</v>
      </c>
      <c r="N27" s="308"/>
      <c r="O27" s="308">
        <v>3004995.8400000003</v>
      </c>
      <c r="P27" s="308">
        <v>2733665.8</v>
      </c>
      <c r="Q27" s="308">
        <v>5738661.6400000006</v>
      </c>
      <c r="R27" s="308">
        <v>2417645.88</v>
      </c>
      <c r="S27" s="308">
        <v>2536053.91</v>
      </c>
      <c r="T27" s="308">
        <v>809565</v>
      </c>
      <c r="U27" s="308">
        <v>1020640.31</v>
      </c>
      <c r="V27" s="308">
        <v>84076.800000000003</v>
      </c>
      <c r="W27" s="308">
        <v>517209</v>
      </c>
      <c r="X27" s="308">
        <v>0</v>
      </c>
      <c r="Y27" s="308">
        <v>710102</v>
      </c>
      <c r="Z27" s="308">
        <v>0</v>
      </c>
      <c r="AA27" s="308">
        <v>473504.05</v>
      </c>
      <c r="AB27" s="308">
        <v>5227455.97</v>
      </c>
      <c r="AC27" s="308">
        <f t="shared" si="0"/>
        <v>62145659.459999993</v>
      </c>
    </row>
    <row r="28" spans="1:29">
      <c r="A28" s="285">
        <v>50</v>
      </c>
      <c r="B28" s="286">
        <v>27</v>
      </c>
      <c r="C28" s="286">
        <v>3</v>
      </c>
      <c r="D28" s="287" t="s">
        <v>49</v>
      </c>
      <c r="E28" s="287" t="s">
        <v>234</v>
      </c>
      <c r="F28" s="288" t="s">
        <v>368</v>
      </c>
      <c r="G28" s="308">
        <v>16016972.030000001</v>
      </c>
      <c r="H28" s="308">
        <v>7979407</v>
      </c>
      <c r="I28" s="308">
        <v>8412774.370000001</v>
      </c>
      <c r="J28" s="308">
        <v>1189693.1599999999</v>
      </c>
      <c r="K28" s="308">
        <v>17581874.530000001</v>
      </c>
      <c r="L28" s="308">
        <v>118604</v>
      </c>
      <c r="M28" s="308">
        <v>4933914.54</v>
      </c>
      <c r="N28" s="308"/>
      <c r="O28" s="308">
        <v>2313345.09</v>
      </c>
      <c r="P28" s="308">
        <v>2227294.2000000002</v>
      </c>
      <c r="Q28" s="308">
        <v>4540639.29</v>
      </c>
      <c r="R28" s="308">
        <v>2486298.81</v>
      </c>
      <c r="S28" s="308">
        <v>2072061.26</v>
      </c>
      <c r="T28" s="308">
        <v>427415</v>
      </c>
      <c r="U28" s="308">
        <v>945384.76</v>
      </c>
      <c r="V28" s="308">
        <v>143522.78</v>
      </c>
      <c r="W28" s="308">
        <v>1057784.75</v>
      </c>
      <c r="X28" s="308">
        <v>0</v>
      </c>
      <c r="Y28" s="308">
        <v>291363</v>
      </c>
      <c r="Z28" s="308">
        <v>0</v>
      </c>
      <c r="AA28" s="308">
        <v>84070.92</v>
      </c>
      <c r="AB28" s="308">
        <v>5395184.9199999999</v>
      </c>
      <c r="AC28" s="308">
        <f t="shared" si="0"/>
        <v>56095090.590000004</v>
      </c>
    </row>
    <row r="29" spans="1:29">
      <c r="A29" s="285">
        <v>2</v>
      </c>
      <c r="B29" s="286">
        <v>28</v>
      </c>
      <c r="C29" s="286">
        <v>3</v>
      </c>
      <c r="D29" s="287" t="s">
        <v>51</v>
      </c>
      <c r="E29" s="287" t="s">
        <v>238</v>
      </c>
      <c r="F29" s="288" t="s">
        <v>372</v>
      </c>
      <c r="G29" s="308">
        <v>18953227.949999999</v>
      </c>
      <c r="H29" s="308">
        <v>8344728</v>
      </c>
      <c r="I29" s="308">
        <v>8177061</v>
      </c>
      <c r="J29" s="308">
        <v>1036578.25</v>
      </c>
      <c r="K29" s="308">
        <v>17558367.25</v>
      </c>
      <c r="L29" s="308">
        <v>438424.38</v>
      </c>
      <c r="M29" s="308">
        <v>5911801.5300000003</v>
      </c>
      <c r="N29" s="308"/>
      <c r="O29" s="308">
        <v>3139183.37</v>
      </c>
      <c r="P29" s="308">
        <v>2748327.66</v>
      </c>
      <c r="Q29" s="308">
        <v>5887511.0300000003</v>
      </c>
      <c r="R29" s="308">
        <v>2642215.9699999997</v>
      </c>
      <c r="S29" s="308">
        <v>2906541.39</v>
      </c>
      <c r="T29" s="308">
        <v>1203495</v>
      </c>
      <c r="U29" s="308">
        <v>1582137.5999999999</v>
      </c>
      <c r="V29" s="308">
        <v>111157.8</v>
      </c>
      <c r="W29" s="308">
        <v>442368.5</v>
      </c>
      <c r="X29" s="308">
        <v>0</v>
      </c>
      <c r="Y29" s="308">
        <v>5395479.4199999999</v>
      </c>
      <c r="Z29" s="308">
        <v>0</v>
      </c>
      <c r="AA29" s="308">
        <v>32177.03</v>
      </c>
      <c r="AB29" s="308">
        <v>4455441.7700000005</v>
      </c>
      <c r="AC29" s="308">
        <f t="shared" si="0"/>
        <v>67520346.620000005</v>
      </c>
    </row>
    <row r="30" spans="1:29">
      <c r="A30" s="285">
        <v>3</v>
      </c>
      <c r="B30" s="286">
        <v>29</v>
      </c>
      <c r="C30" s="286">
        <v>3</v>
      </c>
      <c r="D30" s="287" t="s">
        <v>51</v>
      </c>
      <c r="E30" s="287" t="s">
        <v>239</v>
      </c>
      <c r="F30" s="288" t="s">
        <v>373</v>
      </c>
      <c r="G30" s="308">
        <v>19613410.169999998</v>
      </c>
      <c r="H30" s="308">
        <v>6097669.7699999996</v>
      </c>
      <c r="I30" s="308">
        <v>9456295.5500000007</v>
      </c>
      <c r="J30" s="308">
        <v>1029547.65</v>
      </c>
      <c r="K30" s="308">
        <v>16583512.970000001</v>
      </c>
      <c r="L30" s="308">
        <v>164347</v>
      </c>
      <c r="M30" s="308">
        <v>4794385.17</v>
      </c>
      <c r="N30" s="308"/>
      <c r="O30" s="308">
        <v>1824281.52</v>
      </c>
      <c r="P30" s="308">
        <v>3912975.9</v>
      </c>
      <c r="Q30" s="308">
        <v>5737257.4199999999</v>
      </c>
      <c r="R30" s="308">
        <v>2579978.7999999998</v>
      </c>
      <c r="S30" s="308">
        <v>3424856.9200000004</v>
      </c>
      <c r="T30" s="308">
        <v>1743535</v>
      </c>
      <c r="U30" s="308">
        <v>1349427.83</v>
      </c>
      <c r="V30" s="308">
        <v>9927</v>
      </c>
      <c r="W30" s="308">
        <v>1704150.69</v>
      </c>
      <c r="X30" s="308">
        <v>0</v>
      </c>
      <c r="Y30" s="308">
        <v>3210437.5300000003</v>
      </c>
      <c r="Z30" s="308">
        <v>0</v>
      </c>
      <c r="AA30" s="308">
        <v>40608.71</v>
      </c>
      <c r="AB30" s="308">
        <v>2583725.4699999997</v>
      </c>
      <c r="AC30" s="308">
        <f t="shared" si="0"/>
        <v>63539560.68</v>
      </c>
    </row>
    <row r="31" spans="1:29">
      <c r="A31" s="285">
        <v>52</v>
      </c>
      <c r="B31" s="286">
        <v>30</v>
      </c>
      <c r="C31" s="286">
        <v>3</v>
      </c>
      <c r="D31" s="287" t="s">
        <v>49</v>
      </c>
      <c r="E31" s="287" t="s">
        <v>236</v>
      </c>
      <c r="F31" s="288" t="s">
        <v>370</v>
      </c>
      <c r="G31" s="308">
        <v>15731395.52</v>
      </c>
      <c r="H31" s="308">
        <v>7386796.3499999996</v>
      </c>
      <c r="I31" s="308">
        <v>9767416.6099999994</v>
      </c>
      <c r="J31" s="308">
        <v>1076341.1599999999</v>
      </c>
      <c r="K31" s="308">
        <v>18230554.120000001</v>
      </c>
      <c r="L31" s="308">
        <v>225041.8</v>
      </c>
      <c r="M31" s="308">
        <v>5297764.79</v>
      </c>
      <c r="N31" s="308"/>
      <c r="O31" s="308">
        <v>2358745.04</v>
      </c>
      <c r="P31" s="308">
        <v>1922108</v>
      </c>
      <c r="Q31" s="308">
        <v>4280853.04</v>
      </c>
      <c r="R31" s="308">
        <v>2981063.33</v>
      </c>
      <c r="S31" s="308">
        <v>2122090.06</v>
      </c>
      <c r="T31" s="308">
        <v>446173.5</v>
      </c>
      <c r="U31" s="308">
        <v>1001745.92</v>
      </c>
      <c r="V31" s="308">
        <v>40334.78</v>
      </c>
      <c r="W31" s="308">
        <v>387551.25</v>
      </c>
      <c r="X31" s="308">
        <v>0</v>
      </c>
      <c r="Y31" s="308">
        <v>282562</v>
      </c>
      <c r="Z31" s="308">
        <v>0</v>
      </c>
      <c r="AA31" s="308">
        <v>29275.239999999998</v>
      </c>
      <c r="AB31" s="308">
        <v>5521367.2599999988</v>
      </c>
      <c r="AC31" s="308">
        <f t="shared" si="0"/>
        <v>56577772.609999999</v>
      </c>
    </row>
    <row r="32" spans="1:29">
      <c r="A32" s="285">
        <v>27</v>
      </c>
      <c r="B32" s="286">
        <v>31</v>
      </c>
      <c r="C32" s="286">
        <v>4</v>
      </c>
      <c r="D32" s="287" t="s">
        <v>53</v>
      </c>
      <c r="E32" s="287" t="s">
        <v>206</v>
      </c>
      <c r="F32" s="288" t="s">
        <v>336</v>
      </c>
      <c r="G32" s="308">
        <v>17552188.75</v>
      </c>
      <c r="H32" s="308">
        <v>4888541.45</v>
      </c>
      <c r="I32" s="308">
        <v>9958991</v>
      </c>
      <c r="J32" s="308">
        <v>831434.52999999991</v>
      </c>
      <c r="K32" s="308">
        <v>15678966.979999999</v>
      </c>
      <c r="L32" s="308">
        <v>288990.53999999998</v>
      </c>
      <c r="M32" s="308">
        <v>4969192.82</v>
      </c>
      <c r="N32" s="308"/>
      <c r="O32" s="308">
        <v>2081803.87</v>
      </c>
      <c r="P32" s="308">
        <v>2376507.8199999998</v>
      </c>
      <c r="Q32" s="308">
        <v>4458311.6899999995</v>
      </c>
      <c r="R32" s="308">
        <v>2357814.77</v>
      </c>
      <c r="S32" s="308">
        <v>934826.8</v>
      </c>
      <c r="T32" s="308">
        <v>236775</v>
      </c>
      <c r="U32" s="308">
        <v>1472781.9499999997</v>
      </c>
      <c r="V32" s="308">
        <v>131570.53999999998</v>
      </c>
      <c r="W32" s="308">
        <v>179568.25</v>
      </c>
      <c r="X32" s="308">
        <v>0</v>
      </c>
      <c r="Y32" s="308">
        <v>2831077.09</v>
      </c>
      <c r="Z32" s="308">
        <v>0</v>
      </c>
      <c r="AA32" s="308">
        <v>196785.03999999998</v>
      </c>
      <c r="AB32" s="308">
        <v>4203084.0399999991</v>
      </c>
      <c r="AC32" s="308">
        <f t="shared" si="0"/>
        <v>55491934.25999999</v>
      </c>
    </row>
    <row r="33" spans="1:29">
      <c r="A33" s="285">
        <v>29</v>
      </c>
      <c r="B33" s="286">
        <v>32</v>
      </c>
      <c r="C33" s="286">
        <v>4</v>
      </c>
      <c r="D33" s="287" t="s">
        <v>53</v>
      </c>
      <c r="E33" s="287" t="s">
        <v>208</v>
      </c>
      <c r="F33" s="288" t="s">
        <v>338</v>
      </c>
      <c r="G33" s="308">
        <v>18308271.870000005</v>
      </c>
      <c r="H33" s="308">
        <v>3279454.85</v>
      </c>
      <c r="I33" s="308">
        <v>10527984.039999999</v>
      </c>
      <c r="J33" s="308">
        <v>909981.91</v>
      </c>
      <c r="K33" s="308">
        <v>14717420.799999999</v>
      </c>
      <c r="L33" s="308">
        <v>53600.58</v>
      </c>
      <c r="M33" s="308">
        <v>3158178.98</v>
      </c>
      <c r="N33" s="308"/>
      <c r="O33" s="308">
        <v>1852770.2</v>
      </c>
      <c r="P33" s="308">
        <v>1722530</v>
      </c>
      <c r="Q33" s="308">
        <v>3575300.2</v>
      </c>
      <c r="R33" s="308">
        <v>2353080.75</v>
      </c>
      <c r="S33" s="308">
        <v>1221527.04</v>
      </c>
      <c r="T33" s="308">
        <v>1104526.5</v>
      </c>
      <c r="U33" s="308">
        <v>1354631.26</v>
      </c>
      <c r="V33" s="308">
        <v>13387.47</v>
      </c>
      <c r="W33" s="308">
        <v>1348790.25</v>
      </c>
      <c r="X33" s="308">
        <v>0</v>
      </c>
      <c r="Y33" s="308">
        <v>1271347.98</v>
      </c>
      <c r="Z33" s="308">
        <v>0</v>
      </c>
      <c r="AA33" s="308">
        <v>55599.91</v>
      </c>
      <c r="AB33" s="308">
        <v>4469281.8899999997</v>
      </c>
      <c r="AC33" s="308">
        <f t="shared" si="0"/>
        <v>53004945.479999989</v>
      </c>
    </row>
    <row r="34" spans="1:29">
      <c r="A34" s="285">
        <v>30</v>
      </c>
      <c r="B34" s="286">
        <v>33</v>
      </c>
      <c r="C34" s="286">
        <v>4</v>
      </c>
      <c r="D34" s="287" t="s">
        <v>53</v>
      </c>
      <c r="E34" s="287" t="s">
        <v>209</v>
      </c>
      <c r="F34" s="288" t="s">
        <v>339</v>
      </c>
      <c r="G34" s="308">
        <v>13212858.450000001</v>
      </c>
      <c r="H34" s="308">
        <v>5789645</v>
      </c>
      <c r="I34" s="308">
        <v>11001816.23</v>
      </c>
      <c r="J34" s="308">
        <v>803809</v>
      </c>
      <c r="K34" s="308">
        <v>17595270.23</v>
      </c>
      <c r="L34" s="308">
        <v>195476.86</v>
      </c>
      <c r="M34" s="308">
        <v>3975310.28</v>
      </c>
      <c r="N34" s="308"/>
      <c r="O34" s="308">
        <v>1762264.87</v>
      </c>
      <c r="P34" s="308">
        <v>2136284.36</v>
      </c>
      <c r="Q34" s="308">
        <v>3898549.23</v>
      </c>
      <c r="R34" s="308">
        <v>2176416.08</v>
      </c>
      <c r="S34" s="308">
        <v>1127402.54</v>
      </c>
      <c r="T34" s="308">
        <v>559590.40000000002</v>
      </c>
      <c r="U34" s="308">
        <v>1003812.31</v>
      </c>
      <c r="V34" s="308">
        <v>196057.84</v>
      </c>
      <c r="W34" s="308">
        <v>2205952.4900000002</v>
      </c>
      <c r="X34" s="308">
        <v>0</v>
      </c>
      <c r="Y34" s="308">
        <v>828868.67999999993</v>
      </c>
      <c r="Z34" s="308">
        <v>0</v>
      </c>
      <c r="AA34" s="308">
        <v>175880.32000000001</v>
      </c>
      <c r="AB34" s="308">
        <v>4226687.08</v>
      </c>
      <c r="AC34" s="308">
        <f t="shared" ref="AC34:AC65" si="1">G34+K34+L34+M34+Q34+R34+S34+T34+U34+V34+W34+X34+Y34+Z34+AA34+AB34</f>
        <v>51378132.789999999</v>
      </c>
    </row>
    <row r="35" spans="1:29">
      <c r="A35" s="285">
        <v>56</v>
      </c>
      <c r="B35" s="286">
        <v>34</v>
      </c>
      <c r="C35" s="286">
        <v>4</v>
      </c>
      <c r="D35" s="287" t="s">
        <v>47</v>
      </c>
      <c r="E35" s="287" t="s">
        <v>217</v>
      </c>
      <c r="F35" s="288" t="s">
        <v>347</v>
      </c>
      <c r="G35" s="308">
        <v>17538495.529999997</v>
      </c>
      <c r="H35" s="308">
        <v>6963558.6200000001</v>
      </c>
      <c r="I35" s="308">
        <v>12236395.73</v>
      </c>
      <c r="J35" s="308">
        <v>1157384.3600000001</v>
      </c>
      <c r="K35" s="308">
        <v>20357338.710000001</v>
      </c>
      <c r="L35" s="308">
        <v>234870</v>
      </c>
      <c r="M35" s="308">
        <v>4475533.25</v>
      </c>
      <c r="N35" s="308"/>
      <c r="O35" s="308">
        <v>2240514.5</v>
      </c>
      <c r="P35" s="308">
        <v>2651359.71</v>
      </c>
      <c r="Q35" s="308">
        <v>4891874.21</v>
      </c>
      <c r="R35" s="308">
        <v>2539055.1</v>
      </c>
      <c r="S35" s="308">
        <v>1630058.09</v>
      </c>
      <c r="T35" s="308">
        <v>223685</v>
      </c>
      <c r="U35" s="308">
        <v>1491302.96</v>
      </c>
      <c r="V35" s="308">
        <v>51</v>
      </c>
      <c r="W35" s="308">
        <v>1458866.1199999999</v>
      </c>
      <c r="X35" s="308">
        <v>0</v>
      </c>
      <c r="Y35" s="308">
        <v>2639054</v>
      </c>
      <c r="Z35" s="308">
        <v>0</v>
      </c>
      <c r="AA35" s="308">
        <v>485652.43</v>
      </c>
      <c r="AB35" s="308">
        <v>8871268.5000000019</v>
      </c>
      <c r="AC35" s="308">
        <f t="shared" si="1"/>
        <v>66837104.899999999</v>
      </c>
    </row>
    <row r="36" spans="1:29">
      <c r="A36" s="285">
        <v>19</v>
      </c>
      <c r="B36" s="286">
        <v>35</v>
      </c>
      <c r="C36" s="286">
        <v>4</v>
      </c>
      <c r="D36" s="287" t="s">
        <v>55</v>
      </c>
      <c r="E36" s="287" t="s">
        <v>176</v>
      </c>
      <c r="F36" s="288" t="s">
        <v>301</v>
      </c>
      <c r="G36" s="308">
        <v>19630056.559999995</v>
      </c>
      <c r="H36" s="308">
        <v>6143279</v>
      </c>
      <c r="I36" s="308">
        <v>10203195.24</v>
      </c>
      <c r="J36" s="308">
        <v>1029740.19</v>
      </c>
      <c r="K36" s="308">
        <v>17376214.43</v>
      </c>
      <c r="L36" s="308">
        <v>267000.40000000002</v>
      </c>
      <c r="M36" s="308">
        <v>5141595.43</v>
      </c>
      <c r="N36" s="308"/>
      <c r="O36" s="308">
        <v>1829594.98</v>
      </c>
      <c r="P36" s="308">
        <v>2300058</v>
      </c>
      <c r="Q36" s="308">
        <v>4129652.98</v>
      </c>
      <c r="R36" s="308">
        <v>2221871.71</v>
      </c>
      <c r="S36" s="308">
        <v>1102672.3400000001</v>
      </c>
      <c r="T36" s="308">
        <v>1158685</v>
      </c>
      <c r="U36" s="308">
        <v>1162014.3</v>
      </c>
      <c r="V36" s="308">
        <v>52448.71</v>
      </c>
      <c r="W36" s="308">
        <v>976446.28</v>
      </c>
      <c r="X36" s="308">
        <v>0</v>
      </c>
      <c r="Y36" s="308">
        <v>236925.33</v>
      </c>
      <c r="Z36" s="308">
        <v>0</v>
      </c>
      <c r="AA36" s="308">
        <v>131268.74</v>
      </c>
      <c r="AB36" s="308">
        <v>2569761.0400000005</v>
      </c>
      <c r="AC36" s="308">
        <f t="shared" si="1"/>
        <v>56156613.249999993</v>
      </c>
    </row>
    <row r="37" spans="1:29">
      <c r="A37" s="285">
        <v>36</v>
      </c>
      <c r="B37" s="286">
        <v>36</v>
      </c>
      <c r="C37" s="286">
        <v>4</v>
      </c>
      <c r="D37" s="287" t="s">
        <v>49</v>
      </c>
      <c r="E37" s="287" t="s">
        <v>222</v>
      </c>
      <c r="F37" s="288" t="s">
        <v>354</v>
      </c>
      <c r="G37" s="308">
        <v>19942499.809999999</v>
      </c>
      <c r="H37" s="308">
        <v>6529946.0700000003</v>
      </c>
      <c r="I37" s="308">
        <v>11772110.560000001</v>
      </c>
      <c r="J37" s="308">
        <v>1180724.92</v>
      </c>
      <c r="K37" s="308">
        <v>19482781.550000004</v>
      </c>
      <c r="L37" s="308">
        <v>95184</v>
      </c>
      <c r="M37" s="308">
        <v>5561908.5499999998</v>
      </c>
      <c r="N37" s="308"/>
      <c r="O37" s="308">
        <v>4144460.6900000004</v>
      </c>
      <c r="P37" s="308">
        <v>1990736.25</v>
      </c>
      <c r="Q37" s="308">
        <v>6135196.9400000004</v>
      </c>
      <c r="R37" s="308">
        <v>5375523.3100000005</v>
      </c>
      <c r="S37" s="308">
        <v>1919000.39</v>
      </c>
      <c r="T37" s="308">
        <v>819507.7</v>
      </c>
      <c r="U37" s="308">
        <v>1334986.81</v>
      </c>
      <c r="V37" s="308">
        <v>679973.77</v>
      </c>
      <c r="W37" s="308">
        <v>1622091</v>
      </c>
      <c r="X37" s="308">
        <v>0</v>
      </c>
      <c r="Y37" s="308">
        <v>276030</v>
      </c>
      <c r="Z37" s="308">
        <v>0</v>
      </c>
      <c r="AA37" s="308">
        <v>651242.06999999995</v>
      </c>
      <c r="AB37" s="308">
        <v>3582681.1999999993</v>
      </c>
      <c r="AC37" s="308">
        <f t="shared" si="1"/>
        <v>67478607.100000009</v>
      </c>
    </row>
    <row r="38" spans="1:29">
      <c r="A38" s="285">
        <v>40</v>
      </c>
      <c r="B38" s="286">
        <v>37</v>
      </c>
      <c r="C38" s="286">
        <v>4</v>
      </c>
      <c r="D38" s="287" t="s">
        <v>49</v>
      </c>
      <c r="E38" s="287" t="s">
        <v>226</v>
      </c>
      <c r="F38" s="288" t="s">
        <v>358</v>
      </c>
      <c r="G38" s="308">
        <v>20684438.020000003</v>
      </c>
      <c r="H38" s="308">
        <v>6998302.5499999998</v>
      </c>
      <c r="I38" s="308">
        <v>10724525.469999999</v>
      </c>
      <c r="J38" s="308">
        <v>1322620.57</v>
      </c>
      <c r="K38" s="308">
        <v>19045448.59</v>
      </c>
      <c r="L38" s="308">
        <v>168746</v>
      </c>
      <c r="M38" s="308">
        <v>6638590.3200000003</v>
      </c>
      <c r="N38" s="308"/>
      <c r="O38" s="308">
        <v>2175729.6399999997</v>
      </c>
      <c r="P38" s="308">
        <v>2665745.7200000002</v>
      </c>
      <c r="Q38" s="308">
        <v>4841475.3599999994</v>
      </c>
      <c r="R38" s="308">
        <v>3545162.24</v>
      </c>
      <c r="S38" s="308">
        <v>1830459.25</v>
      </c>
      <c r="T38" s="308">
        <v>839375</v>
      </c>
      <c r="U38" s="308">
        <v>1388806.73</v>
      </c>
      <c r="V38" s="308">
        <v>98170.7</v>
      </c>
      <c r="W38" s="308">
        <v>643430.75</v>
      </c>
      <c r="X38" s="308">
        <v>0</v>
      </c>
      <c r="Y38" s="308">
        <v>728811</v>
      </c>
      <c r="Z38" s="308">
        <v>0</v>
      </c>
      <c r="AA38" s="308">
        <v>55594.62000000001</v>
      </c>
      <c r="AB38" s="308">
        <v>5325703.96</v>
      </c>
      <c r="AC38" s="308">
        <f t="shared" si="1"/>
        <v>65834212.539999999</v>
      </c>
    </row>
    <row r="39" spans="1:29">
      <c r="A39" s="285">
        <v>43</v>
      </c>
      <c r="B39" s="286">
        <v>38</v>
      </c>
      <c r="C39" s="286">
        <v>4</v>
      </c>
      <c r="D39" s="287" t="s">
        <v>49</v>
      </c>
      <c r="E39" s="287" t="s">
        <v>228</v>
      </c>
      <c r="F39" s="288" t="s">
        <v>361</v>
      </c>
      <c r="G39" s="308">
        <v>16431976.780000001</v>
      </c>
      <c r="H39" s="308">
        <v>7451019</v>
      </c>
      <c r="I39" s="308">
        <v>9711243.7400000002</v>
      </c>
      <c r="J39" s="308">
        <v>1153147.7</v>
      </c>
      <c r="K39" s="308">
        <v>18315410.440000001</v>
      </c>
      <c r="L39" s="308">
        <v>319509</v>
      </c>
      <c r="M39" s="308">
        <v>5498748.7999999998</v>
      </c>
      <c r="N39" s="308"/>
      <c r="O39" s="308">
        <v>2462346.15</v>
      </c>
      <c r="P39" s="308">
        <v>3385117.7</v>
      </c>
      <c r="Q39" s="308">
        <v>5847463.8499999996</v>
      </c>
      <c r="R39" s="308">
        <v>2799119.48</v>
      </c>
      <c r="S39" s="308">
        <v>4835427.78</v>
      </c>
      <c r="T39" s="308">
        <v>1645691.5</v>
      </c>
      <c r="U39" s="308">
        <v>1090465.22</v>
      </c>
      <c r="V39" s="308">
        <v>89130.86</v>
      </c>
      <c r="W39" s="308">
        <v>852910.65</v>
      </c>
      <c r="X39" s="308">
        <v>0</v>
      </c>
      <c r="Y39" s="308">
        <v>790833.58</v>
      </c>
      <c r="Z39" s="308">
        <v>0</v>
      </c>
      <c r="AA39" s="308">
        <v>1102876.74</v>
      </c>
      <c r="AB39" s="308">
        <v>4584507.43</v>
      </c>
      <c r="AC39" s="308">
        <f t="shared" si="1"/>
        <v>64204072.109999992</v>
      </c>
    </row>
    <row r="40" spans="1:29">
      <c r="A40" s="285">
        <v>4</v>
      </c>
      <c r="B40" s="286">
        <v>39</v>
      </c>
      <c r="C40" s="286">
        <v>4</v>
      </c>
      <c r="D40" s="287" t="s">
        <v>51</v>
      </c>
      <c r="E40" s="287" t="s">
        <v>240</v>
      </c>
      <c r="F40" s="288" t="s">
        <v>374</v>
      </c>
      <c r="G40" s="308">
        <v>22996329.370000001</v>
      </c>
      <c r="H40" s="308">
        <v>4917693</v>
      </c>
      <c r="I40" s="308">
        <v>9390781.75</v>
      </c>
      <c r="J40" s="308">
        <v>1366427.46</v>
      </c>
      <c r="K40" s="308">
        <v>15674902.210000001</v>
      </c>
      <c r="L40" s="308">
        <v>289997</v>
      </c>
      <c r="M40" s="308">
        <v>5573883.2199999997</v>
      </c>
      <c r="N40" s="308"/>
      <c r="O40" s="308">
        <v>1731812.03</v>
      </c>
      <c r="P40" s="308">
        <v>3470207.1</v>
      </c>
      <c r="Q40" s="308">
        <v>5202019.13</v>
      </c>
      <c r="R40" s="308">
        <v>2640927.7999999998</v>
      </c>
      <c r="S40" s="308">
        <v>2725970.7</v>
      </c>
      <c r="T40" s="308">
        <v>690677</v>
      </c>
      <c r="U40" s="308">
        <v>1158719.99</v>
      </c>
      <c r="V40" s="308">
        <v>193513.57</v>
      </c>
      <c r="W40" s="308">
        <v>584228.44999999995</v>
      </c>
      <c r="X40" s="308">
        <v>0</v>
      </c>
      <c r="Y40" s="308">
        <v>789999.29</v>
      </c>
      <c r="Z40" s="308">
        <v>0</v>
      </c>
      <c r="AA40" s="308">
        <v>50041.520000000004</v>
      </c>
      <c r="AB40" s="308">
        <v>4827256.83</v>
      </c>
      <c r="AC40" s="308">
        <f t="shared" si="1"/>
        <v>63398466.080000006</v>
      </c>
    </row>
    <row r="41" spans="1:29">
      <c r="A41" s="285">
        <v>9</v>
      </c>
      <c r="B41" s="286">
        <v>40</v>
      </c>
      <c r="C41" s="286">
        <v>4</v>
      </c>
      <c r="D41" s="287" t="s">
        <v>51</v>
      </c>
      <c r="E41" s="287" t="s">
        <v>244</v>
      </c>
      <c r="F41" s="288" t="s">
        <v>379</v>
      </c>
      <c r="G41" s="308">
        <v>21293774.540000003</v>
      </c>
      <c r="H41" s="308">
        <v>7240662.8399999999</v>
      </c>
      <c r="I41" s="308">
        <v>10261185.530000001</v>
      </c>
      <c r="J41" s="308">
        <v>1204765.97</v>
      </c>
      <c r="K41" s="308">
        <v>18706614.34</v>
      </c>
      <c r="L41" s="308">
        <v>204174</v>
      </c>
      <c r="M41" s="308">
        <v>6505645.9400000004</v>
      </c>
      <c r="N41" s="308"/>
      <c r="O41" s="308">
        <v>1901356.8599999999</v>
      </c>
      <c r="P41" s="308">
        <v>3315918</v>
      </c>
      <c r="Q41" s="308">
        <v>5217274.8599999994</v>
      </c>
      <c r="R41" s="308">
        <v>3353440.12</v>
      </c>
      <c r="S41" s="308">
        <v>7026348.9400000004</v>
      </c>
      <c r="T41" s="308">
        <v>1661539.15</v>
      </c>
      <c r="U41" s="308">
        <v>644341.50999999989</v>
      </c>
      <c r="V41" s="308">
        <v>200563.15</v>
      </c>
      <c r="W41" s="308">
        <v>1763744.45</v>
      </c>
      <c r="X41" s="308">
        <v>0</v>
      </c>
      <c r="Y41" s="308">
        <v>1394680.6400000001</v>
      </c>
      <c r="Z41" s="308">
        <v>0</v>
      </c>
      <c r="AA41" s="308">
        <v>72765.48</v>
      </c>
      <c r="AB41" s="308">
        <v>5510187.5</v>
      </c>
      <c r="AC41" s="308">
        <f t="shared" si="1"/>
        <v>73555094.61999999</v>
      </c>
    </row>
    <row r="42" spans="1:29">
      <c r="A42" s="285">
        <v>33</v>
      </c>
      <c r="B42" s="286">
        <v>41</v>
      </c>
      <c r="C42" s="286">
        <v>4</v>
      </c>
      <c r="D42" s="287" t="s">
        <v>53</v>
      </c>
      <c r="E42" s="287" t="s">
        <v>212</v>
      </c>
      <c r="F42" s="288" t="s">
        <v>342</v>
      </c>
      <c r="G42" s="308">
        <v>16450734.699999999</v>
      </c>
      <c r="H42" s="308">
        <v>5712488</v>
      </c>
      <c r="I42" s="308">
        <v>9575885.0399999991</v>
      </c>
      <c r="J42" s="308">
        <v>897588.85</v>
      </c>
      <c r="K42" s="308">
        <v>16185961.889999999</v>
      </c>
      <c r="L42" s="308">
        <v>225969.16999999998</v>
      </c>
      <c r="M42" s="308">
        <v>5302155.8899999997</v>
      </c>
      <c r="N42" s="308"/>
      <c r="O42" s="308">
        <v>2516804.7399999998</v>
      </c>
      <c r="P42" s="308">
        <v>2582703.1</v>
      </c>
      <c r="Q42" s="308">
        <v>5099507.84</v>
      </c>
      <c r="R42" s="308">
        <v>1954962.0400000003</v>
      </c>
      <c r="S42" s="308">
        <v>2502831.9300000002</v>
      </c>
      <c r="T42" s="308">
        <v>1486970</v>
      </c>
      <c r="U42" s="308">
        <v>1144918.3499999999</v>
      </c>
      <c r="V42" s="308">
        <v>420545</v>
      </c>
      <c r="W42" s="308">
        <v>1168645.25</v>
      </c>
      <c r="X42" s="308">
        <v>0</v>
      </c>
      <c r="Y42" s="308">
        <v>2015100</v>
      </c>
      <c r="Z42" s="308">
        <v>0</v>
      </c>
      <c r="AA42" s="308">
        <v>85308.5</v>
      </c>
      <c r="AB42" s="308">
        <v>4746236.3600000003</v>
      </c>
      <c r="AC42" s="308">
        <f t="shared" si="1"/>
        <v>58789846.919999994</v>
      </c>
    </row>
    <row r="43" spans="1:29">
      <c r="A43" s="285">
        <v>67</v>
      </c>
      <c r="B43" s="286">
        <v>42</v>
      </c>
      <c r="C43" s="286">
        <v>4</v>
      </c>
      <c r="D43" s="287" t="s">
        <v>88</v>
      </c>
      <c r="E43" s="287" t="s">
        <v>182</v>
      </c>
      <c r="F43" s="288" t="s">
        <v>308</v>
      </c>
      <c r="G43" s="308">
        <v>15589473.710000001</v>
      </c>
      <c r="H43" s="308">
        <v>7336949.2999999998</v>
      </c>
      <c r="I43" s="308">
        <v>10927041.73</v>
      </c>
      <c r="J43" s="308">
        <v>1047291.64</v>
      </c>
      <c r="K43" s="308">
        <v>19311282.670000002</v>
      </c>
      <c r="L43" s="308">
        <v>649216.55999999994</v>
      </c>
      <c r="M43" s="308">
        <v>5610688.6600000001</v>
      </c>
      <c r="N43" s="308"/>
      <c r="O43" s="308">
        <v>2202048.56</v>
      </c>
      <c r="P43" s="308">
        <v>4727159.72</v>
      </c>
      <c r="Q43" s="308">
        <v>6929208.2799999993</v>
      </c>
      <c r="R43" s="308">
        <v>2331203.77</v>
      </c>
      <c r="S43" s="308">
        <v>1776049.8599999999</v>
      </c>
      <c r="T43" s="308">
        <v>915423</v>
      </c>
      <c r="U43" s="308">
        <v>1403175.23</v>
      </c>
      <c r="V43" s="308">
        <v>740905.1</v>
      </c>
      <c r="W43" s="308">
        <v>1790185.75</v>
      </c>
      <c r="X43" s="308">
        <v>0</v>
      </c>
      <c r="Y43" s="308">
        <v>762820</v>
      </c>
      <c r="Z43" s="308">
        <v>0</v>
      </c>
      <c r="AA43" s="308">
        <v>489356</v>
      </c>
      <c r="AB43" s="308">
        <v>5058647.3500000006</v>
      </c>
      <c r="AC43" s="308">
        <f t="shared" si="1"/>
        <v>63357635.940000013</v>
      </c>
    </row>
    <row r="44" spans="1:29">
      <c r="A44" s="285">
        <v>77</v>
      </c>
      <c r="B44" s="286">
        <v>43</v>
      </c>
      <c r="C44" s="286">
        <v>5</v>
      </c>
      <c r="D44" s="287" t="s">
        <v>45</v>
      </c>
      <c r="E44" s="287" t="s">
        <v>191</v>
      </c>
      <c r="F44" s="288" t="s">
        <v>318</v>
      </c>
      <c r="G44" s="308">
        <v>21535953.800000001</v>
      </c>
      <c r="H44" s="308">
        <v>6217663.5800000001</v>
      </c>
      <c r="I44" s="308">
        <v>8789864.0899999999</v>
      </c>
      <c r="J44" s="308">
        <v>1211129.18</v>
      </c>
      <c r="K44" s="308">
        <v>16218656.85</v>
      </c>
      <c r="L44" s="308">
        <v>226755.51</v>
      </c>
      <c r="M44" s="308">
        <v>5825064.6200000001</v>
      </c>
      <c r="N44" s="308"/>
      <c r="O44" s="308">
        <v>2867237.88</v>
      </c>
      <c r="P44" s="308">
        <v>3316648.21</v>
      </c>
      <c r="Q44" s="308">
        <v>6183886.0899999999</v>
      </c>
      <c r="R44" s="308">
        <v>2308761.5</v>
      </c>
      <c r="S44" s="308">
        <v>2273799.04</v>
      </c>
      <c r="T44" s="308">
        <v>735760</v>
      </c>
      <c r="U44" s="308">
        <v>1062160.28</v>
      </c>
      <c r="V44" s="308">
        <v>61699.35</v>
      </c>
      <c r="W44" s="308">
        <v>1265494.02</v>
      </c>
      <c r="X44" s="308">
        <v>0</v>
      </c>
      <c r="Y44" s="308">
        <v>759481.4800000001</v>
      </c>
      <c r="Z44" s="308">
        <v>0</v>
      </c>
      <c r="AA44" s="308">
        <v>151941.91000000003</v>
      </c>
      <c r="AB44" s="308">
        <v>5773108.4000000004</v>
      </c>
      <c r="AC44" s="308">
        <f t="shared" si="1"/>
        <v>64382522.849999987</v>
      </c>
    </row>
    <row r="45" spans="1:29">
      <c r="A45" s="285">
        <v>17</v>
      </c>
      <c r="B45" s="286">
        <v>44</v>
      </c>
      <c r="C45" s="286">
        <v>5</v>
      </c>
      <c r="D45" s="287" t="s">
        <v>55</v>
      </c>
      <c r="E45" s="287" t="s">
        <v>174</v>
      </c>
      <c r="F45" s="288" t="s">
        <v>299</v>
      </c>
      <c r="G45" s="308">
        <v>20269900.510000002</v>
      </c>
      <c r="H45" s="308">
        <v>6540254.0199999996</v>
      </c>
      <c r="I45" s="308">
        <v>9579972.7699999996</v>
      </c>
      <c r="J45" s="308">
        <v>1182210.98</v>
      </c>
      <c r="K45" s="308">
        <v>17302437.77</v>
      </c>
      <c r="L45" s="308">
        <v>42034.66</v>
      </c>
      <c r="M45" s="308">
        <v>5472075.5999999996</v>
      </c>
      <c r="N45" s="308"/>
      <c r="O45" s="308">
        <v>1914195.3399999999</v>
      </c>
      <c r="P45" s="308">
        <v>3028349.86</v>
      </c>
      <c r="Q45" s="308">
        <v>4942545.1999999993</v>
      </c>
      <c r="R45" s="308">
        <v>2643477.54</v>
      </c>
      <c r="S45" s="308">
        <v>3166311.7300000004</v>
      </c>
      <c r="T45" s="308">
        <v>1389498.5</v>
      </c>
      <c r="U45" s="308">
        <v>1434467.08</v>
      </c>
      <c r="V45" s="308">
        <v>310744.03000000003</v>
      </c>
      <c r="W45" s="308">
        <v>1675200.55</v>
      </c>
      <c r="X45" s="308">
        <v>0</v>
      </c>
      <c r="Y45" s="308">
        <v>107357.81</v>
      </c>
      <c r="Z45" s="308">
        <v>0</v>
      </c>
      <c r="AA45" s="308">
        <v>152911.04999999999</v>
      </c>
      <c r="AB45" s="308">
        <v>4552414.8899999997</v>
      </c>
      <c r="AC45" s="308">
        <f t="shared" si="1"/>
        <v>63461376.919999987</v>
      </c>
    </row>
    <row r="46" spans="1:29">
      <c r="A46" s="285">
        <v>18</v>
      </c>
      <c r="B46" s="286">
        <v>45</v>
      </c>
      <c r="C46" s="286">
        <v>5</v>
      </c>
      <c r="D46" s="287" t="s">
        <v>55</v>
      </c>
      <c r="E46" s="287" t="s">
        <v>175</v>
      </c>
      <c r="F46" s="288" t="s">
        <v>300</v>
      </c>
      <c r="G46" s="308">
        <v>18865054.880000003</v>
      </c>
      <c r="H46" s="308">
        <v>5331447</v>
      </c>
      <c r="I46" s="308">
        <v>12279661</v>
      </c>
      <c r="J46" s="308">
        <v>1017573.67</v>
      </c>
      <c r="K46" s="308">
        <v>18628681.670000002</v>
      </c>
      <c r="L46" s="308">
        <v>157264.42000000001</v>
      </c>
      <c r="M46" s="308">
        <v>6999868.6600000001</v>
      </c>
      <c r="N46" s="308"/>
      <c r="O46" s="308">
        <v>3017114.82</v>
      </c>
      <c r="P46" s="308">
        <v>2367516</v>
      </c>
      <c r="Q46" s="308">
        <v>5384630.8200000003</v>
      </c>
      <c r="R46" s="308">
        <v>2596475.94</v>
      </c>
      <c r="S46" s="308">
        <v>3762260.3200000003</v>
      </c>
      <c r="T46" s="308">
        <v>1864875</v>
      </c>
      <c r="U46" s="308">
        <v>715194.32000000007</v>
      </c>
      <c r="V46" s="308">
        <v>90128.689999999988</v>
      </c>
      <c r="W46" s="308">
        <v>1709391.95</v>
      </c>
      <c r="X46" s="308">
        <v>0</v>
      </c>
      <c r="Y46" s="308">
        <v>1146158.23</v>
      </c>
      <c r="Z46" s="308">
        <v>0</v>
      </c>
      <c r="AA46" s="308">
        <v>186288.22999999998</v>
      </c>
      <c r="AB46" s="308">
        <v>5313977.12</v>
      </c>
      <c r="AC46" s="308">
        <f t="shared" si="1"/>
        <v>67420250.25</v>
      </c>
    </row>
    <row r="47" spans="1:29">
      <c r="A47" s="285">
        <v>48</v>
      </c>
      <c r="B47" s="286">
        <v>46</v>
      </c>
      <c r="C47" s="286">
        <v>5</v>
      </c>
      <c r="D47" s="287" t="s">
        <v>49</v>
      </c>
      <c r="E47" s="287" t="s">
        <v>232</v>
      </c>
      <c r="F47" s="288" t="s">
        <v>366</v>
      </c>
      <c r="G47" s="308">
        <v>24180675.050000001</v>
      </c>
      <c r="H47" s="308">
        <v>6525625.7300000004</v>
      </c>
      <c r="I47" s="308">
        <v>9493003.1400000006</v>
      </c>
      <c r="J47" s="308">
        <v>1499888.97</v>
      </c>
      <c r="K47" s="308">
        <v>17518517.84</v>
      </c>
      <c r="L47" s="308">
        <v>137392</v>
      </c>
      <c r="M47" s="308">
        <v>6080512.6399999997</v>
      </c>
      <c r="N47" s="308"/>
      <c r="O47" s="308">
        <v>1619977.54</v>
      </c>
      <c r="P47" s="308">
        <v>3216794.13</v>
      </c>
      <c r="Q47" s="308">
        <v>4836771.67</v>
      </c>
      <c r="R47" s="308">
        <v>2841484.29</v>
      </c>
      <c r="S47" s="308">
        <v>6218562.6000000006</v>
      </c>
      <c r="T47" s="308">
        <v>698294.5</v>
      </c>
      <c r="U47" s="308">
        <v>1425955.21</v>
      </c>
      <c r="V47" s="308">
        <v>314558.82</v>
      </c>
      <c r="W47" s="308">
        <v>1444293.15</v>
      </c>
      <c r="X47" s="308">
        <v>0</v>
      </c>
      <c r="Y47" s="308">
        <v>16821</v>
      </c>
      <c r="Z47" s="308">
        <v>0</v>
      </c>
      <c r="AA47" s="308">
        <v>257490.33</v>
      </c>
      <c r="AB47" s="308">
        <v>4051953.79</v>
      </c>
      <c r="AC47" s="308">
        <f t="shared" si="1"/>
        <v>70023282.890000001</v>
      </c>
    </row>
    <row r="48" spans="1:29">
      <c r="A48" s="285">
        <v>6</v>
      </c>
      <c r="B48" s="286">
        <v>47</v>
      </c>
      <c r="C48" s="286">
        <v>5</v>
      </c>
      <c r="D48" s="287" t="s">
        <v>51</v>
      </c>
      <c r="E48" s="287" t="s">
        <v>241</v>
      </c>
      <c r="F48" s="288" t="s">
        <v>376</v>
      </c>
      <c r="G48" s="308">
        <v>24003482.449999999</v>
      </c>
      <c r="H48" s="308">
        <v>6235958.3300000001</v>
      </c>
      <c r="I48" s="308">
        <v>10604854.809999999</v>
      </c>
      <c r="J48" s="308">
        <v>1227973.95</v>
      </c>
      <c r="K48" s="308">
        <v>18068787.09</v>
      </c>
      <c r="L48" s="308">
        <v>215933.66999999998</v>
      </c>
      <c r="M48" s="308">
        <v>9170368.4600000009</v>
      </c>
      <c r="N48" s="308"/>
      <c r="O48" s="308">
        <v>6068660.4799999995</v>
      </c>
      <c r="P48" s="308">
        <v>3395315.3</v>
      </c>
      <c r="Q48" s="308">
        <v>9463975.7799999993</v>
      </c>
      <c r="R48" s="308">
        <v>2260862.54</v>
      </c>
      <c r="S48" s="308">
        <v>1747517.05</v>
      </c>
      <c r="T48" s="308">
        <v>431689</v>
      </c>
      <c r="U48" s="308">
        <v>1241182.4900000002</v>
      </c>
      <c r="V48" s="308">
        <v>38225.15</v>
      </c>
      <c r="W48" s="308">
        <v>1475779.4</v>
      </c>
      <c r="X48" s="308">
        <v>0</v>
      </c>
      <c r="Y48" s="308">
        <v>3161885.75</v>
      </c>
      <c r="Z48" s="308">
        <v>0</v>
      </c>
      <c r="AA48" s="308">
        <v>121617.64</v>
      </c>
      <c r="AB48" s="308">
        <v>3022753.33</v>
      </c>
      <c r="AC48" s="308">
        <f t="shared" si="1"/>
        <v>74424059.799999997</v>
      </c>
    </row>
    <row r="49" spans="1:29">
      <c r="A49" s="285">
        <v>10</v>
      </c>
      <c r="B49" s="286">
        <v>48</v>
      </c>
      <c r="C49" s="286">
        <v>5</v>
      </c>
      <c r="D49" s="287" t="s">
        <v>51</v>
      </c>
      <c r="E49" s="287" t="s">
        <v>245</v>
      </c>
      <c r="F49" s="288" t="s">
        <v>380</v>
      </c>
      <c r="G49" s="308">
        <v>21301786.949999999</v>
      </c>
      <c r="H49" s="308">
        <v>8998322.1400000006</v>
      </c>
      <c r="I49" s="308">
        <v>14244637.359999999</v>
      </c>
      <c r="J49" s="308">
        <v>1346696.0999999999</v>
      </c>
      <c r="K49" s="308">
        <v>24589655.600000001</v>
      </c>
      <c r="L49" s="308">
        <v>523377.49</v>
      </c>
      <c r="M49" s="308">
        <v>6315978.4100000001</v>
      </c>
      <c r="N49" s="308"/>
      <c r="O49" s="308">
        <v>1527940.76</v>
      </c>
      <c r="P49" s="308">
        <v>5770561.4900000002</v>
      </c>
      <c r="Q49" s="308">
        <v>7298502.25</v>
      </c>
      <c r="R49" s="308">
        <v>3936267.2800000003</v>
      </c>
      <c r="S49" s="308">
        <v>2844285.09</v>
      </c>
      <c r="T49" s="308">
        <v>741695</v>
      </c>
      <c r="U49" s="308">
        <v>1535827.39</v>
      </c>
      <c r="V49" s="308">
        <v>219015.36</v>
      </c>
      <c r="W49" s="308">
        <v>500321.1</v>
      </c>
      <c r="X49" s="308">
        <v>101780.62</v>
      </c>
      <c r="Y49" s="308">
        <v>1826579.9000000001</v>
      </c>
      <c r="Z49" s="308">
        <v>0</v>
      </c>
      <c r="AA49" s="308">
        <v>75366.909999999989</v>
      </c>
      <c r="AB49" s="308">
        <v>6670396.8199999994</v>
      </c>
      <c r="AC49" s="308">
        <f t="shared" si="1"/>
        <v>78480836.170000002</v>
      </c>
    </row>
    <row r="50" spans="1:29">
      <c r="A50" s="285">
        <v>64</v>
      </c>
      <c r="B50" s="286">
        <v>49</v>
      </c>
      <c r="C50" s="286">
        <v>6</v>
      </c>
      <c r="D50" s="287" t="s">
        <v>88</v>
      </c>
      <c r="E50" s="287" t="s">
        <v>179</v>
      </c>
      <c r="F50" s="288" t="s">
        <v>305</v>
      </c>
      <c r="G50" s="308">
        <v>23422317.609999999</v>
      </c>
      <c r="H50" s="308">
        <v>6728744</v>
      </c>
      <c r="I50" s="308">
        <v>12821459</v>
      </c>
      <c r="J50" s="308">
        <v>1295428.22</v>
      </c>
      <c r="K50" s="308">
        <v>20845631.219999999</v>
      </c>
      <c r="L50" s="308">
        <v>406124.73</v>
      </c>
      <c r="M50" s="308">
        <v>8129783.25</v>
      </c>
      <c r="N50" s="308"/>
      <c r="O50" s="308">
        <v>3628972.12</v>
      </c>
      <c r="P50" s="308">
        <v>3606713.11</v>
      </c>
      <c r="Q50" s="308">
        <v>7235685.2300000004</v>
      </c>
      <c r="R50" s="308">
        <v>2967047.9</v>
      </c>
      <c r="S50" s="308">
        <v>3501995.24</v>
      </c>
      <c r="T50" s="308">
        <v>1941969.6</v>
      </c>
      <c r="U50" s="308">
        <v>1935567.96</v>
      </c>
      <c r="V50" s="308">
        <v>233154.45</v>
      </c>
      <c r="W50" s="308">
        <v>1305376.6000000001</v>
      </c>
      <c r="X50" s="308">
        <v>0</v>
      </c>
      <c r="Y50" s="308">
        <v>378060.19</v>
      </c>
      <c r="Z50" s="308">
        <v>0</v>
      </c>
      <c r="AA50" s="308">
        <v>23357.739999999998</v>
      </c>
      <c r="AB50" s="308">
        <v>6418293.0699999994</v>
      </c>
      <c r="AC50" s="308">
        <f t="shared" si="1"/>
        <v>78744364.789999962</v>
      </c>
    </row>
    <row r="51" spans="1:29">
      <c r="A51" s="285">
        <v>66</v>
      </c>
      <c r="B51" s="286">
        <v>50</v>
      </c>
      <c r="C51" s="286">
        <v>6</v>
      </c>
      <c r="D51" s="287" t="s">
        <v>88</v>
      </c>
      <c r="E51" s="287" t="s">
        <v>181</v>
      </c>
      <c r="F51" s="288" t="s">
        <v>307</v>
      </c>
      <c r="G51" s="308">
        <v>22458770.16</v>
      </c>
      <c r="H51" s="308">
        <v>8097443.0899999999</v>
      </c>
      <c r="I51" s="308">
        <v>14451621.219999999</v>
      </c>
      <c r="J51" s="308">
        <v>1277574.25</v>
      </c>
      <c r="K51" s="308">
        <v>23826638.559999999</v>
      </c>
      <c r="L51" s="308">
        <v>55762</v>
      </c>
      <c r="M51" s="308">
        <v>8455479.6099999994</v>
      </c>
      <c r="N51" s="308"/>
      <c r="O51" s="308">
        <v>3186736.37</v>
      </c>
      <c r="P51" s="308">
        <v>3792995.66</v>
      </c>
      <c r="Q51" s="308">
        <v>6979732.0300000003</v>
      </c>
      <c r="R51" s="308">
        <v>4644817.05</v>
      </c>
      <c r="S51" s="308">
        <v>2345686.31</v>
      </c>
      <c r="T51" s="308">
        <v>1655339</v>
      </c>
      <c r="U51" s="308">
        <v>1653818.16</v>
      </c>
      <c r="V51" s="308">
        <v>638949.98</v>
      </c>
      <c r="W51" s="308">
        <v>1585805.84</v>
      </c>
      <c r="X51" s="308">
        <v>0</v>
      </c>
      <c r="Y51" s="308">
        <v>405013.46</v>
      </c>
      <c r="Z51" s="308">
        <v>0</v>
      </c>
      <c r="AA51" s="308">
        <v>142297.57</v>
      </c>
      <c r="AB51" s="308">
        <v>6703088.6799999997</v>
      </c>
      <c r="AC51" s="308">
        <f t="shared" si="1"/>
        <v>81551198.409999996</v>
      </c>
    </row>
    <row r="52" spans="1:29">
      <c r="A52" s="285">
        <v>73</v>
      </c>
      <c r="B52" s="286">
        <v>51</v>
      </c>
      <c r="C52" s="286">
        <v>6</v>
      </c>
      <c r="D52" s="287" t="s">
        <v>45</v>
      </c>
      <c r="E52" s="287" t="s">
        <v>187</v>
      </c>
      <c r="F52" s="288" t="s">
        <v>314</v>
      </c>
      <c r="G52" s="308">
        <v>22031722.639999997</v>
      </c>
      <c r="H52" s="308">
        <v>6271260.3499999996</v>
      </c>
      <c r="I52" s="308">
        <v>10652909.52</v>
      </c>
      <c r="J52" s="308">
        <v>1362171.07</v>
      </c>
      <c r="K52" s="308">
        <v>18286340.939999998</v>
      </c>
      <c r="L52" s="308">
        <v>150645.79999999999</v>
      </c>
      <c r="M52" s="308">
        <v>5340711.62</v>
      </c>
      <c r="N52" s="308"/>
      <c r="O52" s="308">
        <v>2087579.17</v>
      </c>
      <c r="P52" s="308">
        <v>2992513.13</v>
      </c>
      <c r="Q52" s="308">
        <v>5080092.3</v>
      </c>
      <c r="R52" s="308">
        <v>2192858.84</v>
      </c>
      <c r="S52" s="308">
        <v>2378899.56</v>
      </c>
      <c r="T52" s="308">
        <v>456160</v>
      </c>
      <c r="U52" s="308">
        <v>1326460.93</v>
      </c>
      <c r="V52" s="308">
        <v>212096.1</v>
      </c>
      <c r="W52" s="308">
        <v>943862.75</v>
      </c>
      <c r="X52" s="308">
        <v>0</v>
      </c>
      <c r="Y52" s="308">
        <v>452393</v>
      </c>
      <c r="Z52" s="308">
        <v>0</v>
      </c>
      <c r="AA52" s="308">
        <v>119049.32</v>
      </c>
      <c r="AB52" s="308">
        <v>5821236.9900000002</v>
      </c>
      <c r="AC52" s="308">
        <f t="shared" si="1"/>
        <v>64792530.789999992</v>
      </c>
    </row>
    <row r="53" spans="1:29">
      <c r="A53" s="285">
        <v>24</v>
      </c>
      <c r="B53" s="286">
        <v>52</v>
      </c>
      <c r="C53" s="286">
        <v>6</v>
      </c>
      <c r="D53" s="287" t="s">
        <v>53</v>
      </c>
      <c r="E53" s="287" t="s">
        <v>204</v>
      </c>
      <c r="F53" s="288" t="s">
        <v>333</v>
      </c>
      <c r="G53" s="308">
        <v>17658982.040000003</v>
      </c>
      <c r="H53" s="308">
        <v>7381799.7999999998</v>
      </c>
      <c r="I53" s="308">
        <v>13652388.559999999</v>
      </c>
      <c r="J53" s="308">
        <v>1070332.3600000001</v>
      </c>
      <c r="K53" s="308">
        <v>22104520.719999999</v>
      </c>
      <c r="L53" s="308">
        <v>514617.22000000003</v>
      </c>
      <c r="M53" s="308">
        <v>5475246.7400000002</v>
      </c>
      <c r="N53" s="308"/>
      <c r="O53" s="308">
        <v>3016592.39</v>
      </c>
      <c r="P53" s="308">
        <v>3045319.3</v>
      </c>
      <c r="Q53" s="308">
        <v>6061911.6899999995</v>
      </c>
      <c r="R53" s="308">
        <v>3609813.96</v>
      </c>
      <c r="S53" s="308">
        <v>4712343.25</v>
      </c>
      <c r="T53" s="308">
        <v>929309.5</v>
      </c>
      <c r="U53" s="308">
        <v>1581073.16</v>
      </c>
      <c r="V53" s="308">
        <v>153989.42000000001</v>
      </c>
      <c r="W53" s="308">
        <v>4594588.07</v>
      </c>
      <c r="X53" s="308">
        <v>0</v>
      </c>
      <c r="Y53" s="308">
        <v>1053636.73</v>
      </c>
      <c r="Z53" s="308">
        <v>0</v>
      </c>
      <c r="AA53" s="308">
        <v>66838.3</v>
      </c>
      <c r="AB53" s="308">
        <v>5713359.7999999998</v>
      </c>
      <c r="AC53" s="308">
        <f t="shared" si="1"/>
        <v>74230230.600000009</v>
      </c>
    </row>
    <row r="54" spans="1:29">
      <c r="A54" s="285">
        <v>14</v>
      </c>
      <c r="B54" s="286">
        <v>53</v>
      </c>
      <c r="C54" s="286">
        <v>6</v>
      </c>
      <c r="D54" s="287" t="s">
        <v>55</v>
      </c>
      <c r="E54" s="287" t="s">
        <v>171</v>
      </c>
      <c r="F54" s="288" t="s">
        <v>296</v>
      </c>
      <c r="G54" s="308">
        <v>19702104.440000001</v>
      </c>
      <c r="H54" s="308">
        <v>6642946.7199999988</v>
      </c>
      <c r="I54" s="308">
        <v>11543566.26</v>
      </c>
      <c r="J54" s="308">
        <v>1150450.33</v>
      </c>
      <c r="K54" s="308">
        <v>19336963.309999995</v>
      </c>
      <c r="L54" s="308">
        <v>213946.71</v>
      </c>
      <c r="M54" s="308">
        <v>7212030.7800000003</v>
      </c>
      <c r="N54" s="308"/>
      <c r="O54" s="308">
        <v>3328829.71</v>
      </c>
      <c r="P54" s="308">
        <v>2057851.01</v>
      </c>
      <c r="Q54" s="308">
        <v>5386680.7199999997</v>
      </c>
      <c r="R54" s="308">
        <v>2713301.07</v>
      </c>
      <c r="S54" s="308">
        <v>2274496.4900000002</v>
      </c>
      <c r="T54" s="308">
        <v>1580765</v>
      </c>
      <c r="U54" s="308">
        <v>1178385.6599999997</v>
      </c>
      <c r="V54" s="308">
        <v>137405.93</v>
      </c>
      <c r="W54" s="308">
        <v>3412165.12</v>
      </c>
      <c r="X54" s="308">
        <v>0</v>
      </c>
      <c r="Y54" s="308">
        <v>2332605.7200000002</v>
      </c>
      <c r="Z54" s="308">
        <v>0</v>
      </c>
      <c r="AA54" s="308">
        <v>209054.63999999998</v>
      </c>
      <c r="AB54" s="308">
        <v>3608576.28</v>
      </c>
      <c r="AC54" s="308">
        <f t="shared" si="1"/>
        <v>69298481.86999999</v>
      </c>
    </row>
    <row r="55" spans="1:29">
      <c r="A55" s="285">
        <v>7</v>
      </c>
      <c r="B55" s="286">
        <v>54</v>
      </c>
      <c r="C55" s="286">
        <v>6</v>
      </c>
      <c r="D55" s="287" t="s">
        <v>51</v>
      </c>
      <c r="E55" s="287" t="s">
        <v>242</v>
      </c>
      <c r="F55" s="288" t="s">
        <v>377</v>
      </c>
      <c r="G55" s="308">
        <v>32039946.75</v>
      </c>
      <c r="H55" s="308">
        <v>5476190.8399999999</v>
      </c>
      <c r="I55" s="308">
        <v>15908546.76</v>
      </c>
      <c r="J55" s="308">
        <v>1713504.6499999997</v>
      </c>
      <c r="K55" s="308">
        <v>23098242.25</v>
      </c>
      <c r="L55" s="308">
        <v>292169.05</v>
      </c>
      <c r="M55" s="308">
        <v>7734198.2999999998</v>
      </c>
      <c r="N55" s="308"/>
      <c r="O55" s="308">
        <v>2692757.6999999997</v>
      </c>
      <c r="P55" s="308">
        <v>4084244.9</v>
      </c>
      <c r="Q55" s="308">
        <v>6777002.5999999996</v>
      </c>
      <c r="R55" s="308">
        <v>3511858.4400000004</v>
      </c>
      <c r="S55" s="308">
        <v>3483467.6799999997</v>
      </c>
      <c r="T55" s="308">
        <v>1449814.05</v>
      </c>
      <c r="U55" s="308">
        <v>1267350.97</v>
      </c>
      <c r="V55" s="308">
        <v>240058</v>
      </c>
      <c r="W55" s="308">
        <v>1629550.54</v>
      </c>
      <c r="X55" s="308">
        <v>0</v>
      </c>
      <c r="Y55" s="308">
        <v>10777498</v>
      </c>
      <c r="Z55" s="308">
        <v>564.72</v>
      </c>
      <c r="AA55" s="308">
        <v>14872.09</v>
      </c>
      <c r="AB55" s="308">
        <v>3748081.39</v>
      </c>
      <c r="AC55" s="308">
        <f t="shared" si="1"/>
        <v>96064674.829999998</v>
      </c>
    </row>
    <row r="56" spans="1:29">
      <c r="A56" s="285">
        <v>69</v>
      </c>
      <c r="B56" s="286">
        <v>55</v>
      </c>
      <c r="C56" s="286">
        <v>7</v>
      </c>
      <c r="D56" s="287" t="s">
        <v>45</v>
      </c>
      <c r="E56" s="287" t="s">
        <v>184</v>
      </c>
      <c r="F56" s="288" t="s">
        <v>310</v>
      </c>
      <c r="G56" s="308">
        <v>25007231.239999995</v>
      </c>
      <c r="H56" s="308">
        <v>9594869.6999999993</v>
      </c>
      <c r="I56" s="308">
        <v>12494808.09</v>
      </c>
      <c r="J56" s="308">
        <v>1614832.42</v>
      </c>
      <c r="K56" s="308">
        <v>23704510.210000001</v>
      </c>
      <c r="L56" s="308">
        <v>143804</v>
      </c>
      <c r="M56" s="308">
        <v>7553072.1299999999</v>
      </c>
      <c r="N56" s="308"/>
      <c r="O56" s="308">
        <v>2442009.7800000003</v>
      </c>
      <c r="P56" s="308">
        <v>3118857</v>
      </c>
      <c r="Q56" s="308">
        <v>5560866.7800000003</v>
      </c>
      <c r="R56" s="308">
        <v>3261621.5700000003</v>
      </c>
      <c r="S56" s="308">
        <v>6452535.3300000001</v>
      </c>
      <c r="T56" s="308">
        <v>1249982.8999999999</v>
      </c>
      <c r="U56" s="308">
        <v>1652357.47</v>
      </c>
      <c r="V56" s="308">
        <v>37</v>
      </c>
      <c r="W56" s="308">
        <v>2553553.5</v>
      </c>
      <c r="X56" s="308">
        <v>0</v>
      </c>
      <c r="Y56" s="308">
        <v>881727.83000000007</v>
      </c>
      <c r="Z56" s="308">
        <v>0</v>
      </c>
      <c r="AA56" s="308">
        <v>279798.24</v>
      </c>
      <c r="AB56" s="308">
        <v>5585778.7300000014</v>
      </c>
      <c r="AC56" s="308">
        <f t="shared" si="1"/>
        <v>83886876.930000007</v>
      </c>
    </row>
    <row r="57" spans="1:29">
      <c r="A57" s="285">
        <v>70</v>
      </c>
      <c r="B57" s="286">
        <v>56</v>
      </c>
      <c r="C57" s="286">
        <v>7</v>
      </c>
      <c r="D57" s="287" t="s">
        <v>45</v>
      </c>
      <c r="E57" s="287" t="s">
        <v>185</v>
      </c>
      <c r="F57" s="288" t="s">
        <v>311</v>
      </c>
      <c r="G57" s="308">
        <v>25222979.449999999</v>
      </c>
      <c r="H57" s="308">
        <v>9363189.1899999995</v>
      </c>
      <c r="I57" s="308">
        <v>9869892.1099999994</v>
      </c>
      <c r="J57" s="308">
        <v>1500613.62</v>
      </c>
      <c r="K57" s="308">
        <v>20733694.919999998</v>
      </c>
      <c r="L57" s="308">
        <v>81978.600000000006</v>
      </c>
      <c r="M57" s="308">
        <v>6273322.46</v>
      </c>
      <c r="N57" s="308"/>
      <c r="O57" s="308">
        <v>2512373.2800000003</v>
      </c>
      <c r="P57" s="308">
        <v>2909481.01</v>
      </c>
      <c r="Q57" s="308">
        <v>5421854.29</v>
      </c>
      <c r="R57" s="308">
        <v>3179751.12</v>
      </c>
      <c r="S57" s="308">
        <v>1254981.74</v>
      </c>
      <c r="T57" s="308">
        <v>560065</v>
      </c>
      <c r="U57" s="308">
        <v>1671710.62</v>
      </c>
      <c r="V57" s="308">
        <v>34520.94</v>
      </c>
      <c r="W57" s="308">
        <v>1427043.69</v>
      </c>
      <c r="X57" s="308">
        <v>0</v>
      </c>
      <c r="Y57" s="308">
        <v>573564.41</v>
      </c>
      <c r="Z57" s="308">
        <v>0</v>
      </c>
      <c r="AA57" s="308">
        <v>112236.87000000001</v>
      </c>
      <c r="AB57" s="308">
        <v>3545495.6999999997</v>
      </c>
      <c r="AC57" s="308">
        <f t="shared" si="1"/>
        <v>70093199.809999987</v>
      </c>
    </row>
    <row r="58" spans="1:29">
      <c r="A58" s="285">
        <v>78</v>
      </c>
      <c r="B58" s="286">
        <v>57</v>
      </c>
      <c r="C58" s="286">
        <v>7</v>
      </c>
      <c r="D58" s="287" t="s">
        <v>45</v>
      </c>
      <c r="E58" s="287" t="s">
        <v>192</v>
      </c>
      <c r="F58" s="288" t="s">
        <v>319</v>
      </c>
      <c r="G58" s="308">
        <v>24061067.960000001</v>
      </c>
      <c r="H58" s="308">
        <v>8280012.9000000004</v>
      </c>
      <c r="I58" s="308">
        <v>12622008</v>
      </c>
      <c r="J58" s="308">
        <v>1346608.28</v>
      </c>
      <c r="K58" s="308">
        <v>22248629.18</v>
      </c>
      <c r="L58" s="308">
        <v>157088</v>
      </c>
      <c r="M58" s="308">
        <v>8241085.6399999997</v>
      </c>
      <c r="N58" s="308"/>
      <c r="O58" s="308">
        <v>2459912.5300000003</v>
      </c>
      <c r="P58" s="308">
        <v>4575378</v>
      </c>
      <c r="Q58" s="308">
        <v>7035290.5300000003</v>
      </c>
      <c r="R58" s="308">
        <v>7569121.6100000003</v>
      </c>
      <c r="S58" s="308">
        <v>11328699.91</v>
      </c>
      <c r="T58" s="308">
        <v>1175835</v>
      </c>
      <c r="U58" s="308">
        <v>1911976.93</v>
      </c>
      <c r="V58" s="308">
        <v>52582.67</v>
      </c>
      <c r="W58" s="308">
        <v>1026182.92</v>
      </c>
      <c r="X58" s="308">
        <v>0</v>
      </c>
      <c r="Y58" s="308">
        <v>3930646.8600000003</v>
      </c>
      <c r="Z58" s="308">
        <v>0</v>
      </c>
      <c r="AA58" s="308">
        <v>1189553.29</v>
      </c>
      <c r="AB58" s="308">
        <v>5267395.43</v>
      </c>
      <c r="AC58" s="308">
        <f t="shared" si="1"/>
        <v>95195155.930000007</v>
      </c>
    </row>
    <row r="59" spans="1:29">
      <c r="A59" s="285">
        <v>80</v>
      </c>
      <c r="B59" s="286">
        <v>58</v>
      </c>
      <c r="C59" s="286">
        <v>7</v>
      </c>
      <c r="D59" s="287" t="s">
        <v>45</v>
      </c>
      <c r="E59" s="287" t="s">
        <v>194</v>
      </c>
      <c r="F59" s="288" t="s">
        <v>321</v>
      </c>
      <c r="G59" s="308">
        <v>25618908.470000003</v>
      </c>
      <c r="H59" s="308">
        <v>8068407</v>
      </c>
      <c r="I59" s="308">
        <v>13813577.359999999</v>
      </c>
      <c r="J59" s="308">
        <v>1851415.86</v>
      </c>
      <c r="K59" s="308">
        <v>23733400.219999999</v>
      </c>
      <c r="L59" s="308">
        <v>163253.1</v>
      </c>
      <c r="M59" s="308">
        <v>7135725.9500000002</v>
      </c>
      <c r="N59" s="308"/>
      <c r="O59" s="308">
        <v>2506909.48</v>
      </c>
      <c r="P59" s="308">
        <v>3056721.97</v>
      </c>
      <c r="Q59" s="308">
        <v>5563631.4500000002</v>
      </c>
      <c r="R59" s="308">
        <v>3196503.02</v>
      </c>
      <c r="S59" s="308">
        <v>2253499.46</v>
      </c>
      <c r="T59" s="308">
        <v>455619</v>
      </c>
      <c r="U59" s="308">
        <v>2153705.61</v>
      </c>
      <c r="V59" s="308">
        <v>150570.04999999999</v>
      </c>
      <c r="W59" s="308">
        <v>1881954.7899999998</v>
      </c>
      <c r="X59" s="308">
        <v>0</v>
      </c>
      <c r="Y59" s="308">
        <v>1313550.73</v>
      </c>
      <c r="Z59" s="308">
        <v>0</v>
      </c>
      <c r="AA59" s="308">
        <v>193403.75</v>
      </c>
      <c r="AB59" s="308">
        <v>4722151.13</v>
      </c>
      <c r="AC59" s="308">
        <f t="shared" si="1"/>
        <v>78535876.730000004</v>
      </c>
    </row>
    <row r="60" spans="1:29">
      <c r="A60" s="285">
        <v>31</v>
      </c>
      <c r="B60" s="286">
        <v>59</v>
      </c>
      <c r="C60" s="286">
        <v>7</v>
      </c>
      <c r="D60" s="287" t="s">
        <v>53</v>
      </c>
      <c r="E60" s="287" t="s">
        <v>210</v>
      </c>
      <c r="F60" s="288" t="s">
        <v>340</v>
      </c>
      <c r="G60" s="308">
        <v>17833617.919999998</v>
      </c>
      <c r="H60" s="308">
        <v>5520099.5199999996</v>
      </c>
      <c r="I60" s="308">
        <v>15290876.08</v>
      </c>
      <c r="J60" s="308">
        <v>1049145.3199999998</v>
      </c>
      <c r="K60" s="308">
        <v>21860120.920000002</v>
      </c>
      <c r="L60" s="308">
        <v>305730.42</v>
      </c>
      <c r="M60" s="308">
        <v>5405424.4800000004</v>
      </c>
      <c r="N60" s="308"/>
      <c r="O60" s="308">
        <v>2535924.48</v>
      </c>
      <c r="P60" s="308">
        <v>4937358</v>
      </c>
      <c r="Q60" s="308">
        <v>7473282.4800000004</v>
      </c>
      <c r="R60" s="308">
        <v>4104960.45</v>
      </c>
      <c r="S60" s="308">
        <v>1089077.3700000001</v>
      </c>
      <c r="T60" s="308">
        <v>294841.09999999998</v>
      </c>
      <c r="U60" s="308">
        <v>1649388.89</v>
      </c>
      <c r="V60" s="308">
        <v>489080.8</v>
      </c>
      <c r="W60" s="308">
        <v>2333925.75</v>
      </c>
      <c r="X60" s="308">
        <v>0</v>
      </c>
      <c r="Y60" s="308">
        <v>394911</v>
      </c>
      <c r="Z60" s="308">
        <v>0</v>
      </c>
      <c r="AA60" s="308">
        <v>49894.3</v>
      </c>
      <c r="AB60" s="308">
        <v>4412242.1400000006</v>
      </c>
      <c r="AC60" s="308">
        <f t="shared" si="1"/>
        <v>67696498.020000011</v>
      </c>
    </row>
    <row r="61" spans="1:29">
      <c r="A61" s="285">
        <v>63</v>
      </c>
      <c r="B61" s="286">
        <v>60</v>
      </c>
      <c r="C61" s="286">
        <v>8</v>
      </c>
      <c r="D61" s="287" t="s">
        <v>88</v>
      </c>
      <c r="E61" s="287" t="s">
        <v>178</v>
      </c>
      <c r="F61" s="288" t="s">
        <v>304</v>
      </c>
      <c r="G61" s="308">
        <v>30046542.09</v>
      </c>
      <c r="H61" s="308">
        <v>8297274.5</v>
      </c>
      <c r="I61" s="308">
        <v>17722018.32</v>
      </c>
      <c r="J61" s="308">
        <v>1880348.7100000002</v>
      </c>
      <c r="K61" s="308">
        <v>27899641.530000001</v>
      </c>
      <c r="L61" s="308">
        <v>173972.93</v>
      </c>
      <c r="M61" s="308">
        <v>12766108.939999999</v>
      </c>
      <c r="N61" s="308"/>
      <c r="O61" s="308">
        <v>4117445.58</v>
      </c>
      <c r="P61" s="308">
        <v>3277505.75</v>
      </c>
      <c r="Q61" s="308">
        <v>7394951.3300000001</v>
      </c>
      <c r="R61" s="308">
        <v>4037476.9699999997</v>
      </c>
      <c r="S61" s="308">
        <v>2962335.95</v>
      </c>
      <c r="T61" s="308">
        <v>3438548.08</v>
      </c>
      <c r="U61" s="308">
        <v>2571318.23</v>
      </c>
      <c r="V61" s="308">
        <v>378772.35</v>
      </c>
      <c r="W61" s="308">
        <v>1495285.71</v>
      </c>
      <c r="X61" s="308">
        <v>0</v>
      </c>
      <c r="Y61" s="308">
        <v>568466.73</v>
      </c>
      <c r="Z61" s="308">
        <v>0</v>
      </c>
      <c r="AA61" s="308">
        <v>133732.81</v>
      </c>
      <c r="AB61" s="308">
        <v>8001286.4299999997</v>
      </c>
      <c r="AC61" s="308">
        <f t="shared" si="1"/>
        <v>101868440.08000001</v>
      </c>
    </row>
    <row r="62" spans="1:29">
      <c r="A62" s="285">
        <v>23</v>
      </c>
      <c r="B62" s="286">
        <v>61</v>
      </c>
      <c r="C62" s="286">
        <v>8</v>
      </c>
      <c r="D62" s="287" t="s">
        <v>53</v>
      </c>
      <c r="E62" s="287" t="s">
        <v>203</v>
      </c>
      <c r="F62" s="288" t="s">
        <v>332</v>
      </c>
      <c r="G62" s="308">
        <v>21293789.830000002</v>
      </c>
      <c r="H62" s="308">
        <v>10368809.859999999</v>
      </c>
      <c r="I62" s="308">
        <v>16289813.810000001</v>
      </c>
      <c r="J62" s="308">
        <v>1337468.75</v>
      </c>
      <c r="K62" s="308">
        <v>27996092.420000002</v>
      </c>
      <c r="L62" s="308">
        <v>507350.91000000003</v>
      </c>
      <c r="M62" s="308">
        <v>8376431.2800000003</v>
      </c>
      <c r="N62" s="308"/>
      <c r="O62" s="308">
        <v>4002065.47</v>
      </c>
      <c r="P62" s="308">
        <v>3274609.8</v>
      </c>
      <c r="Q62" s="308">
        <v>7276675.2699999996</v>
      </c>
      <c r="R62" s="308">
        <v>4117768.58</v>
      </c>
      <c r="S62" s="308">
        <v>2455892.5300000003</v>
      </c>
      <c r="T62" s="308">
        <v>1763006.8</v>
      </c>
      <c r="U62" s="308">
        <v>1694572.49</v>
      </c>
      <c r="V62" s="308">
        <v>26630.18</v>
      </c>
      <c r="W62" s="308">
        <v>1818646.75</v>
      </c>
      <c r="X62" s="308">
        <v>0</v>
      </c>
      <c r="Y62" s="308">
        <v>3144385.19</v>
      </c>
      <c r="Z62" s="308">
        <v>0</v>
      </c>
      <c r="AA62" s="308">
        <v>241659.76</v>
      </c>
      <c r="AB62" s="308">
        <v>7929861.1199999992</v>
      </c>
      <c r="AC62" s="308">
        <f t="shared" si="1"/>
        <v>88642763.109999999</v>
      </c>
    </row>
    <row r="63" spans="1:29">
      <c r="A63" s="285">
        <v>15</v>
      </c>
      <c r="B63" s="286">
        <v>62</v>
      </c>
      <c r="C63" s="286">
        <v>8</v>
      </c>
      <c r="D63" s="287" t="s">
        <v>55</v>
      </c>
      <c r="E63" s="287" t="s">
        <v>172</v>
      </c>
      <c r="F63" s="288" t="s">
        <v>297</v>
      </c>
      <c r="G63" s="308">
        <v>20164512.75</v>
      </c>
      <c r="H63" s="308">
        <v>8004970.71</v>
      </c>
      <c r="I63" s="308">
        <v>19608875.07</v>
      </c>
      <c r="J63" s="308">
        <v>1219865.78</v>
      </c>
      <c r="K63" s="308">
        <v>28833711.560000002</v>
      </c>
      <c r="L63" s="308">
        <v>747415.17</v>
      </c>
      <c r="M63" s="308">
        <v>8552476.2699999996</v>
      </c>
      <c r="N63" s="308"/>
      <c r="O63" s="308">
        <v>3637632.45</v>
      </c>
      <c r="P63" s="308">
        <v>2857414</v>
      </c>
      <c r="Q63" s="308">
        <v>6495046.4500000002</v>
      </c>
      <c r="R63" s="308">
        <v>3371966.51</v>
      </c>
      <c r="S63" s="308">
        <v>7842537.5</v>
      </c>
      <c r="T63" s="308">
        <v>2698856</v>
      </c>
      <c r="U63" s="308">
        <v>1963986.47</v>
      </c>
      <c r="V63" s="308">
        <v>98647.77</v>
      </c>
      <c r="W63" s="308">
        <v>2524961.9500000002</v>
      </c>
      <c r="X63" s="308">
        <v>0</v>
      </c>
      <c r="Y63" s="308">
        <v>5567408.2400000002</v>
      </c>
      <c r="Z63" s="308">
        <v>0</v>
      </c>
      <c r="AA63" s="308">
        <v>301458.06</v>
      </c>
      <c r="AB63" s="308">
        <v>6082298.9800000004</v>
      </c>
      <c r="AC63" s="308">
        <f t="shared" si="1"/>
        <v>95245283.680000007</v>
      </c>
    </row>
    <row r="64" spans="1:29">
      <c r="A64" s="285">
        <v>38</v>
      </c>
      <c r="B64" s="286">
        <v>63</v>
      </c>
      <c r="C64" s="286">
        <v>8</v>
      </c>
      <c r="D64" s="287" t="s">
        <v>49</v>
      </c>
      <c r="E64" s="287" t="s">
        <v>224</v>
      </c>
      <c r="F64" s="288" t="s">
        <v>356</v>
      </c>
      <c r="G64" s="308">
        <v>33522602.340000004</v>
      </c>
      <c r="H64" s="308">
        <v>12073826.42</v>
      </c>
      <c r="I64" s="308">
        <v>18182231.41</v>
      </c>
      <c r="J64" s="308">
        <v>2093315.72</v>
      </c>
      <c r="K64" s="308">
        <v>32349373.549999997</v>
      </c>
      <c r="L64" s="308">
        <v>778053.43</v>
      </c>
      <c r="M64" s="308">
        <v>16178948.52</v>
      </c>
      <c r="N64" s="308"/>
      <c r="O64" s="308">
        <v>8177341.46</v>
      </c>
      <c r="P64" s="308">
        <v>4294090.25</v>
      </c>
      <c r="Q64" s="308">
        <v>12471431.710000001</v>
      </c>
      <c r="R64" s="308">
        <v>4448378.1300000008</v>
      </c>
      <c r="S64" s="308">
        <v>13590299.52</v>
      </c>
      <c r="T64" s="308">
        <v>1499985</v>
      </c>
      <c r="U64" s="308">
        <v>2585201.9000000004</v>
      </c>
      <c r="V64" s="308">
        <v>69210.23000000001</v>
      </c>
      <c r="W64" s="308">
        <v>815498.15</v>
      </c>
      <c r="X64" s="308">
        <v>0</v>
      </c>
      <c r="Y64" s="308">
        <v>7787635.0800000001</v>
      </c>
      <c r="Z64" s="308">
        <v>0</v>
      </c>
      <c r="AA64" s="308">
        <v>734422.9</v>
      </c>
      <c r="AB64" s="308">
        <v>8950465.3499999996</v>
      </c>
      <c r="AC64" s="308">
        <f t="shared" si="1"/>
        <v>135781505.81000003</v>
      </c>
    </row>
    <row r="65" spans="1:29">
      <c r="A65" s="285">
        <v>44</v>
      </c>
      <c r="B65" s="286">
        <v>64</v>
      </c>
      <c r="C65" s="286">
        <v>8</v>
      </c>
      <c r="D65" s="287" t="s">
        <v>49</v>
      </c>
      <c r="E65" s="287" t="s">
        <v>229</v>
      </c>
      <c r="F65" s="288" t="s">
        <v>362</v>
      </c>
      <c r="G65" s="308">
        <v>27596719.350000001</v>
      </c>
      <c r="H65" s="308">
        <v>13636938.649999999</v>
      </c>
      <c r="I65" s="308">
        <v>16915138.310000002</v>
      </c>
      <c r="J65" s="308">
        <v>2028342.1</v>
      </c>
      <c r="K65" s="308">
        <v>32580419.060000002</v>
      </c>
      <c r="L65" s="308">
        <v>478182.24</v>
      </c>
      <c r="M65" s="308">
        <v>11589140.49</v>
      </c>
      <c r="N65" s="308"/>
      <c r="O65" s="308">
        <v>6483707.2599999998</v>
      </c>
      <c r="P65" s="308">
        <v>4076887.4</v>
      </c>
      <c r="Q65" s="308">
        <v>10560594.66</v>
      </c>
      <c r="R65" s="308">
        <v>8551879</v>
      </c>
      <c r="S65" s="308">
        <v>7316471.7400000002</v>
      </c>
      <c r="T65" s="308">
        <v>5876699.5</v>
      </c>
      <c r="U65" s="308">
        <v>2674567.1500000004</v>
      </c>
      <c r="V65" s="308">
        <v>85541.599999999991</v>
      </c>
      <c r="W65" s="308">
        <v>814742.01</v>
      </c>
      <c r="X65" s="308">
        <v>0</v>
      </c>
      <c r="Y65" s="308">
        <v>555463</v>
      </c>
      <c r="Z65" s="308">
        <v>0</v>
      </c>
      <c r="AA65" s="308">
        <v>184614.37</v>
      </c>
      <c r="AB65" s="308">
        <v>7914151.4199999999</v>
      </c>
      <c r="AC65" s="308">
        <f t="shared" si="1"/>
        <v>116779185.59</v>
      </c>
    </row>
    <row r="66" spans="1:29">
      <c r="A66" s="285">
        <v>32</v>
      </c>
      <c r="B66" s="286">
        <v>65</v>
      </c>
      <c r="C66" s="286">
        <v>8</v>
      </c>
      <c r="D66" s="287" t="s">
        <v>53</v>
      </c>
      <c r="E66" s="287" t="s">
        <v>211</v>
      </c>
      <c r="F66" s="288" t="s">
        <v>341</v>
      </c>
      <c r="G66" s="308">
        <v>31597122.960000001</v>
      </c>
      <c r="H66" s="308">
        <v>10552576</v>
      </c>
      <c r="I66" s="308">
        <v>16791466.27</v>
      </c>
      <c r="J66" s="308">
        <v>1789281.5799999998</v>
      </c>
      <c r="K66" s="308">
        <v>29133323.849999998</v>
      </c>
      <c r="L66" s="308">
        <v>382949.33999999997</v>
      </c>
      <c r="M66" s="308">
        <v>13274442.41</v>
      </c>
      <c r="N66" s="308"/>
      <c r="O66" s="308">
        <v>4668746.1399999997</v>
      </c>
      <c r="P66" s="308">
        <v>2133424.16</v>
      </c>
      <c r="Q66" s="308">
        <v>6802170.2999999998</v>
      </c>
      <c r="R66" s="308">
        <v>3356564.33</v>
      </c>
      <c r="S66" s="308">
        <v>6276129.3499999996</v>
      </c>
      <c r="T66" s="308">
        <v>2056441.5</v>
      </c>
      <c r="U66" s="308">
        <v>1763343.1600000001</v>
      </c>
      <c r="V66" s="308">
        <v>2167170.35</v>
      </c>
      <c r="W66" s="308">
        <v>3244560.13</v>
      </c>
      <c r="X66" s="308">
        <v>0</v>
      </c>
      <c r="Y66" s="308">
        <v>2656273.3199999998</v>
      </c>
      <c r="Z66" s="308">
        <v>0</v>
      </c>
      <c r="AA66" s="308">
        <v>214976.33000000002</v>
      </c>
      <c r="AB66" s="308">
        <v>6103228.6699999999</v>
      </c>
      <c r="AC66" s="308">
        <f t="shared" ref="AC66:AC89" si="2">G66+K66+L66+M66+Q66+R66+S66+T66+U66+V66+W66+X66+Y66+Z66+AA66+AB66</f>
        <v>109028695.99999997</v>
      </c>
    </row>
    <row r="67" spans="1:29">
      <c r="A67" s="285">
        <v>65</v>
      </c>
      <c r="B67" s="286">
        <v>66</v>
      </c>
      <c r="C67" s="286">
        <v>9</v>
      </c>
      <c r="D67" s="287" t="s">
        <v>88</v>
      </c>
      <c r="E67" s="287" t="s">
        <v>180</v>
      </c>
      <c r="F67" s="288" t="s">
        <v>306</v>
      </c>
      <c r="G67" s="308">
        <v>33189311.169999998</v>
      </c>
      <c r="H67" s="308">
        <v>9688114.7999999989</v>
      </c>
      <c r="I67" s="308">
        <v>21360573.98</v>
      </c>
      <c r="J67" s="308">
        <v>2157434.96</v>
      </c>
      <c r="K67" s="308">
        <v>33206123.740000002</v>
      </c>
      <c r="L67" s="308">
        <v>245080</v>
      </c>
      <c r="M67" s="308">
        <v>13933435.779999999</v>
      </c>
      <c r="N67" s="308"/>
      <c r="O67" s="308">
        <v>5654708.9499999993</v>
      </c>
      <c r="P67" s="308">
        <v>5865019.5999999996</v>
      </c>
      <c r="Q67" s="308">
        <v>11519728.549999999</v>
      </c>
      <c r="R67" s="308">
        <v>3628936.38</v>
      </c>
      <c r="S67" s="308">
        <v>3900700.34</v>
      </c>
      <c r="T67" s="308">
        <v>5177750</v>
      </c>
      <c r="U67" s="308">
        <v>2465300.7299999995</v>
      </c>
      <c r="V67" s="308">
        <v>520400.25</v>
      </c>
      <c r="W67" s="308">
        <v>2218731.65</v>
      </c>
      <c r="X67" s="308">
        <v>0</v>
      </c>
      <c r="Y67" s="308">
        <v>506080</v>
      </c>
      <c r="Z67" s="308">
        <v>0</v>
      </c>
      <c r="AA67" s="308">
        <v>71868.709999999992</v>
      </c>
      <c r="AB67" s="308">
        <v>9139211.870000001</v>
      </c>
      <c r="AC67" s="308">
        <f t="shared" si="2"/>
        <v>119722659.17</v>
      </c>
    </row>
    <row r="68" spans="1:29">
      <c r="A68" s="285">
        <v>16</v>
      </c>
      <c r="B68" s="286">
        <v>67</v>
      </c>
      <c r="C68" s="286">
        <v>9</v>
      </c>
      <c r="D68" s="287" t="s">
        <v>55</v>
      </c>
      <c r="E68" s="287" t="s">
        <v>173</v>
      </c>
      <c r="F68" s="288" t="s">
        <v>298</v>
      </c>
      <c r="G68" s="308">
        <v>33793212.75</v>
      </c>
      <c r="H68" s="308">
        <v>10490904.699999999</v>
      </c>
      <c r="I68" s="308">
        <v>23801345.880000003</v>
      </c>
      <c r="J68" s="308">
        <v>1945575.8800000001</v>
      </c>
      <c r="K68" s="308">
        <v>36237826.460000001</v>
      </c>
      <c r="L68" s="308">
        <v>241506.51</v>
      </c>
      <c r="M68" s="308">
        <v>18129642.75</v>
      </c>
      <c r="N68" s="308"/>
      <c r="O68" s="308">
        <v>5031612.6000000006</v>
      </c>
      <c r="P68" s="308">
        <v>850216</v>
      </c>
      <c r="Q68" s="308">
        <v>5881828.6000000006</v>
      </c>
      <c r="R68" s="308">
        <v>4852621.8499999996</v>
      </c>
      <c r="S68" s="308">
        <v>5598930.54</v>
      </c>
      <c r="T68" s="308">
        <v>3556676</v>
      </c>
      <c r="U68" s="308">
        <v>2308769.42</v>
      </c>
      <c r="V68" s="308">
        <v>101839.87000000001</v>
      </c>
      <c r="W68" s="308">
        <v>1181259.96</v>
      </c>
      <c r="X68" s="308">
        <v>0</v>
      </c>
      <c r="Y68" s="308">
        <v>10538985.829999998</v>
      </c>
      <c r="Z68" s="308">
        <v>0</v>
      </c>
      <c r="AA68" s="308">
        <v>64637.460000000006</v>
      </c>
      <c r="AB68" s="308">
        <v>12885366.109999999</v>
      </c>
      <c r="AC68" s="308">
        <f t="shared" si="2"/>
        <v>135373104.11000001</v>
      </c>
    </row>
    <row r="69" spans="1:29">
      <c r="A69" s="285">
        <v>39</v>
      </c>
      <c r="B69" s="286">
        <v>68</v>
      </c>
      <c r="C69" s="286">
        <v>9</v>
      </c>
      <c r="D69" s="287" t="s">
        <v>49</v>
      </c>
      <c r="E69" s="287" t="s">
        <v>225</v>
      </c>
      <c r="F69" s="288" t="s">
        <v>357</v>
      </c>
      <c r="G69" s="308">
        <v>31677429.230000004</v>
      </c>
      <c r="H69" s="308">
        <v>13256798.239999998</v>
      </c>
      <c r="I69" s="308">
        <v>22861388.620000001</v>
      </c>
      <c r="J69" s="308">
        <v>2048352.27</v>
      </c>
      <c r="K69" s="308">
        <v>38166539.130000003</v>
      </c>
      <c r="L69" s="308">
        <v>232902.12</v>
      </c>
      <c r="M69" s="308">
        <v>12422542.109999999</v>
      </c>
      <c r="N69" s="308"/>
      <c r="O69" s="308">
        <v>5934368.5499999998</v>
      </c>
      <c r="P69" s="308">
        <v>5796250.0099999998</v>
      </c>
      <c r="Q69" s="308">
        <v>11730618.559999999</v>
      </c>
      <c r="R69" s="308">
        <v>4475730.4899999993</v>
      </c>
      <c r="S69" s="308">
        <v>2389218.13</v>
      </c>
      <c r="T69" s="308">
        <v>5119110</v>
      </c>
      <c r="U69" s="308">
        <v>2450561.2199999997</v>
      </c>
      <c r="V69" s="308">
        <v>345430.74</v>
      </c>
      <c r="W69" s="308">
        <v>956882.75</v>
      </c>
      <c r="X69" s="308">
        <v>0</v>
      </c>
      <c r="Y69" s="308">
        <v>509170</v>
      </c>
      <c r="Z69" s="308">
        <v>0</v>
      </c>
      <c r="AA69" s="308">
        <v>165250.20000000001</v>
      </c>
      <c r="AB69" s="308">
        <v>7225774.120000001</v>
      </c>
      <c r="AC69" s="308">
        <f t="shared" si="2"/>
        <v>117867158.80000001</v>
      </c>
    </row>
    <row r="70" spans="1:29">
      <c r="A70" s="285">
        <v>45</v>
      </c>
      <c r="B70" s="286">
        <v>69</v>
      </c>
      <c r="C70" s="286">
        <v>9</v>
      </c>
      <c r="D70" s="287" t="s">
        <v>49</v>
      </c>
      <c r="E70" s="287" t="s">
        <v>230</v>
      </c>
      <c r="F70" s="288" t="s">
        <v>363</v>
      </c>
      <c r="G70" s="308">
        <v>37028853.460000001</v>
      </c>
      <c r="H70" s="308">
        <v>11516254</v>
      </c>
      <c r="I70" s="308">
        <v>15711473.41</v>
      </c>
      <c r="J70" s="308">
        <v>2241320.41</v>
      </c>
      <c r="K70" s="308">
        <v>29469047.82</v>
      </c>
      <c r="L70" s="308">
        <v>90591</v>
      </c>
      <c r="M70" s="308">
        <v>12012626.98</v>
      </c>
      <c r="N70" s="308"/>
      <c r="O70" s="308">
        <v>6787498.6299999999</v>
      </c>
      <c r="P70" s="308">
        <v>5731511.3499999996</v>
      </c>
      <c r="Q70" s="308">
        <v>12519009.98</v>
      </c>
      <c r="R70" s="308">
        <v>5864868.9000000004</v>
      </c>
      <c r="S70" s="308">
        <v>7765386.1600000001</v>
      </c>
      <c r="T70" s="308">
        <v>1622582.2</v>
      </c>
      <c r="U70" s="308">
        <v>2271670.9899999998</v>
      </c>
      <c r="V70" s="308">
        <v>76441.919999999998</v>
      </c>
      <c r="W70" s="308">
        <v>961848.75</v>
      </c>
      <c r="X70" s="308">
        <v>0</v>
      </c>
      <c r="Y70" s="308">
        <v>125040</v>
      </c>
      <c r="Z70" s="308">
        <v>0</v>
      </c>
      <c r="AA70" s="308">
        <v>29364.65</v>
      </c>
      <c r="AB70" s="308">
        <v>5998522.8900000006</v>
      </c>
      <c r="AC70" s="308">
        <f t="shared" si="2"/>
        <v>115835855.70000002</v>
      </c>
    </row>
    <row r="71" spans="1:29">
      <c r="A71" s="285">
        <v>8</v>
      </c>
      <c r="B71" s="286">
        <v>70</v>
      </c>
      <c r="C71" s="286">
        <v>9</v>
      </c>
      <c r="D71" s="287" t="s">
        <v>51</v>
      </c>
      <c r="E71" s="287" t="s">
        <v>243</v>
      </c>
      <c r="F71" s="288" t="s">
        <v>378</v>
      </c>
      <c r="G71" s="308">
        <v>32462684.149999999</v>
      </c>
      <c r="H71" s="308">
        <v>10647249.370000001</v>
      </c>
      <c r="I71" s="308">
        <v>22440719.140000001</v>
      </c>
      <c r="J71" s="308">
        <v>1946306.2100000002</v>
      </c>
      <c r="K71" s="308">
        <v>35034274.719999999</v>
      </c>
      <c r="L71" s="308">
        <v>722976.2</v>
      </c>
      <c r="M71" s="308">
        <v>15330702.140000001</v>
      </c>
      <c r="N71" s="308"/>
      <c r="O71" s="308">
        <v>4535044.45</v>
      </c>
      <c r="P71" s="308">
        <v>5434940.75</v>
      </c>
      <c r="Q71" s="308">
        <v>9969985.1999999993</v>
      </c>
      <c r="R71" s="308">
        <v>4953158.41</v>
      </c>
      <c r="S71" s="308">
        <v>16652879.82</v>
      </c>
      <c r="T71" s="308">
        <v>4265795.2</v>
      </c>
      <c r="U71" s="308">
        <v>3560460.3300000005</v>
      </c>
      <c r="V71" s="308">
        <v>89499.51</v>
      </c>
      <c r="W71" s="308">
        <v>1348875</v>
      </c>
      <c r="X71" s="308">
        <v>0</v>
      </c>
      <c r="Y71" s="308">
        <v>2524108.5100000002</v>
      </c>
      <c r="Z71" s="308">
        <v>0</v>
      </c>
      <c r="AA71" s="308">
        <v>1336814.83</v>
      </c>
      <c r="AB71" s="308">
        <v>8188982.8999999985</v>
      </c>
      <c r="AC71" s="308">
        <f t="shared" si="2"/>
        <v>136441196.92000002</v>
      </c>
    </row>
    <row r="72" spans="1:29">
      <c r="A72" s="285">
        <v>74</v>
      </c>
      <c r="B72" s="286">
        <v>71</v>
      </c>
      <c r="C72" s="286">
        <v>10</v>
      </c>
      <c r="D72" s="287" t="s">
        <v>45</v>
      </c>
      <c r="E72" s="287" t="s">
        <v>188</v>
      </c>
      <c r="F72" s="288" t="s">
        <v>315</v>
      </c>
      <c r="G72" s="308">
        <v>46857705.549999997</v>
      </c>
      <c r="H72" s="308">
        <v>17018057.619999997</v>
      </c>
      <c r="I72" s="308">
        <v>34333798.879999995</v>
      </c>
      <c r="J72" s="308">
        <v>2820933.53</v>
      </c>
      <c r="K72" s="308">
        <v>54172790.029999994</v>
      </c>
      <c r="L72" s="308">
        <v>779884.05</v>
      </c>
      <c r="M72" s="308">
        <v>25919848.620000001</v>
      </c>
      <c r="N72" s="308"/>
      <c r="O72" s="308">
        <v>14356463.529999999</v>
      </c>
      <c r="P72" s="308">
        <v>8542077.1999999993</v>
      </c>
      <c r="Q72" s="308">
        <v>22898540.729999997</v>
      </c>
      <c r="R72" s="308">
        <v>6807807.9699999997</v>
      </c>
      <c r="S72" s="308">
        <v>9146909.5499999989</v>
      </c>
      <c r="T72" s="308">
        <v>6444010</v>
      </c>
      <c r="U72" s="308">
        <v>4328616.6199999992</v>
      </c>
      <c r="V72" s="308">
        <v>845399.72</v>
      </c>
      <c r="W72" s="308">
        <v>1169121</v>
      </c>
      <c r="X72" s="308">
        <v>30600</v>
      </c>
      <c r="Y72" s="308">
        <v>2687239.2800000003</v>
      </c>
      <c r="Z72" s="308">
        <v>0</v>
      </c>
      <c r="AA72" s="308">
        <v>394745.89</v>
      </c>
      <c r="AB72" s="308">
        <v>20327253.539999999</v>
      </c>
      <c r="AC72" s="308">
        <f t="shared" si="2"/>
        <v>202810472.54999998</v>
      </c>
    </row>
    <row r="73" spans="1:29">
      <c r="A73" s="285">
        <v>79</v>
      </c>
      <c r="B73" s="286">
        <v>72</v>
      </c>
      <c r="C73" s="286">
        <v>10</v>
      </c>
      <c r="D73" s="287" t="s">
        <v>45</v>
      </c>
      <c r="E73" s="287" t="s">
        <v>193</v>
      </c>
      <c r="F73" s="288" t="s">
        <v>320</v>
      </c>
      <c r="G73" s="308">
        <v>45951575.310000002</v>
      </c>
      <c r="H73" s="308">
        <v>16455639.939999999</v>
      </c>
      <c r="I73" s="308">
        <v>27668964.490000002</v>
      </c>
      <c r="J73" s="308">
        <v>2428867.7800000003</v>
      </c>
      <c r="K73" s="308">
        <v>46553472.210000001</v>
      </c>
      <c r="L73" s="308">
        <v>93521.73</v>
      </c>
      <c r="M73" s="308">
        <v>20133227.760000002</v>
      </c>
      <c r="N73" s="308"/>
      <c r="O73" s="308">
        <v>8210152.2000000002</v>
      </c>
      <c r="P73" s="308">
        <v>5918853</v>
      </c>
      <c r="Q73" s="308">
        <v>14129005.199999999</v>
      </c>
      <c r="R73" s="308">
        <v>4555806.3499999996</v>
      </c>
      <c r="S73" s="308">
        <v>4821319.32</v>
      </c>
      <c r="T73" s="308">
        <v>9035465.3099999987</v>
      </c>
      <c r="U73" s="308">
        <v>3596411.58</v>
      </c>
      <c r="V73" s="308">
        <v>26695.77</v>
      </c>
      <c r="W73" s="308">
        <v>2123293.35</v>
      </c>
      <c r="X73" s="308">
        <v>0</v>
      </c>
      <c r="Y73" s="308">
        <v>1536833.6</v>
      </c>
      <c r="Z73" s="308">
        <v>0</v>
      </c>
      <c r="AA73" s="308">
        <v>514721.5</v>
      </c>
      <c r="AB73" s="308">
        <v>15974423.659999998</v>
      </c>
      <c r="AC73" s="308">
        <f t="shared" si="2"/>
        <v>169045772.65000004</v>
      </c>
    </row>
    <row r="74" spans="1:29">
      <c r="A74" s="285">
        <v>81</v>
      </c>
      <c r="B74" s="286">
        <v>73</v>
      </c>
      <c r="C74" s="286">
        <v>10</v>
      </c>
      <c r="D74" s="287" t="s">
        <v>45</v>
      </c>
      <c r="E74" s="287" t="s">
        <v>195</v>
      </c>
      <c r="F74" s="288" t="s">
        <v>322</v>
      </c>
      <c r="G74" s="308">
        <v>36421802.189999998</v>
      </c>
      <c r="H74" s="308">
        <v>16027328.869999999</v>
      </c>
      <c r="I74" s="308">
        <v>23082858.899999999</v>
      </c>
      <c r="J74" s="308">
        <v>2235228.7400000002</v>
      </c>
      <c r="K74" s="308">
        <v>41345416.509999998</v>
      </c>
      <c r="L74" s="308">
        <v>412648.18</v>
      </c>
      <c r="M74" s="308">
        <v>19243437.149999999</v>
      </c>
      <c r="N74" s="308"/>
      <c r="O74" s="308">
        <v>6813058.8099999996</v>
      </c>
      <c r="P74" s="308">
        <v>4472100.75</v>
      </c>
      <c r="Q74" s="308">
        <v>11285159.559999999</v>
      </c>
      <c r="R74" s="308">
        <v>5168500.16</v>
      </c>
      <c r="S74" s="308">
        <v>14540373.83</v>
      </c>
      <c r="T74" s="308">
        <v>5778294.6899999995</v>
      </c>
      <c r="U74" s="308">
        <v>3609273.4000000004</v>
      </c>
      <c r="V74" s="308">
        <v>418398.53</v>
      </c>
      <c r="W74" s="308">
        <v>956958</v>
      </c>
      <c r="X74" s="308">
        <v>0</v>
      </c>
      <c r="Y74" s="308">
        <v>1239120</v>
      </c>
      <c r="Z74" s="308">
        <v>0</v>
      </c>
      <c r="AA74" s="308">
        <v>296463.13</v>
      </c>
      <c r="AB74" s="308">
        <v>15222328.58</v>
      </c>
      <c r="AC74" s="308">
        <f t="shared" si="2"/>
        <v>155938173.91</v>
      </c>
    </row>
    <row r="75" spans="1:29">
      <c r="A75" s="285">
        <v>28</v>
      </c>
      <c r="B75" s="286">
        <v>74</v>
      </c>
      <c r="C75" s="286">
        <v>10</v>
      </c>
      <c r="D75" s="287" t="s">
        <v>53</v>
      </c>
      <c r="E75" s="287" t="s">
        <v>207</v>
      </c>
      <c r="F75" s="288" t="s">
        <v>337</v>
      </c>
      <c r="G75" s="308">
        <v>49736903.640000001</v>
      </c>
      <c r="H75" s="308">
        <v>15340957.990000002</v>
      </c>
      <c r="I75" s="308">
        <v>28615946.289999999</v>
      </c>
      <c r="J75" s="308">
        <v>2390452.1000000006</v>
      </c>
      <c r="K75" s="308">
        <v>46347356.380000003</v>
      </c>
      <c r="L75" s="308">
        <v>246010</v>
      </c>
      <c r="M75" s="308">
        <v>20045057.859999999</v>
      </c>
      <c r="N75" s="308"/>
      <c r="O75" s="308">
        <v>7934955.8399999999</v>
      </c>
      <c r="P75" s="308">
        <v>10815333.039999999</v>
      </c>
      <c r="Q75" s="308">
        <v>18750288.879999999</v>
      </c>
      <c r="R75" s="308">
        <v>8464310.6499999985</v>
      </c>
      <c r="S75" s="308">
        <v>7033218.5199999996</v>
      </c>
      <c r="T75" s="308">
        <v>5139258.4000000004</v>
      </c>
      <c r="U75" s="308">
        <v>3124808.8800000004</v>
      </c>
      <c r="V75" s="308">
        <v>36176.370000000003</v>
      </c>
      <c r="W75" s="308">
        <v>5928481.5</v>
      </c>
      <c r="X75" s="308">
        <v>0</v>
      </c>
      <c r="Y75" s="308">
        <v>2298904.06</v>
      </c>
      <c r="Z75" s="308">
        <v>0</v>
      </c>
      <c r="AA75" s="308">
        <v>397172.35</v>
      </c>
      <c r="AB75" s="308">
        <v>12312922.449999999</v>
      </c>
      <c r="AC75" s="308">
        <f t="shared" si="2"/>
        <v>179860869.94000003</v>
      </c>
    </row>
    <row r="76" spans="1:29">
      <c r="A76" s="285">
        <v>54</v>
      </c>
      <c r="B76" s="286">
        <v>75</v>
      </c>
      <c r="C76" s="286">
        <v>10</v>
      </c>
      <c r="D76" s="287" t="s">
        <v>47</v>
      </c>
      <c r="E76" s="287" t="s">
        <v>215</v>
      </c>
      <c r="F76" s="288" t="s">
        <v>345</v>
      </c>
      <c r="G76" s="308">
        <v>45284493.95000001</v>
      </c>
      <c r="H76" s="308">
        <v>14258085.6</v>
      </c>
      <c r="I76" s="308">
        <v>33101116.200000003</v>
      </c>
      <c r="J76" s="308">
        <v>2701133.58</v>
      </c>
      <c r="K76" s="308">
        <v>50060335.380000003</v>
      </c>
      <c r="L76" s="308">
        <v>635741.88</v>
      </c>
      <c r="M76" s="308">
        <v>17703478.960000001</v>
      </c>
      <c r="N76" s="308"/>
      <c r="O76" s="308">
        <v>5242481.17</v>
      </c>
      <c r="P76" s="308">
        <v>6159755.4299999997</v>
      </c>
      <c r="Q76" s="308">
        <v>11402236.6</v>
      </c>
      <c r="R76" s="308">
        <v>3114970.64</v>
      </c>
      <c r="S76" s="308">
        <v>8341887.9400000004</v>
      </c>
      <c r="T76" s="308">
        <v>3732270.8</v>
      </c>
      <c r="U76" s="308">
        <v>3299213.89</v>
      </c>
      <c r="V76" s="308">
        <v>680677.96</v>
      </c>
      <c r="W76" s="308">
        <v>780934.58</v>
      </c>
      <c r="X76" s="308">
        <v>0</v>
      </c>
      <c r="Y76" s="308">
        <v>0</v>
      </c>
      <c r="Z76" s="308">
        <v>0</v>
      </c>
      <c r="AA76" s="308">
        <v>481722.93</v>
      </c>
      <c r="AB76" s="308">
        <v>10424419.59</v>
      </c>
      <c r="AC76" s="308">
        <f t="shared" si="2"/>
        <v>155942385.10000005</v>
      </c>
    </row>
    <row r="77" spans="1:29">
      <c r="A77" s="285">
        <v>86</v>
      </c>
      <c r="B77" s="286">
        <v>76</v>
      </c>
      <c r="C77" s="286">
        <v>10</v>
      </c>
      <c r="D77" s="287" t="s">
        <v>45</v>
      </c>
      <c r="E77" s="287" t="s">
        <v>200</v>
      </c>
      <c r="F77" s="288" t="s">
        <v>327</v>
      </c>
      <c r="G77" s="308">
        <v>42665834.149999999</v>
      </c>
      <c r="H77" s="308">
        <v>18676434.93</v>
      </c>
      <c r="I77" s="308">
        <v>35272597</v>
      </c>
      <c r="J77" s="308">
        <v>2933491.46</v>
      </c>
      <c r="K77" s="308">
        <v>56882523.390000001</v>
      </c>
      <c r="L77" s="308">
        <v>479224.52</v>
      </c>
      <c r="M77" s="308">
        <v>26182475.789999999</v>
      </c>
      <c r="N77" s="308"/>
      <c r="O77" s="308">
        <v>15204019.67</v>
      </c>
      <c r="P77" s="308">
        <v>14255374.52</v>
      </c>
      <c r="Q77" s="308">
        <v>29459394.189999998</v>
      </c>
      <c r="R77" s="308">
        <v>7387085.5899999999</v>
      </c>
      <c r="S77" s="308">
        <v>17180627.640000001</v>
      </c>
      <c r="T77" s="308">
        <v>8051562.2000000002</v>
      </c>
      <c r="U77" s="308">
        <v>4205746.7200000007</v>
      </c>
      <c r="V77" s="308">
        <v>96675.27</v>
      </c>
      <c r="W77" s="308">
        <v>2999273.23</v>
      </c>
      <c r="X77" s="308">
        <v>0</v>
      </c>
      <c r="Y77" s="308">
        <v>96975.8</v>
      </c>
      <c r="Z77" s="308">
        <v>0</v>
      </c>
      <c r="AA77" s="308">
        <v>282912.37</v>
      </c>
      <c r="AB77" s="308">
        <v>17093505.449999999</v>
      </c>
      <c r="AC77" s="308">
        <f t="shared" si="2"/>
        <v>213063816.30999997</v>
      </c>
    </row>
    <row r="78" spans="1:29">
      <c r="A78" s="285">
        <v>11</v>
      </c>
      <c r="B78" s="286">
        <v>77</v>
      </c>
      <c r="C78" s="286">
        <v>10</v>
      </c>
      <c r="D78" s="287" t="s">
        <v>51</v>
      </c>
      <c r="E78" s="287" t="s">
        <v>246</v>
      </c>
      <c r="F78" s="288" t="s">
        <v>381</v>
      </c>
      <c r="G78" s="308">
        <v>44363779.550000004</v>
      </c>
      <c r="H78" s="308">
        <v>20559000.5</v>
      </c>
      <c r="I78" s="308">
        <v>23253106.59</v>
      </c>
      <c r="J78" s="308">
        <v>4121978.1</v>
      </c>
      <c r="K78" s="308">
        <v>47934085.190000005</v>
      </c>
      <c r="L78" s="308">
        <v>1134341.31</v>
      </c>
      <c r="M78" s="308">
        <v>20067229.52</v>
      </c>
      <c r="N78" s="308"/>
      <c r="O78" s="308">
        <v>11355269.149999999</v>
      </c>
      <c r="P78" s="308">
        <v>8517205.5</v>
      </c>
      <c r="Q78" s="308">
        <v>19872474.649999999</v>
      </c>
      <c r="R78" s="308">
        <v>6946418.3899999997</v>
      </c>
      <c r="S78" s="308">
        <v>3967442.65</v>
      </c>
      <c r="T78" s="308">
        <v>5464600</v>
      </c>
      <c r="U78" s="308">
        <v>3019785.52</v>
      </c>
      <c r="V78" s="308">
        <v>448128</v>
      </c>
      <c r="W78" s="308">
        <v>1911551.5</v>
      </c>
      <c r="X78" s="308">
        <v>0</v>
      </c>
      <c r="Y78" s="308">
        <v>794830.81</v>
      </c>
      <c r="Z78" s="308">
        <v>0</v>
      </c>
      <c r="AA78" s="308">
        <v>239597.41</v>
      </c>
      <c r="AB78" s="308">
        <v>18045901.479999997</v>
      </c>
      <c r="AC78" s="308">
        <f t="shared" si="2"/>
        <v>174210165.97999999</v>
      </c>
    </row>
    <row r="79" spans="1:29">
      <c r="A79" s="285">
        <v>71</v>
      </c>
      <c r="B79" s="286">
        <v>78</v>
      </c>
      <c r="C79" s="286">
        <v>11</v>
      </c>
      <c r="D79" s="287" t="s">
        <v>45</v>
      </c>
      <c r="E79" s="287" t="s">
        <v>186</v>
      </c>
      <c r="F79" s="288" t="s">
        <v>312</v>
      </c>
      <c r="G79" s="308">
        <v>80576288.920000002</v>
      </c>
      <c r="H79" s="308">
        <v>29180106.619999997</v>
      </c>
      <c r="I79" s="308">
        <v>57644244.5</v>
      </c>
      <c r="J79" s="308">
        <v>5927022.8400000008</v>
      </c>
      <c r="K79" s="308">
        <v>92751373.960000008</v>
      </c>
      <c r="L79" s="308">
        <v>1696311.07</v>
      </c>
      <c r="M79" s="308">
        <v>46356283.649999999</v>
      </c>
      <c r="N79" s="308"/>
      <c r="O79" s="308">
        <v>27201778.609999999</v>
      </c>
      <c r="P79" s="308">
        <v>7523088.0899999999</v>
      </c>
      <c r="Q79" s="308">
        <v>34724866.700000003</v>
      </c>
      <c r="R79" s="308">
        <v>8348463.4100000001</v>
      </c>
      <c r="S79" s="308">
        <v>22017659.910000004</v>
      </c>
      <c r="T79" s="308">
        <v>9293335.9499999993</v>
      </c>
      <c r="U79" s="308">
        <v>9297066.9399999995</v>
      </c>
      <c r="V79" s="308">
        <v>968217.26</v>
      </c>
      <c r="W79" s="308">
        <v>932518.52</v>
      </c>
      <c r="X79" s="308">
        <v>0</v>
      </c>
      <c r="Y79" s="308">
        <v>4221482.7699999996</v>
      </c>
      <c r="Z79" s="308">
        <v>0</v>
      </c>
      <c r="AA79" s="308">
        <v>1069012.44</v>
      </c>
      <c r="AB79" s="308">
        <v>35345232.890000001</v>
      </c>
      <c r="AC79" s="308">
        <f t="shared" si="2"/>
        <v>347598114.38999993</v>
      </c>
    </row>
    <row r="80" spans="1:29">
      <c r="A80" s="285">
        <v>13</v>
      </c>
      <c r="B80" s="286">
        <v>79</v>
      </c>
      <c r="C80" s="286">
        <v>11</v>
      </c>
      <c r="D80" s="287" t="s">
        <v>55</v>
      </c>
      <c r="E80" s="287" t="s">
        <v>170</v>
      </c>
      <c r="F80" s="288" t="s">
        <v>295</v>
      </c>
      <c r="G80" s="308">
        <v>79411451.970000014</v>
      </c>
      <c r="H80" s="308">
        <v>30928683.550000001</v>
      </c>
      <c r="I80" s="308">
        <v>60709342.460000001</v>
      </c>
      <c r="J80" s="308">
        <v>4742804.9300000006</v>
      </c>
      <c r="K80" s="308">
        <v>96380830.940000013</v>
      </c>
      <c r="L80" s="308">
        <v>1603825</v>
      </c>
      <c r="M80" s="308">
        <v>51142615.32</v>
      </c>
      <c r="N80" s="308"/>
      <c r="O80" s="308">
        <v>37758053.640000001</v>
      </c>
      <c r="P80" s="308">
        <v>15795231.539999999</v>
      </c>
      <c r="Q80" s="308">
        <v>53553285.18</v>
      </c>
      <c r="R80" s="308">
        <v>14895713.199999999</v>
      </c>
      <c r="S80" s="308">
        <v>27013222.5</v>
      </c>
      <c r="T80" s="308">
        <v>16136979.5</v>
      </c>
      <c r="U80" s="308">
        <v>7114328.6100000003</v>
      </c>
      <c r="V80" s="308">
        <v>2294649.5799999996</v>
      </c>
      <c r="W80" s="308">
        <v>2035672.36</v>
      </c>
      <c r="X80" s="308">
        <v>0</v>
      </c>
      <c r="Y80" s="308">
        <v>8610081.7799999993</v>
      </c>
      <c r="Z80" s="308">
        <v>206480.34</v>
      </c>
      <c r="AA80" s="308">
        <v>1002913.3899999999</v>
      </c>
      <c r="AB80" s="308">
        <v>34383138.07</v>
      </c>
      <c r="AC80" s="308">
        <f t="shared" si="2"/>
        <v>395785187.73999995</v>
      </c>
    </row>
    <row r="81" spans="1:29">
      <c r="A81" s="285">
        <v>42</v>
      </c>
      <c r="B81" s="286">
        <v>80</v>
      </c>
      <c r="C81" s="286">
        <v>11</v>
      </c>
      <c r="D81" s="287" t="s">
        <v>49</v>
      </c>
      <c r="E81" s="287" t="s">
        <v>227</v>
      </c>
      <c r="F81" s="288" t="s">
        <v>360</v>
      </c>
      <c r="G81" s="308">
        <v>60024156.25</v>
      </c>
      <c r="H81" s="308">
        <v>32798908.999999996</v>
      </c>
      <c r="I81" s="308">
        <v>48449605.190000005</v>
      </c>
      <c r="J81" s="308">
        <v>4522620.18</v>
      </c>
      <c r="K81" s="308">
        <v>85771134.370000005</v>
      </c>
      <c r="L81" s="308">
        <v>1922700.6600000001</v>
      </c>
      <c r="M81" s="308">
        <v>52594390.189999998</v>
      </c>
      <c r="N81" s="308"/>
      <c r="O81" s="308">
        <v>27988065.309999999</v>
      </c>
      <c r="P81" s="308">
        <v>12975492.34</v>
      </c>
      <c r="Q81" s="308">
        <v>40963557.649999999</v>
      </c>
      <c r="R81" s="308">
        <v>14033544.049999999</v>
      </c>
      <c r="S81" s="308">
        <v>38444509.170000002</v>
      </c>
      <c r="T81" s="308">
        <v>14469705</v>
      </c>
      <c r="U81" s="308">
        <v>5508795.2800000003</v>
      </c>
      <c r="V81" s="308">
        <v>100900.37</v>
      </c>
      <c r="W81" s="308">
        <v>2540582.9499999997</v>
      </c>
      <c r="X81" s="308">
        <v>956602</v>
      </c>
      <c r="Y81" s="308">
        <v>261292.3</v>
      </c>
      <c r="Z81" s="308">
        <v>2233690.6</v>
      </c>
      <c r="AA81" s="308">
        <v>220509.11</v>
      </c>
      <c r="AB81" s="308">
        <v>26356423.400000002</v>
      </c>
      <c r="AC81" s="308">
        <f t="shared" si="2"/>
        <v>346402493.35000002</v>
      </c>
    </row>
    <row r="82" spans="1:29">
      <c r="A82" s="285">
        <v>57</v>
      </c>
      <c r="B82" s="286">
        <v>81</v>
      </c>
      <c r="C82" s="286">
        <v>11</v>
      </c>
      <c r="D82" s="287" t="s">
        <v>47</v>
      </c>
      <c r="E82" s="287" t="s">
        <v>218</v>
      </c>
      <c r="F82" s="288" t="s">
        <v>348</v>
      </c>
      <c r="G82" s="308">
        <v>86397907.149999991</v>
      </c>
      <c r="H82" s="308">
        <v>31406232</v>
      </c>
      <c r="I82" s="308">
        <v>64938645.579999998</v>
      </c>
      <c r="J82" s="308">
        <v>5041905.26</v>
      </c>
      <c r="K82" s="308">
        <v>101386782.84</v>
      </c>
      <c r="L82" s="308">
        <v>966770.8600000001</v>
      </c>
      <c r="M82" s="308">
        <v>49930720.359999999</v>
      </c>
      <c r="N82" s="308"/>
      <c r="O82" s="308">
        <v>40101927.480000004</v>
      </c>
      <c r="P82" s="308">
        <v>4185148.59</v>
      </c>
      <c r="Q82" s="308">
        <v>44287076.070000008</v>
      </c>
      <c r="R82" s="308">
        <v>9803577.3899999987</v>
      </c>
      <c r="S82" s="308">
        <v>16544049.300000001</v>
      </c>
      <c r="T82" s="308">
        <v>13058891.109999999</v>
      </c>
      <c r="U82" s="308">
        <v>7369849.79</v>
      </c>
      <c r="V82" s="308">
        <v>40542.61</v>
      </c>
      <c r="W82" s="308">
        <v>2655249.33</v>
      </c>
      <c r="X82" s="308">
        <v>354400</v>
      </c>
      <c r="Y82" s="308">
        <v>63790.58</v>
      </c>
      <c r="Z82" s="308">
        <v>3206.45</v>
      </c>
      <c r="AA82" s="308">
        <v>706327.21</v>
      </c>
      <c r="AB82" s="308">
        <v>42169570.659999982</v>
      </c>
      <c r="AC82" s="308">
        <f t="shared" si="2"/>
        <v>375738711.70999998</v>
      </c>
    </row>
    <row r="83" spans="1:29">
      <c r="A83" s="285">
        <v>51</v>
      </c>
      <c r="B83" s="286">
        <v>82</v>
      </c>
      <c r="C83" s="286">
        <v>11</v>
      </c>
      <c r="D83" s="287" t="s">
        <v>49</v>
      </c>
      <c r="E83" s="287" t="s">
        <v>235</v>
      </c>
      <c r="F83" s="288" t="s">
        <v>369</v>
      </c>
      <c r="G83" s="308">
        <v>83443821.260000005</v>
      </c>
      <c r="H83" s="308">
        <v>23618065.43</v>
      </c>
      <c r="I83" s="308">
        <v>46069956.5</v>
      </c>
      <c r="J83" s="308">
        <v>4945108</v>
      </c>
      <c r="K83" s="308">
        <v>74633129.930000007</v>
      </c>
      <c r="L83" s="308">
        <v>1325105.23</v>
      </c>
      <c r="M83" s="308">
        <v>65458135.759999998</v>
      </c>
      <c r="N83" s="308"/>
      <c r="O83" s="308">
        <v>16517723.27</v>
      </c>
      <c r="P83" s="308">
        <v>10253355.220000001</v>
      </c>
      <c r="Q83" s="308">
        <v>26771078.490000002</v>
      </c>
      <c r="R83" s="308">
        <v>8939509.3399999999</v>
      </c>
      <c r="S83" s="308">
        <v>23192906.5</v>
      </c>
      <c r="T83" s="308">
        <v>12326555</v>
      </c>
      <c r="U83" s="308">
        <v>8393679.879999999</v>
      </c>
      <c r="V83" s="308">
        <v>876166.17999999993</v>
      </c>
      <c r="W83" s="308">
        <v>1459784.06</v>
      </c>
      <c r="X83" s="308">
        <v>0</v>
      </c>
      <c r="Y83" s="308">
        <v>189599.37</v>
      </c>
      <c r="Z83" s="308">
        <v>79188.42</v>
      </c>
      <c r="AA83" s="308">
        <v>1078596.6299999999</v>
      </c>
      <c r="AB83" s="308">
        <v>40263578.039999999</v>
      </c>
      <c r="AC83" s="308">
        <f t="shared" si="2"/>
        <v>348430834.09000003</v>
      </c>
    </row>
    <row r="84" spans="1:29">
      <c r="A84" s="285">
        <v>62</v>
      </c>
      <c r="B84" s="286">
        <v>83</v>
      </c>
      <c r="C84" s="286">
        <v>12</v>
      </c>
      <c r="D84" s="287" t="s">
        <v>88</v>
      </c>
      <c r="E84" s="287" t="s">
        <v>177</v>
      </c>
      <c r="F84" s="288" t="s">
        <v>303</v>
      </c>
      <c r="G84" s="308">
        <v>123922507.94999999</v>
      </c>
      <c r="H84" s="308">
        <v>32887684</v>
      </c>
      <c r="I84" s="308">
        <v>74689971.980000004</v>
      </c>
      <c r="J84" s="308">
        <v>7352542.5</v>
      </c>
      <c r="K84" s="308">
        <v>114930198.48</v>
      </c>
      <c r="L84" s="308">
        <v>1386962.3</v>
      </c>
      <c r="M84" s="308">
        <v>60231042.090000004</v>
      </c>
      <c r="N84" s="308"/>
      <c r="O84" s="308">
        <v>43078414.760000005</v>
      </c>
      <c r="P84" s="308">
        <v>7830858.8499999996</v>
      </c>
      <c r="Q84" s="308">
        <v>50909273.610000007</v>
      </c>
      <c r="R84" s="308">
        <v>12140930.85</v>
      </c>
      <c r="S84" s="308">
        <v>12251353.43</v>
      </c>
      <c r="T84" s="308">
        <v>20195417.98</v>
      </c>
      <c r="U84" s="308">
        <v>9126279.6600000001</v>
      </c>
      <c r="V84" s="308">
        <v>1361997.47</v>
      </c>
      <c r="W84" s="308">
        <v>3667034.05</v>
      </c>
      <c r="X84" s="308">
        <v>0</v>
      </c>
      <c r="Y84" s="308">
        <v>937600</v>
      </c>
      <c r="Z84" s="308">
        <v>147838679.87</v>
      </c>
      <c r="AA84" s="308">
        <v>2897961.6399999997</v>
      </c>
      <c r="AB84" s="308">
        <v>24748134.23</v>
      </c>
      <c r="AC84" s="308">
        <f t="shared" si="2"/>
        <v>586545373.61000025</v>
      </c>
    </row>
    <row r="85" spans="1:29">
      <c r="A85" s="285">
        <v>21</v>
      </c>
      <c r="B85" s="286">
        <v>84</v>
      </c>
      <c r="C85" s="286">
        <v>12</v>
      </c>
      <c r="D85" s="287" t="s">
        <v>53</v>
      </c>
      <c r="E85" s="287" t="s">
        <v>201</v>
      </c>
      <c r="F85" s="288" t="s">
        <v>330</v>
      </c>
      <c r="G85" s="308">
        <v>183222298.47</v>
      </c>
      <c r="H85" s="308">
        <v>42120390.989999995</v>
      </c>
      <c r="I85" s="308">
        <v>102148243.31999999</v>
      </c>
      <c r="J85" s="308">
        <v>10423676.84</v>
      </c>
      <c r="K85" s="308">
        <v>154692311.15000001</v>
      </c>
      <c r="L85" s="308">
        <v>2969100.2</v>
      </c>
      <c r="M85" s="308">
        <v>92128819.269999996</v>
      </c>
      <c r="N85" s="308"/>
      <c r="O85" s="308">
        <v>86755708.620000005</v>
      </c>
      <c r="P85" s="308">
        <v>2002402</v>
      </c>
      <c r="Q85" s="308">
        <v>88758110.620000005</v>
      </c>
      <c r="R85" s="308">
        <v>25054548.800000001</v>
      </c>
      <c r="S85" s="308">
        <v>25002900.280000001</v>
      </c>
      <c r="T85" s="308">
        <v>36617389.899999999</v>
      </c>
      <c r="U85" s="308">
        <v>10984337.309999999</v>
      </c>
      <c r="V85" s="308">
        <v>22471679.079999998</v>
      </c>
      <c r="W85" s="308">
        <v>1731368.5</v>
      </c>
      <c r="X85" s="308">
        <v>0</v>
      </c>
      <c r="Y85" s="308">
        <v>13359917.15</v>
      </c>
      <c r="Z85" s="308">
        <v>1421934.62</v>
      </c>
      <c r="AA85" s="308">
        <v>5199624.0500000007</v>
      </c>
      <c r="AB85" s="308">
        <v>72605466.599999994</v>
      </c>
      <c r="AC85" s="308">
        <f t="shared" si="2"/>
        <v>736219805.99999988</v>
      </c>
    </row>
    <row r="86" spans="1:29">
      <c r="A86" s="285">
        <v>53</v>
      </c>
      <c r="B86" s="286">
        <v>85</v>
      </c>
      <c r="C86" s="286">
        <v>12</v>
      </c>
      <c r="D86" s="287" t="s">
        <v>47</v>
      </c>
      <c r="E86" s="287" t="s">
        <v>214</v>
      </c>
      <c r="F86" s="288" t="s">
        <v>344</v>
      </c>
      <c r="G86" s="308">
        <v>162168543.70999998</v>
      </c>
      <c r="H86" s="308">
        <v>45394057.659999996</v>
      </c>
      <c r="I86" s="308">
        <v>105207098.23999999</v>
      </c>
      <c r="J86" s="308">
        <v>9782042.5500000007</v>
      </c>
      <c r="K86" s="308">
        <v>160383198.44999999</v>
      </c>
      <c r="L86" s="308">
        <v>2258785.8299999996</v>
      </c>
      <c r="M86" s="308">
        <v>148222024.63999999</v>
      </c>
      <c r="N86" s="308"/>
      <c r="O86" s="308">
        <v>87869781.460000008</v>
      </c>
      <c r="P86" s="308">
        <v>4726627.6500000004</v>
      </c>
      <c r="Q86" s="308">
        <v>92596409.110000014</v>
      </c>
      <c r="R86" s="308">
        <v>14456451.440000001</v>
      </c>
      <c r="S86" s="308">
        <v>21839310.169999998</v>
      </c>
      <c r="T86" s="308">
        <v>23583438.329999998</v>
      </c>
      <c r="U86" s="308">
        <v>11512455.799999999</v>
      </c>
      <c r="V86" s="308">
        <v>13839394.040000001</v>
      </c>
      <c r="W86" s="308">
        <v>3395344.95</v>
      </c>
      <c r="X86" s="308">
        <v>0</v>
      </c>
      <c r="Y86" s="308">
        <v>3214315.68</v>
      </c>
      <c r="Z86" s="308">
        <v>528117.72</v>
      </c>
      <c r="AA86" s="308">
        <v>1982897.09</v>
      </c>
      <c r="AB86" s="308">
        <v>52610873.930000007</v>
      </c>
      <c r="AC86" s="308">
        <f t="shared" si="2"/>
        <v>712591560.8900001</v>
      </c>
    </row>
    <row r="87" spans="1:29">
      <c r="A87" s="285">
        <v>1</v>
      </c>
      <c r="B87" s="286">
        <v>86</v>
      </c>
      <c r="C87" s="286">
        <v>12</v>
      </c>
      <c r="D87" s="287" t="s">
        <v>51</v>
      </c>
      <c r="E87" s="287" t="s">
        <v>237</v>
      </c>
      <c r="F87" s="288" t="s">
        <v>371</v>
      </c>
      <c r="G87" s="308">
        <v>154952306.10999995</v>
      </c>
      <c r="H87" s="308">
        <v>36190825</v>
      </c>
      <c r="I87" s="308">
        <v>73687665.079999983</v>
      </c>
      <c r="J87" s="308">
        <v>9457189.3599999994</v>
      </c>
      <c r="K87" s="308">
        <v>119335679.43999998</v>
      </c>
      <c r="L87" s="308">
        <v>1377887</v>
      </c>
      <c r="M87" s="308">
        <v>93051453.590000004</v>
      </c>
      <c r="N87" s="308"/>
      <c r="O87" s="308">
        <v>28782115.490000002</v>
      </c>
      <c r="P87" s="308">
        <v>10303271.880000001</v>
      </c>
      <c r="Q87" s="308">
        <v>39085387.370000005</v>
      </c>
      <c r="R87" s="308">
        <v>15500299.359999999</v>
      </c>
      <c r="S87" s="308">
        <v>8649111.7899999991</v>
      </c>
      <c r="T87" s="308">
        <v>21318405</v>
      </c>
      <c r="U87" s="308">
        <v>14475631.779999999</v>
      </c>
      <c r="V87" s="308">
        <v>9504476.9600000009</v>
      </c>
      <c r="W87" s="308">
        <v>974645</v>
      </c>
      <c r="X87" s="308">
        <v>0</v>
      </c>
      <c r="Y87" s="308">
        <v>4828347.16</v>
      </c>
      <c r="Z87" s="308">
        <v>265348740.02000001</v>
      </c>
      <c r="AA87" s="308">
        <v>1628947.21</v>
      </c>
      <c r="AB87" s="308">
        <v>38575472.779999994</v>
      </c>
      <c r="AC87" s="308">
        <f t="shared" si="2"/>
        <v>788606790.57000005</v>
      </c>
    </row>
    <row r="88" spans="1:29">
      <c r="A88" s="285">
        <v>68</v>
      </c>
      <c r="B88" s="286">
        <v>87</v>
      </c>
      <c r="C88" s="286">
        <v>13</v>
      </c>
      <c r="D88" s="287" t="s">
        <v>45</v>
      </c>
      <c r="E88" s="287" t="s">
        <v>183</v>
      </c>
      <c r="F88" s="288" t="s">
        <v>309</v>
      </c>
      <c r="G88" s="308">
        <v>434672004.40000004</v>
      </c>
      <c r="H88" s="308">
        <v>135665905</v>
      </c>
      <c r="I88" s="308">
        <v>341056689.41999996</v>
      </c>
      <c r="J88" s="308">
        <v>25981257.830000002</v>
      </c>
      <c r="K88" s="308">
        <v>502703852.24999994</v>
      </c>
      <c r="L88" s="308">
        <v>7336434.6000000006</v>
      </c>
      <c r="M88" s="308">
        <v>531092567.38</v>
      </c>
      <c r="N88" s="308"/>
      <c r="O88" s="308">
        <v>338896013.41999996</v>
      </c>
      <c r="P88" s="308">
        <v>9000971.7400000002</v>
      </c>
      <c r="Q88" s="308">
        <v>347896985.15999997</v>
      </c>
      <c r="R88" s="308">
        <v>57500110.990000002</v>
      </c>
      <c r="S88" s="308">
        <v>104444771.52</v>
      </c>
      <c r="T88" s="308">
        <v>103111788.72</v>
      </c>
      <c r="U88" s="308">
        <v>35233405.93</v>
      </c>
      <c r="V88" s="308">
        <v>1793025.5</v>
      </c>
      <c r="W88" s="308">
        <v>7633389.2300000004</v>
      </c>
      <c r="X88" s="308">
        <v>13524000</v>
      </c>
      <c r="Y88" s="308">
        <v>15438860.369999999</v>
      </c>
      <c r="Z88" s="308">
        <v>9779412.7400000002</v>
      </c>
      <c r="AA88" s="308">
        <v>6703171.5099999998</v>
      </c>
      <c r="AB88" s="308">
        <v>136588930.36000001</v>
      </c>
      <c r="AC88" s="308">
        <f t="shared" si="2"/>
        <v>2315452710.6600003</v>
      </c>
    </row>
    <row r="89" spans="1:29">
      <c r="A89" s="285">
        <v>35</v>
      </c>
      <c r="B89" s="286">
        <v>88</v>
      </c>
      <c r="C89" s="286">
        <v>13</v>
      </c>
      <c r="D89" s="287" t="s">
        <v>49</v>
      </c>
      <c r="E89" s="287" t="s">
        <v>221</v>
      </c>
      <c r="F89" s="288" t="s">
        <v>353</v>
      </c>
      <c r="G89" s="308">
        <v>287630390.58000004</v>
      </c>
      <c r="H89" s="308">
        <v>100129678.97</v>
      </c>
      <c r="I89" s="308">
        <v>171805775.98000002</v>
      </c>
      <c r="J89" s="308">
        <v>18718375.809999999</v>
      </c>
      <c r="K89" s="308">
        <v>290653830.76000005</v>
      </c>
      <c r="L89" s="308">
        <v>4232424.9000000004</v>
      </c>
      <c r="M89" s="308">
        <v>336458730.06999999</v>
      </c>
      <c r="N89" s="308"/>
      <c r="O89" s="308">
        <v>213699312.04000002</v>
      </c>
      <c r="P89" s="308">
        <v>13946702.779999999</v>
      </c>
      <c r="Q89" s="308">
        <v>227646014.82000002</v>
      </c>
      <c r="R89" s="308">
        <v>32707025.740000002</v>
      </c>
      <c r="S89" s="308">
        <v>91942478.959999993</v>
      </c>
      <c r="T89" s="308">
        <v>53609088</v>
      </c>
      <c r="U89" s="308">
        <v>26331023.66</v>
      </c>
      <c r="V89" s="308">
        <v>393404.15</v>
      </c>
      <c r="W89" s="308">
        <v>2304419.69</v>
      </c>
      <c r="X89" s="308">
        <v>0</v>
      </c>
      <c r="Y89" s="308">
        <v>1780610.92</v>
      </c>
      <c r="Z89" s="308">
        <v>16496160.800000001</v>
      </c>
      <c r="AA89" s="308">
        <v>2407750.85</v>
      </c>
      <c r="AB89" s="308">
        <v>73649546.829999998</v>
      </c>
      <c r="AC89" s="308">
        <f t="shared" si="2"/>
        <v>1448242900.7300003</v>
      </c>
    </row>
    <row r="90" spans="1:29">
      <c r="F90" s="64"/>
    </row>
    <row r="91" spans="1:29">
      <c r="F91" s="64"/>
    </row>
  </sheetData>
  <autoFilter ref="A1:WRD1">
    <sortState ref="A2:WRD89">
      <sortCondition ref="B1"/>
    </sortState>
  </autoFilter>
  <sortState ref="A2:AC89">
    <sortCondition ref="B2:B8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12"/>
  <sheetViews>
    <sheetView zoomScale="80" zoomScaleNormal="80" workbookViewId="0">
      <selection activeCell="M3" sqref="M3"/>
    </sheetView>
  </sheetViews>
  <sheetFormatPr defaultColWidth="11.44140625" defaultRowHeight="24.6"/>
  <cols>
    <col min="1" max="1" width="7.21875" style="63" customWidth="1"/>
    <col min="2" max="2" width="8.6640625" style="157"/>
    <col min="3" max="3" width="11.6640625" style="248" customWidth="1"/>
    <col min="4" max="4" width="7.6640625" style="248" customWidth="1"/>
    <col min="5" max="6" width="15.44140625" style="170" customWidth="1"/>
    <col min="7" max="7" width="30" style="157" customWidth="1"/>
    <col min="8" max="8" width="13" style="172" customWidth="1"/>
    <col min="9" max="9" width="11.109375" style="172" bestFit="1" customWidth="1"/>
    <col min="10" max="10" width="17" style="172" customWidth="1"/>
    <col min="11" max="11" width="12.109375" style="172" customWidth="1"/>
    <col min="12" max="12" width="12.33203125" style="172" customWidth="1"/>
    <col min="13" max="14" width="16.33203125" style="167" customWidth="1"/>
    <col min="15" max="15" width="15.109375" style="167" customWidth="1"/>
    <col min="16" max="16" width="15.6640625" style="167" customWidth="1"/>
    <col min="17" max="19" width="11.44140625" style="167" customWidth="1"/>
    <col min="20" max="20" width="11.5546875" style="231" customWidth="1"/>
    <col min="21" max="21" width="14.6640625" style="62" customWidth="1"/>
    <col min="22" max="22" width="13.88671875" style="62" customWidth="1"/>
    <col min="23" max="23" width="25.6640625" style="62" customWidth="1"/>
    <col min="24" max="34" width="16.5546875" style="167" customWidth="1"/>
    <col min="35" max="97" width="11.44140625" style="63"/>
    <col min="98" max="16384" width="11.44140625" style="62"/>
  </cols>
  <sheetData>
    <row r="1" spans="1:34" ht="33.6" customHeight="1">
      <c r="A1" s="332" t="s">
        <v>164</v>
      </c>
      <c r="B1" s="334" t="s">
        <v>1332</v>
      </c>
      <c r="C1" s="334" t="s">
        <v>1331</v>
      </c>
      <c r="D1" s="329" t="s">
        <v>247</v>
      </c>
      <c r="E1" s="329" t="s">
        <v>42</v>
      </c>
      <c r="F1" s="329" t="s">
        <v>164</v>
      </c>
      <c r="G1" s="329" t="s">
        <v>1330</v>
      </c>
      <c r="H1" s="330" t="s">
        <v>278</v>
      </c>
      <c r="I1" s="331" t="s">
        <v>270</v>
      </c>
      <c r="J1" s="331" t="s">
        <v>274</v>
      </c>
      <c r="K1" s="326" t="s">
        <v>273</v>
      </c>
      <c r="L1" s="327" t="s">
        <v>272</v>
      </c>
      <c r="M1" s="340" t="s">
        <v>135</v>
      </c>
      <c r="N1" s="341"/>
      <c r="O1" s="341"/>
      <c r="P1" s="341"/>
      <c r="Q1" s="341"/>
      <c r="R1" s="341"/>
      <c r="S1" s="342"/>
      <c r="T1" s="343" t="s">
        <v>1329</v>
      </c>
      <c r="U1" s="328" t="s">
        <v>271</v>
      </c>
      <c r="V1" s="335" t="s">
        <v>718</v>
      </c>
      <c r="W1" s="336" t="s">
        <v>1327</v>
      </c>
      <c r="X1" s="337" t="s">
        <v>248</v>
      </c>
      <c r="Y1" s="338"/>
      <c r="Z1" s="338"/>
      <c r="AA1" s="338"/>
      <c r="AB1" s="338"/>
      <c r="AC1" s="338"/>
      <c r="AD1" s="338"/>
      <c r="AE1" s="338"/>
      <c r="AF1" s="338"/>
      <c r="AG1" s="338"/>
      <c r="AH1" s="339"/>
    </row>
    <row r="2" spans="1:34" ht="107.25" customHeight="1">
      <c r="A2" s="333"/>
      <c r="B2" s="334"/>
      <c r="C2" s="334"/>
      <c r="D2" s="329"/>
      <c r="E2" s="329"/>
      <c r="F2" s="329"/>
      <c r="G2" s="329"/>
      <c r="H2" s="330"/>
      <c r="I2" s="331"/>
      <c r="J2" s="331"/>
      <c r="K2" s="326"/>
      <c r="L2" s="327"/>
      <c r="M2" s="171" t="s">
        <v>137</v>
      </c>
      <c r="N2" s="281" t="s">
        <v>253</v>
      </c>
      <c r="O2" s="171" t="s">
        <v>139</v>
      </c>
      <c r="P2" s="171" t="s">
        <v>140</v>
      </c>
      <c r="Q2" s="171" t="s">
        <v>141</v>
      </c>
      <c r="R2" s="171" t="s">
        <v>142</v>
      </c>
      <c r="S2" s="171" t="s">
        <v>143</v>
      </c>
      <c r="T2" s="344"/>
      <c r="U2" s="328"/>
      <c r="V2" s="335"/>
      <c r="W2" s="336"/>
      <c r="X2" s="304" t="s">
        <v>5</v>
      </c>
      <c r="Y2" s="304" t="s">
        <v>8</v>
      </c>
      <c r="Z2" s="304" t="s">
        <v>11</v>
      </c>
      <c r="AA2" s="304" t="s">
        <v>17</v>
      </c>
      <c r="AB2" s="304" t="s">
        <v>20</v>
      </c>
      <c r="AC2" s="304" t="s">
        <v>23</v>
      </c>
      <c r="AD2" s="304" t="s">
        <v>26</v>
      </c>
      <c r="AE2" s="304" t="s">
        <v>29</v>
      </c>
      <c r="AF2" s="304" t="s">
        <v>32</v>
      </c>
      <c r="AG2" s="304" t="s">
        <v>35</v>
      </c>
      <c r="AH2" s="304" t="s">
        <v>38</v>
      </c>
    </row>
    <row r="3" spans="1:34" s="63" customFormat="1" ht="24.6" customHeight="1">
      <c r="A3" s="65" t="s">
        <v>159</v>
      </c>
      <c r="B3" s="249">
        <v>72</v>
      </c>
      <c r="C3" s="208">
        <v>1</v>
      </c>
      <c r="D3" s="208">
        <v>1</v>
      </c>
      <c r="E3" s="191" t="s">
        <v>45</v>
      </c>
      <c r="F3" s="191" t="s">
        <v>159</v>
      </c>
      <c r="G3" s="242" t="s">
        <v>313</v>
      </c>
      <c r="H3" s="218">
        <f>+DATA!G5</f>
        <v>5185</v>
      </c>
      <c r="I3" s="219">
        <f>+DATA!H5</f>
        <v>3965</v>
      </c>
      <c r="J3" s="219">
        <f>+DATA!I5</f>
        <v>299</v>
      </c>
      <c r="K3" s="219">
        <f>+DATA!J5</f>
        <v>392</v>
      </c>
      <c r="L3" s="219">
        <f>+DATA!K5</f>
        <v>529</v>
      </c>
      <c r="M3" s="226">
        <f>+'6.รายรับ'!G4/I3</f>
        <v>1148.8994123581338</v>
      </c>
      <c r="N3" s="226">
        <f>+('6.รายรับ'!H4+'6.รายรับ'!I4+'6.รายรับ'!J4)/I3</f>
        <v>101.54617150063051</v>
      </c>
      <c r="O3" s="226">
        <f>+'6.รายรับ'!K4/'8.คำนวณ'!J3</f>
        <v>1224.7759197324415</v>
      </c>
      <c r="P3" s="226">
        <f>+'6.รายรับ'!L4/'8.คำนวณ'!K3</f>
        <v>15363.33969387755</v>
      </c>
      <c r="Q3" s="226">
        <f>+'6.รายรับ'!M4/'8.คำนวณ'!H3</f>
        <v>9.8730954676952756</v>
      </c>
      <c r="R3" s="227">
        <f>+'6.รายรับ'!Q4/'8.คำนวณ'!H3</f>
        <v>69.008100289296053</v>
      </c>
      <c r="S3" s="227">
        <f>+'6.รายรับ'!V4/'8.คำนวณ'!I3</f>
        <v>1895.8689356872635</v>
      </c>
      <c r="T3" s="241">
        <f>+'2.Hosp. Group'!L4</f>
        <v>14</v>
      </c>
      <c r="U3" s="63">
        <f>+DATA!L5</f>
        <v>17520</v>
      </c>
      <c r="V3" s="63">
        <f>+DATA!M5</f>
        <v>355.18200000000002</v>
      </c>
      <c r="W3" s="63">
        <f t="shared" ref="W3:W34" si="0">+(U3/T3)+V3</f>
        <v>1606.6105714285713</v>
      </c>
      <c r="X3" s="228">
        <f>+('7.รายจ่าย'!G2+'7.รายจ่าย'!K2)/'8.คำนวณ'!W3</f>
        <v>8907.8263734282136</v>
      </c>
      <c r="Y3" s="228">
        <f>+'7.รายจ่าย'!L2/'8.คำนวณ'!W3</f>
        <v>69.873808872165128</v>
      </c>
      <c r="Z3" s="228">
        <f>+'7.รายจ่าย'!M2/'8.คำนวณ'!W3</f>
        <v>1743.6482865347227</v>
      </c>
      <c r="AA3" s="228">
        <f>+'7.รายจ่าย'!O2/'8.คำนวณ'!W3</f>
        <v>197.06128269682918</v>
      </c>
      <c r="AB3" s="228">
        <f>+'7.รายจ่าย'!P2/'8.คำนวณ'!W3</f>
        <v>5.2480048058583675</v>
      </c>
      <c r="AC3" s="228">
        <f>+'7.รายจ่าย'!R2/'8.คำนวณ'!W3</f>
        <v>437.64434425126052</v>
      </c>
      <c r="AD3" s="228">
        <f>+'7.รายจ่าย'!S2/'8.คำนวณ'!W3</f>
        <v>844.22980535597844</v>
      </c>
      <c r="AE3" s="228">
        <f>+'7.รายจ่าย'!T2/'8.คำนวณ'!W3</f>
        <v>156.92352862823722</v>
      </c>
      <c r="AF3" s="228">
        <f>+'7.รายจ่าย'!U2/'8.คำนวณ'!W3</f>
        <v>417.97974689217074</v>
      </c>
      <c r="AG3" s="228">
        <f>+'7.รายจ่าย'!V2/'8.คำนวณ'!W3</f>
        <v>20.696446663134829</v>
      </c>
      <c r="AH3" s="228">
        <f>+'7.รายจ่าย'!Y2/'8.คำนวณ'!W3</f>
        <v>6.3487693790850201</v>
      </c>
    </row>
    <row r="4" spans="1:34" s="63" customFormat="1">
      <c r="A4" s="65" t="s">
        <v>162</v>
      </c>
      <c r="B4" s="249">
        <v>25</v>
      </c>
      <c r="C4" s="208">
        <v>2</v>
      </c>
      <c r="D4" s="208">
        <v>1</v>
      </c>
      <c r="E4" s="191" t="s">
        <v>53</v>
      </c>
      <c r="F4" s="191" t="s">
        <v>160</v>
      </c>
      <c r="G4" s="242" t="s">
        <v>334</v>
      </c>
      <c r="H4" s="218">
        <f>+DATA!G6</f>
        <v>11706</v>
      </c>
      <c r="I4" s="219">
        <f>+DATA!H6</f>
        <v>8712</v>
      </c>
      <c r="J4" s="219">
        <f>+DATA!I6</f>
        <v>450</v>
      </c>
      <c r="K4" s="219">
        <f>+DATA!J6</f>
        <v>1068</v>
      </c>
      <c r="L4" s="219">
        <f>+DATA!K6</f>
        <v>1476</v>
      </c>
      <c r="M4" s="226">
        <f>+'6.รายรับ'!G5/I4</f>
        <v>660.0742320936638</v>
      </c>
      <c r="N4" s="226">
        <f>+('6.รายรับ'!H5+'6.รายรับ'!I5+'6.รายรับ'!J5)/I4</f>
        <v>742.77120179063365</v>
      </c>
      <c r="O4" s="226">
        <f>+'6.รายรับ'!K5/'8.คำนวณ'!J4</f>
        <v>909.26244444444444</v>
      </c>
      <c r="P4" s="226">
        <f>+'6.รายรับ'!L5/'8.คำนวณ'!K4</f>
        <v>1822.6669382022471</v>
      </c>
      <c r="Q4" s="226">
        <f>+'6.รายรับ'!M5/'8.คำนวณ'!H4</f>
        <v>13.80257987356911</v>
      </c>
      <c r="R4" s="227">
        <f>+'6.รายรับ'!Q5/'8.คำนวณ'!H4</f>
        <v>61.038270972151032</v>
      </c>
      <c r="S4" s="227">
        <f>+'6.รายรับ'!V5/'8.คำนวณ'!I4</f>
        <v>1471.1095925160698</v>
      </c>
      <c r="T4" s="241">
        <f>+'2.Hosp. Group'!L5</f>
        <v>14</v>
      </c>
      <c r="U4" s="63">
        <f>+DATA!L6</f>
        <v>23742</v>
      </c>
      <c r="V4" s="63">
        <f>+DATA!M6</f>
        <v>392.952</v>
      </c>
      <c r="W4" s="63">
        <f t="shared" si="0"/>
        <v>2088.8091428571429</v>
      </c>
      <c r="X4" s="228">
        <f>+('7.รายจ่าย'!G3+'7.รายจ่าย'!K3)/'8.คำนวณ'!W4</f>
        <v>11432.66240559214</v>
      </c>
      <c r="Y4" s="228">
        <f>+'7.รายจ่าย'!L3/'8.คำนวณ'!W4</f>
        <v>97.333928614417616</v>
      </c>
      <c r="Z4" s="228">
        <f>+'7.รายจ่าย'!M3/'8.คำนวณ'!W4</f>
        <v>1164.9816587222904</v>
      </c>
      <c r="AA4" s="228">
        <f>+'7.รายจ่าย'!O3/'8.คำนวณ'!W4</f>
        <v>360.22146521763869</v>
      </c>
      <c r="AB4" s="228">
        <f>+'7.รายจ่าย'!P3/'8.คำนวณ'!W4</f>
        <v>1041.8334807857709</v>
      </c>
      <c r="AC4" s="228">
        <f>+'7.รายจ่าย'!R3/'8.คำนวณ'!W4</f>
        <v>528.59080197712103</v>
      </c>
      <c r="AD4" s="228">
        <f>+'7.รายจ่าย'!S3/'8.คำนวณ'!W4</f>
        <v>239.74063485523945</v>
      </c>
      <c r="AE4" s="228">
        <f>+'7.รายจ่าย'!T3/'8.คำนวณ'!W4</f>
        <v>139.51753370888565</v>
      </c>
      <c r="AF4" s="228">
        <f>+'7.รายจ่าย'!U3/'8.คำนวณ'!W4</f>
        <v>286.51832650510914</v>
      </c>
      <c r="AG4" s="228">
        <f>+'7.รายจ่าย'!V3/'8.คำนวณ'!W4</f>
        <v>60.790264363891822</v>
      </c>
      <c r="AH4" s="228">
        <f>+'7.รายจ่าย'!Y3/'8.คำนวณ'!W4</f>
        <v>295.32215621970249</v>
      </c>
    </row>
    <row r="5" spans="1:34" s="63" customFormat="1">
      <c r="A5" s="65" t="s">
        <v>161</v>
      </c>
      <c r="B5" s="249">
        <v>20</v>
      </c>
      <c r="C5" s="208">
        <v>3</v>
      </c>
      <c r="D5" s="208">
        <v>1</v>
      </c>
      <c r="E5" s="191" t="s">
        <v>55</v>
      </c>
      <c r="F5" s="191" t="s">
        <v>158</v>
      </c>
      <c r="G5" s="242" t="s">
        <v>302</v>
      </c>
      <c r="H5" s="218">
        <f>+DATA!G7</f>
        <v>14045</v>
      </c>
      <c r="I5" s="219">
        <f>+DATA!H7</f>
        <v>11249</v>
      </c>
      <c r="J5" s="219">
        <f>+DATA!I7</f>
        <v>410</v>
      </c>
      <c r="K5" s="219">
        <f>+DATA!J7</f>
        <v>1003</v>
      </c>
      <c r="L5" s="219">
        <f>+DATA!K7</f>
        <v>1383</v>
      </c>
      <c r="M5" s="226">
        <f>+'6.รายรับ'!G6/I5</f>
        <v>828.9538874566631</v>
      </c>
      <c r="N5" s="226">
        <f>+('6.รายรับ'!H6+'6.รายรับ'!I6+'6.รายรับ'!J6)/I5</f>
        <v>461.4426224553294</v>
      </c>
      <c r="O5" s="226">
        <f>+'6.รายรับ'!K6/'8.คำนวณ'!J5</f>
        <v>386.36951219512201</v>
      </c>
      <c r="P5" s="226">
        <f>+'6.รายรับ'!L6/'8.คำนวณ'!K5</f>
        <v>2374.3360319042872</v>
      </c>
      <c r="Q5" s="226">
        <f>+'6.รายรับ'!M6/'8.คำนวณ'!H5</f>
        <v>5.780704877180491</v>
      </c>
      <c r="R5" s="227">
        <f>+'6.รายรับ'!Q6/'8.คำนวณ'!H5</f>
        <v>60.355144179423284</v>
      </c>
      <c r="S5" s="227">
        <f>+'6.รายรับ'!V6/'8.คำนวณ'!I5</f>
        <v>1124.1367037069961</v>
      </c>
      <c r="T5" s="241">
        <f>+'2.Hosp. Group'!L6</f>
        <v>17</v>
      </c>
      <c r="U5" s="63">
        <f>+DATA!L7</f>
        <v>22205</v>
      </c>
      <c r="V5" s="63">
        <f>+DATA!M7</f>
        <v>383.33300000000003</v>
      </c>
      <c r="W5" s="63">
        <f t="shared" si="0"/>
        <v>1689.5094705882354</v>
      </c>
      <c r="X5" s="228">
        <f>+('7.รายจ่าย'!G4+'7.รายจ่าย'!K4)/'8.คำนวณ'!W5</f>
        <v>14370.247277481616</v>
      </c>
      <c r="Y5" s="228">
        <f>+'7.รายจ่าย'!L4/'8.คำนวณ'!W5</f>
        <v>112.16865208457128</v>
      </c>
      <c r="Z5" s="228">
        <f>+'7.รายจ่าย'!M4/'8.คำนวณ'!W5</f>
        <v>1257.6109261229701</v>
      </c>
      <c r="AA5" s="228">
        <f>+'7.รายจ่าย'!O4/'8.คำนวณ'!W5</f>
        <v>490.13732353431783</v>
      </c>
      <c r="AB5" s="228">
        <f>+'7.รายจ่าย'!P4/'8.คำนวณ'!W5</f>
        <v>836.68267305292682</v>
      </c>
      <c r="AC5" s="228">
        <f>+'7.รายจ่าย'!R4/'8.คำนวณ'!W5</f>
        <v>468.58438723303641</v>
      </c>
      <c r="AD5" s="228">
        <f>+'7.รายจ่าย'!S4/'8.คำนวณ'!W5</f>
        <v>260.7885470133499</v>
      </c>
      <c r="AE5" s="228">
        <f>+'7.รายจ่าย'!T4/'8.คำนวณ'!W5</f>
        <v>174.94722885281598</v>
      </c>
      <c r="AF5" s="228">
        <f>+'7.รายจ่าย'!U4/'8.คำนวณ'!W5</f>
        <v>394.76770128301422</v>
      </c>
      <c r="AG5" s="228">
        <f>+'7.รายจ่าย'!V4/'8.คำนวณ'!W5</f>
        <v>27.979055946659905</v>
      </c>
      <c r="AH5" s="228">
        <f>+'7.รายจ่าย'!Y4/'8.คำนวณ'!W5</f>
        <v>544.12533697128447</v>
      </c>
    </row>
    <row r="6" spans="1:34" s="63" customFormat="1">
      <c r="A6" s="65" t="s">
        <v>163</v>
      </c>
      <c r="B6" s="249">
        <v>41</v>
      </c>
      <c r="C6" s="208">
        <v>4</v>
      </c>
      <c r="D6" s="208">
        <v>1</v>
      </c>
      <c r="E6" s="191" t="s">
        <v>49</v>
      </c>
      <c r="F6" s="191" t="s">
        <v>162</v>
      </c>
      <c r="G6" s="242" t="s">
        <v>359</v>
      </c>
      <c r="H6" s="218">
        <f>+DATA!G8</f>
        <v>14869</v>
      </c>
      <c r="I6" s="219">
        <f>+DATA!H8</f>
        <v>10746</v>
      </c>
      <c r="J6" s="219">
        <f>+DATA!I8</f>
        <v>464</v>
      </c>
      <c r="K6" s="219">
        <f>+DATA!J8</f>
        <v>1019</v>
      </c>
      <c r="L6" s="219">
        <f>+DATA!K8</f>
        <v>2640</v>
      </c>
      <c r="M6" s="226">
        <f>+'6.รายรับ'!G7/I6</f>
        <v>736.12508561325126</v>
      </c>
      <c r="N6" s="226">
        <f>+('6.รายรับ'!H7+'6.รายรับ'!I7+'6.รายรับ'!J7)/I6</f>
        <v>459.60971245114456</v>
      </c>
      <c r="O6" s="226">
        <f>+'6.รายรับ'!K7/'8.คำนวณ'!J6</f>
        <v>741.35653017241395</v>
      </c>
      <c r="P6" s="226">
        <f>+'6.รายรับ'!L7/'8.คำนวณ'!K6</f>
        <v>2034.4283709519136</v>
      </c>
      <c r="Q6" s="226">
        <f>+'6.รายรับ'!M7/'8.คำนวณ'!H6</f>
        <v>11.417378438361693</v>
      </c>
      <c r="R6" s="227">
        <f>+'6.รายรับ'!Q7/'8.คำนวณ'!H6</f>
        <v>23.547044185890108</v>
      </c>
      <c r="S6" s="227">
        <f>+'6.รายรับ'!V7/'8.คำนวณ'!I6</f>
        <v>986.93593523171421</v>
      </c>
      <c r="T6" s="241">
        <f>+'2.Hosp. Group'!L7</f>
        <v>14</v>
      </c>
      <c r="U6" s="63">
        <f>+DATA!L8</f>
        <v>22468</v>
      </c>
      <c r="V6" s="63">
        <f>+DATA!M8</f>
        <v>484.49599999999998</v>
      </c>
      <c r="W6" s="63">
        <f t="shared" si="0"/>
        <v>2089.3531428571428</v>
      </c>
      <c r="X6" s="228">
        <f>+('7.รายจ่าย'!G5+'7.รายจ่าย'!K5)/'8.คำนวณ'!W6</f>
        <v>10110.664079080663</v>
      </c>
      <c r="Y6" s="228">
        <f>+'7.รายจ่าย'!L5/'8.คำนวณ'!W6</f>
        <v>56.439290984933685</v>
      </c>
      <c r="Z6" s="228">
        <f>+'7.รายจ่าย'!M5/'8.คำนวณ'!W6</f>
        <v>839.02820640591983</v>
      </c>
      <c r="AA6" s="228">
        <f>+'7.รายจ่าย'!O5/'8.คำนวณ'!W6</f>
        <v>404.43642707736205</v>
      </c>
      <c r="AB6" s="228">
        <f>+'7.รายจ่าย'!P5/'8.คำนวณ'!W6</f>
        <v>527.6168864840738</v>
      </c>
      <c r="AC6" s="228">
        <f>+'7.รายจ่าย'!R5/'8.คำนวณ'!W6</f>
        <v>551.55901430052995</v>
      </c>
      <c r="AD6" s="228">
        <f>+'7.รายจ่าย'!S5/'8.คำนวณ'!W6</f>
        <v>504.32431855874472</v>
      </c>
      <c r="AE6" s="228">
        <f>+'7.รายจ่าย'!T5/'8.คำนวณ'!W6</f>
        <v>164.37369679419578</v>
      </c>
      <c r="AF6" s="228">
        <f>+'7.รายจ่าย'!U5/'8.คำนวณ'!W6</f>
        <v>234.85138052296708</v>
      </c>
      <c r="AG6" s="228">
        <f>+'7.รายจ่าย'!V5/'8.คำนวณ'!W6</f>
        <v>19.003154222988499</v>
      </c>
      <c r="AH6" s="228">
        <f>+'7.รายจ่าย'!Y5/'8.คำนวณ'!W6</f>
        <v>136.07560836327198</v>
      </c>
    </row>
    <row r="7" spans="1:34" s="63" customFormat="1">
      <c r="A7" s="65" t="s">
        <v>160</v>
      </c>
      <c r="B7" s="249">
        <v>88</v>
      </c>
      <c r="C7" s="208">
        <v>5</v>
      </c>
      <c r="D7" s="208">
        <v>1</v>
      </c>
      <c r="E7" s="191" t="s">
        <v>45</v>
      </c>
      <c r="F7" s="191" t="s">
        <v>166</v>
      </c>
      <c r="G7" s="242" t="s">
        <v>329</v>
      </c>
      <c r="H7" s="218">
        <f>+DATA!G9</f>
        <v>25442</v>
      </c>
      <c r="I7" s="219">
        <f>+DATA!H9</f>
        <v>18973</v>
      </c>
      <c r="J7" s="219">
        <f>+DATA!I9</f>
        <v>1176</v>
      </c>
      <c r="K7" s="219">
        <f>+DATA!J9</f>
        <v>1083</v>
      </c>
      <c r="L7" s="219">
        <f>+DATA!K9</f>
        <v>4210</v>
      </c>
      <c r="M7" s="226">
        <f>+'6.รายรับ'!G8/I7</f>
        <v>1242.8417082169397</v>
      </c>
      <c r="N7" s="226">
        <f>+('6.รายรับ'!H8+'6.รายรับ'!I8+'6.รายรับ'!J8)/I7</f>
        <v>101.74065830390555</v>
      </c>
      <c r="O7" s="226">
        <f>+'6.รายรับ'!K8/'8.คำนวณ'!J7</f>
        <v>530.81425170068019</v>
      </c>
      <c r="P7" s="226">
        <f>+'6.รายรับ'!L8/'8.คำนวณ'!K7</f>
        <v>2374.7017082179132</v>
      </c>
      <c r="Q7" s="226">
        <f>+'6.รายรับ'!M8/'8.คำนวณ'!H7</f>
        <v>6.6409087335901269</v>
      </c>
      <c r="R7" s="227">
        <f>+'6.รายรับ'!Q8/'8.คำนวณ'!H7</f>
        <v>32.758835783350371</v>
      </c>
      <c r="S7" s="227">
        <f>+'6.รายรับ'!V8/'8.คำนวณ'!I7</f>
        <v>461.17558635956362</v>
      </c>
      <c r="T7" s="241">
        <f>+'2.Hosp. Group'!L8</f>
        <v>21</v>
      </c>
      <c r="U7" s="63">
        <f>+DATA!L9</f>
        <v>31290</v>
      </c>
      <c r="V7" s="63">
        <f>+DATA!M9</f>
        <v>746.88900000000001</v>
      </c>
      <c r="W7" s="63">
        <f t="shared" si="0"/>
        <v>2236.8890000000001</v>
      </c>
      <c r="X7" s="228">
        <f>+('7.รายจ่าย'!G6+'7.รายจ่าย'!K6)/'8.คำนวณ'!W7</f>
        <v>8594.8355774470692</v>
      </c>
      <c r="Y7" s="228">
        <f>+'7.รายจ่าย'!L6/'8.คำนวณ'!W7</f>
        <v>29.855303504107713</v>
      </c>
      <c r="Z7" s="228">
        <f>+'7.รายจ่าย'!M6/'8.คำนวณ'!W7</f>
        <v>1082.2501518850511</v>
      </c>
      <c r="AA7" s="228">
        <f>+'7.รายจ่าย'!O6/'8.คำนวณ'!W7</f>
        <v>613.10862094632319</v>
      </c>
      <c r="AB7" s="228">
        <f>+'7.รายจ่าย'!P6/'8.คำนวณ'!W7</f>
        <v>788.90369616015812</v>
      </c>
      <c r="AC7" s="228">
        <f>+'7.รายจ่าย'!R6/'8.คำนวณ'!W7</f>
        <v>361.67345809291379</v>
      </c>
      <c r="AD7" s="228">
        <f>+'7.รายจ่าย'!S6/'8.คำนวณ'!W7</f>
        <v>364.79423878431157</v>
      </c>
      <c r="AE7" s="228">
        <f>+'7.รายจ่าย'!T6/'8.คำนวณ'!W7</f>
        <v>123.21152278901634</v>
      </c>
      <c r="AF7" s="228">
        <f>+'7.รายจ่าย'!U6/'8.คำนวณ'!W7</f>
        <v>380.91826639587384</v>
      </c>
      <c r="AG7" s="228">
        <f>+'7.รายจ่าย'!V6/'8.คำนวณ'!W7</f>
        <v>15.981915061498356</v>
      </c>
      <c r="AH7" s="228">
        <f>+'7.รายจ่าย'!Y6/'8.คำนวณ'!W7</f>
        <v>342.08709953868964</v>
      </c>
    </row>
    <row r="8" spans="1:34" s="63" customFormat="1">
      <c r="A8" s="65" t="s">
        <v>158</v>
      </c>
      <c r="B8" s="249">
        <v>59</v>
      </c>
      <c r="C8" s="208">
        <v>6</v>
      </c>
      <c r="D8" s="208">
        <v>1</v>
      </c>
      <c r="E8" s="191" t="s">
        <v>47</v>
      </c>
      <c r="F8" s="191" t="s">
        <v>161</v>
      </c>
      <c r="G8" s="242" t="s">
        <v>350</v>
      </c>
      <c r="H8" s="218">
        <f>+DATA!G10</f>
        <v>15230</v>
      </c>
      <c r="I8" s="219">
        <f>+DATA!H10</f>
        <v>11895</v>
      </c>
      <c r="J8" s="219">
        <f>+DATA!I10</f>
        <v>364</v>
      </c>
      <c r="K8" s="219">
        <f>+DATA!J10</f>
        <v>746</v>
      </c>
      <c r="L8" s="219">
        <f>+DATA!K10</f>
        <v>2225</v>
      </c>
      <c r="M8" s="226">
        <f>+'6.รายรับ'!G9/I8</f>
        <v>1123.0697847835229</v>
      </c>
      <c r="N8" s="226">
        <f>+('6.รายรับ'!H9+'6.รายรับ'!I9+'6.รายรับ'!J9)/I8</f>
        <v>142.23571668768392</v>
      </c>
      <c r="O8" s="226">
        <f>+'6.รายรับ'!K9/'8.คำนวณ'!J8</f>
        <v>491.53271978021974</v>
      </c>
      <c r="P8" s="226">
        <f>+'6.รายรับ'!L9/'8.คำนวณ'!K8</f>
        <v>2362.5280697050935</v>
      </c>
      <c r="Q8" s="226">
        <f>+'6.รายรับ'!M9/'8.คำนวณ'!H8</f>
        <v>15.176822061720289</v>
      </c>
      <c r="R8" s="227">
        <f>+'6.รายรับ'!Q9/'8.คำนวณ'!H8</f>
        <v>37.655745239658572</v>
      </c>
      <c r="S8" s="227">
        <f>+'6.รายรับ'!V9/'8.คำนวณ'!I8</f>
        <v>719.53313913408988</v>
      </c>
      <c r="T8" s="241">
        <f>+'2.Hosp. Group'!L9</f>
        <v>14</v>
      </c>
      <c r="U8" s="63">
        <f>+DATA!L10</f>
        <v>22463</v>
      </c>
      <c r="V8" s="63">
        <f>+DATA!M10</f>
        <v>636.88300000000004</v>
      </c>
      <c r="W8" s="63">
        <f t="shared" si="0"/>
        <v>2241.3829999999998</v>
      </c>
      <c r="X8" s="228">
        <f>+('7.รายจ่าย'!G7+'7.รายจ่าย'!K7)/'8.คำนวณ'!W8</f>
        <v>8994.9611646023914</v>
      </c>
      <c r="Y8" s="228">
        <f>+'7.รายจ่าย'!L7/'8.คำนวณ'!W8</f>
        <v>10.696766237630964</v>
      </c>
      <c r="Z8" s="228">
        <f>+'7.รายจ่าย'!M7/'8.คำนวณ'!W8</f>
        <v>732.78163972868549</v>
      </c>
      <c r="AA8" s="228">
        <f>+'7.รายจ่าย'!O7/'8.คำนวณ'!W8</f>
        <v>443.96551593368918</v>
      </c>
      <c r="AB8" s="228">
        <f>+'7.รายจ่าย'!P7/'8.คำนวณ'!W8</f>
        <v>582.91956350164162</v>
      </c>
      <c r="AC8" s="228">
        <f>+'7.รายจ่าย'!R7/'8.คำนวณ'!W8</f>
        <v>563.89411805122108</v>
      </c>
      <c r="AD8" s="228">
        <f>+'7.รายจ่าย'!S7/'8.คำนวณ'!W8</f>
        <v>496.70188450612869</v>
      </c>
      <c r="AE8" s="228">
        <f>+'7.รายจ่าย'!T7/'8.คำนวณ'!W8</f>
        <v>126.57765317217094</v>
      </c>
      <c r="AF8" s="228">
        <f>+'7.รายจ่าย'!U7/'8.คำนวณ'!W8</f>
        <v>188.69182107654072</v>
      </c>
      <c r="AG8" s="228">
        <f>+'7.รายจ่าย'!V7/'8.คำนวณ'!W8</f>
        <v>15.320326780385148</v>
      </c>
      <c r="AH8" s="228">
        <f>+'7.รายจ่าย'!Y7/'8.คำนวณ'!W8</f>
        <v>25.65380392373816</v>
      </c>
    </row>
    <row r="9" spans="1:34" s="63" customFormat="1">
      <c r="A9" s="225" t="s">
        <v>166</v>
      </c>
      <c r="B9" s="249">
        <v>12</v>
      </c>
      <c r="C9" s="208">
        <v>7</v>
      </c>
      <c r="D9" s="208">
        <v>1</v>
      </c>
      <c r="E9" s="191" t="s">
        <v>51</v>
      </c>
      <c r="F9" s="191" t="s">
        <v>163</v>
      </c>
      <c r="G9" s="242" t="s">
        <v>382</v>
      </c>
      <c r="H9" s="218">
        <f>+DATA!G11</f>
        <v>15621</v>
      </c>
      <c r="I9" s="219">
        <f>+DATA!H11</f>
        <v>11725</v>
      </c>
      <c r="J9" s="219">
        <f>+DATA!I11</f>
        <v>260</v>
      </c>
      <c r="K9" s="219">
        <f>+DATA!J11</f>
        <v>770</v>
      </c>
      <c r="L9" s="219">
        <f>+DATA!K11</f>
        <v>2866</v>
      </c>
      <c r="M9" s="226">
        <f>+'6.รายรับ'!G10/I9</f>
        <v>1042.4808238805972</v>
      </c>
      <c r="N9" s="226">
        <f>+('6.รายรับ'!H10+'6.รายรับ'!I10+'6.รายรับ'!J10)/I9</f>
        <v>125.29101833688699</v>
      </c>
      <c r="O9" s="226">
        <f>+'6.รายรับ'!K10/'8.คำนวณ'!J9</f>
        <v>578.28984615384616</v>
      </c>
      <c r="P9" s="226">
        <f>+'6.รายรับ'!L10/'8.คำนวณ'!K9</f>
        <v>2185.7459220779224</v>
      </c>
      <c r="Q9" s="226">
        <f>+'6.รายรับ'!M10/'8.คำนวณ'!H9</f>
        <v>4.7913065744830678</v>
      </c>
      <c r="R9" s="227">
        <f>+'6.รายรับ'!Q10/'8.คำนวณ'!H9</f>
        <v>19.062351962102298</v>
      </c>
      <c r="S9" s="227">
        <f>+'6.รายรับ'!V10/'8.คำนวณ'!I9</f>
        <v>667.37479914712151</v>
      </c>
      <c r="T9" s="241">
        <f>+'2.Hosp. Group'!L10</f>
        <v>14</v>
      </c>
      <c r="U9" s="63">
        <f>+DATA!L11</f>
        <v>24156</v>
      </c>
      <c r="V9" s="63">
        <f>+DATA!M11</f>
        <v>499.459</v>
      </c>
      <c r="W9" s="63">
        <f t="shared" si="0"/>
        <v>2224.8875714285714</v>
      </c>
      <c r="X9" s="228">
        <f>+('7.รายจ่าย'!G8+'7.รายจ่าย'!K8)/'8.คำนวณ'!W9</f>
        <v>7244.4089701354415</v>
      </c>
      <c r="Y9" s="228">
        <f>+'7.รายจ่าย'!L8/'8.คำนวณ'!W9</f>
        <v>54.776017253648703</v>
      </c>
      <c r="Z9" s="228">
        <f>+'7.รายจ่าย'!M8/'8.คำนวณ'!W9</f>
        <v>996.48335424717777</v>
      </c>
      <c r="AA9" s="228">
        <f>+'7.รายจ่าย'!O8/'8.คำนวณ'!W9</f>
        <v>655.60468256084596</v>
      </c>
      <c r="AB9" s="228">
        <f>+'7.รายจ่าย'!P8/'8.คำนวณ'!W9</f>
        <v>690.1545137465373</v>
      </c>
      <c r="AC9" s="228">
        <f>+'7.รายจ่าย'!R8/'8.คำนวณ'!W9</f>
        <v>284.60036728661669</v>
      </c>
      <c r="AD9" s="228">
        <f>+'7.รายจ่าย'!S8/'8.คำนวณ'!W9</f>
        <v>237.6953095479046</v>
      </c>
      <c r="AE9" s="228">
        <f>+'7.รายจ่าย'!T8/'8.คำนวณ'!W9</f>
        <v>111.34315422551367</v>
      </c>
      <c r="AF9" s="228">
        <f>+'7.รายจ่าย'!U8/'8.คำนวณ'!W9</f>
        <v>173.36672421264564</v>
      </c>
      <c r="AG9" s="228">
        <f>+'7.รายจ่าย'!V8/'8.คำนวณ'!W9</f>
        <v>1.1371361108262743</v>
      </c>
      <c r="AH9" s="228">
        <f>+'7.รายจ่าย'!Y8/'8.คำนวณ'!W9</f>
        <v>1614.7126201497308</v>
      </c>
    </row>
    <row r="10" spans="1:34" s="63" customFormat="1">
      <c r="A10" s="65" t="s">
        <v>169</v>
      </c>
      <c r="B10" s="249">
        <v>83</v>
      </c>
      <c r="C10" s="208">
        <v>8</v>
      </c>
      <c r="D10" s="208">
        <v>2</v>
      </c>
      <c r="E10" s="191" t="s">
        <v>45</v>
      </c>
      <c r="F10" s="191" t="s">
        <v>197</v>
      </c>
      <c r="G10" s="242" t="s">
        <v>324</v>
      </c>
      <c r="H10" s="218">
        <f>+DATA!G12</f>
        <v>27187</v>
      </c>
      <c r="I10" s="219">
        <f>+DATA!H12</f>
        <v>20829</v>
      </c>
      <c r="J10" s="219">
        <f>+DATA!I12</f>
        <v>953</v>
      </c>
      <c r="K10" s="219">
        <f>+DATA!J12</f>
        <v>1512</v>
      </c>
      <c r="L10" s="219">
        <f>+DATA!K12</f>
        <v>3893</v>
      </c>
      <c r="M10" s="226">
        <f>+'6.รายรับ'!G11/I10</f>
        <v>999.26157664794277</v>
      </c>
      <c r="N10" s="226">
        <f>+('6.รายรับ'!H11+'6.รายรับ'!I11+'6.รายรับ'!J11)/I10</f>
        <v>158.09737193336215</v>
      </c>
      <c r="O10" s="226">
        <f>+'6.รายรับ'!K11/'8.คำนวณ'!J10</f>
        <v>484.41789087093389</v>
      </c>
      <c r="P10" s="226">
        <f>+'6.รายรับ'!L11/'8.คำนวณ'!K10</f>
        <v>2153.4690939153438</v>
      </c>
      <c r="Q10" s="226">
        <f>+'6.รายรับ'!M11/'8.คำนวณ'!H10</f>
        <v>7.2180453893404932</v>
      </c>
      <c r="R10" s="227">
        <f>+'6.รายรับ'!Q11/'8.คำนวณ'!H10</f>
        <v>30.384080626770146</v>
      </c>
      <c r="S10" s="227">
        <f>+'6.รายรับ'!V11/'8.คำนวณ'!I10</f>
        <v>701.35669979355703</v>
      </c>
      <c r="T10" s="241">
        <f>+'2.Hosp. Group'!L11</f>
        <v>21</v>
      </c>
      <c r="U10" s="63">
        <f>+DATA!L12</f>
        <v>45501</v>
      </c>
      <c r="V10" s="63">
        <f>+DATA!M12</f>
        <v>967.04200000000003</v>
      </c>
      <c r="W10" s="63">
        <f t="shared" si="0"/>
        <v>3133.7562857142857</v>
      </c>
      <c r="X10" s="228">
        <f>+('7.รายจ่าย'!G9+'7.รายจ่าย'!K9)/'8.คำนวณ'!W10</f>
        <v>9000.4913108841447</v>
      </c>
      <c r="Y10" s="228">
        <f>+'7.รายจ่าย'!L9/'8.คำนวณ'!W10</f>
        <v>39.731551737955371</v>
      </c>
      <c r="Z10" s="228">
        <f>+'7.รายจ่าย'!M9/'8.คำนวณ'!W10</f>
        <v>926.79905365965647</v>
      </c>
      <c r="AA10" s="228">
        <f>+'7.รายจ่าย'!O9/'8.คำนวณ'!W10</f>
        <v>286.56812404137179</v>
      </c>
      <c r="AB10" s="228">
        <f>+'7.รายจ่าย'!P9/'8.คำนวณ'!W10</f>
        <v>553.57910502111247</v>
      </c>
      <c r="AC10" s="228">
        <f>+'7.รายจ่าย'!R9/'8.คำนวณ'!W10</f>
        <v>377.23421422050592</v>
      </c>
      <c r="AD10" s="228">
        <f>+'7.รายจ่าย'!S9/'8.คำนวณ'!W10</f>
        <v>305.00683935034789</v>
      </c>
      <c r="AE10" s="228">
        <f>+'7.รายจ่าย'!T9/'8.คำนวณ'!W10</f>
        <v>22.862339463539282</v>
      </c>
      <c r="AF10" s="228">
        <f>+'7.รายจ่าย'!U9/'8.คำนวณ'!W10</f>
        <v>229.17051120850223</v>
      </c>
      <c r="AG10" s="228">
        <f>+'7.รายจ่าย'!V9/'8.คำนวณ'!W10</f>
        <v>30.959248631514512</v>
      </c>
      <c r="AH10" s="228">
        <f>+'7.รายจ่าย'!Y9/'8.คำนวณ'!W10</f>
        <v>212.03249053828327</v>
      </c>
    </row>
    <row r="11" spans="1:34" s="63" customFormat="1">
      <c r="A11" s="65" t="s">
        <v>165</v>
      </c>
      <c r="B11" s="249">
        <v>84</v>
      </c>
      <c r="C11" s="208">
        <v>9</v>
      </c>
      <c r="D11" s="208">
        <v>2</v>
      </c>
      <c r="E11" s="191" t="s">
        <v>45</v>
      </c>
      <c r="F11" s="191" t="s">
        <v>198</v>
      </c>
      <c r="G11" s="242" t="s">
        <v>325</v>
      </c>
      <c r="H11" s="218">
        <f>+DATA!G13</f>
        <v>28676</v>
      </c>
      <c r="I11" s="219">
        <f>+DATA!H13</f>
        <v>23288</v>
      </c>
      <c r="J11" s="219">
        <f>+DATA!I13</f>
        <v>613</v>
      </c>
      <c r="K11" s="219">
        <f>+DATA!J13</f>
        <v>1276</v>
      </c>
      <c r="L11" s="219">
        <f>+DATA!K13</f>
        <v>3499</v>
      </c>
      <c r="M11" s="226">
        <f>+'6.รายรับ'!G12/I11</f>
        <v>980.85641274476131</v>
      </c>
      <c r="N11" s="226">
        <f>+('6.รายรับ'!H12+'6.รายรับ'!I12+'6.รายรับ'!J12)/I11</f>
        <v>250.77536327722433</v>
      </c>
      <c r="O11" s="226">
        <f>+'6.รายรับ'!K12/'8.คำนวณ'!J11</f>
        <v>736.99959216965738</v>
      </c>
      <c r="P11" s="226">
        <f>+'6.รายรับ'!L12/'8.คำนวณ'!K11</f>
        <v>1525.2354388714734</v>
      </c>
      <c r="Q11" s="226">
        <f>+'6.รายรับ'!M12/'8.คำนวณ'!H11</f>
        <v>11.086727577067931</v>
      </c>
      <c r="R11" s="227">
        <f>+'6.รายรับ'!Q12/'8.คำนวณ'!H11</f>
        <v>24.311471962616825</v>
      </c>
      <c r="S11" s="227">
        <f>+'6.รายรับ'!V12/'8.คำนวณ'!I11</f>
        <v>534.06238491927172</v>
      </c>
      <c r="T11" s="241">
        <f>+'2.Hosp. Group'!L12</f>
        <v>17</v>
      </c>
      <c r="U11" s="63">
        <f>+DATA!L13</f>
        <v>31264</v>
      </c>
      <c r="V11" s="63">
        <f>+DATA!M13</f>
        <v>1236.6600000000001</v>
      </c>
      <c r="W11" s="63">
        <f t="shared" si="0"/>
        <v>3075.7188235294116</v>
      </c>
      <c r="X11" s="228">
        <f>+('7.รายจ่าย'!G10+'7.รายจ่าย'!K10)/'8.คำนวณ'!W11</f>
        <v>9585.4945401572331</v>
      </c>
      <c r="Y11" s="228">
        <f>+'7.รายจ่าย'!L10/'8.คำนวณ'!W11</f>
        <v>109.74776934019442</v>
      </c>
      <c r="Z11" s="228">
        <f>+'7.รายจ่าย'!M10/'8.คำนวณ'!W11</f>
        <v>1240.3978383245467</v>
      </c>
      <c r="AA11" s="228">
        <f>+'7.รายจ่าย'!O10/'8.คำนวณ'!W11</f>
        <v>404.78870190459543</v>
      </c>
      <c r="AB11" s="228">
        <f>+'7.รายจ่าย'!P10/'8.คำนวณ'!W11</f>
        <v>841.43809902305009</v>
      </c>
      <c r="AC11" s="228">
        <f>+'7.รายจ่าย'!R10/'8.คำนวณ'!W11</f>
        <v>942.76842467432766</v>
      </c>
      <c r="AD11" s="228">
        <f>+'7.รายจ่าย'!S10/'8.คำนวณ'!W11</f>
        <v>622.61420171124041</v>
      </c>
      <c r="AE11" s="228">
        <f>+'7.รายจ่าย'!T10/'8.คำนวณ'!W11</f>
        <v>38.854657027089985</v>
      </c>
      <c r="AF11" s="228">
        <f>+'7.รายจ่าย'!U10/'8.คำนวณ'!W11</f>
        <v>353.07017068415576</v>
      </c>
      <c r="AG11" s="228">
        <f>+'7.รายจ่าย'!V10/'8.คำนวณ'!W11</f>
        <v>59.178458904489474</v>
      </c>
      <c r="AH11" s="228">
        <f>+'7.รายจ่าย'!Y10/'8.คำนวณ'!W11</f>
        <v>18.647780662272734</v>
      </c>
    </row>
    <row r="12" spans="1:34" s="63" customFormat="1">
      <c r="A12" s="65" t="s">
        <v>220</v>
      </c>
      <c r="B12" s="249">
        <v>55</v>
      </c>
      <c r="C12" s="208">
        <v>10</v>
      </c>
      <c r="D12" s="208">
        <v>2</v>
      </c>
      <c r="E12" s="191" t="s">
        <v>47</v>
      </c>
      <c r="F12" s="191" t="s">
        <v>216</v>
      </c>
      <c r="G12" s="242" t="s">
        <v>346</v>
      </c>
      <c r="H12" s="218">
        <f>+DATA!G14</f>
        <v>29755</v>
      </c>
      <c r="I12" s="219">
        <f>+DATA!H14</f>
        <v>23019</v>
      </c>
      <c r="J12" s="219">
        <f>+DATA!I14</f>
        <v>1304</v>
      </c>
      <c r="K12" s="219">
        <f>+DATA!J14</f>
        <v>1933</v>
      </c>
      <c r="L12" s="219">
        <f>+DATA!K14</f>
        <v>3499</v>
      </c>
      <c r="M12" s="226">
        <f>+'6.รายรับ'!G13/I12</f>
        <v>944.24541682957556</v>
      </c>
      <c r="N12" s="226">
        <f>+('6.รายรับ'!H13+'6.รายรับ'!I13+'6.รายรับ'!J13)/I12</f>
        <v>88.598998218862675</v>
      </c>
      <c r="O12" s="226">
        <f>+'6.รายรับ'!K13/'8.คำนวณ'!J12</f>
        <v>356.97104294478527</v>
      </c>
      <c r="P12" s="226">
        <f>+'6.รายรับ'!L13/'8.คำนวณ'!K12</f>
        <v>1794.5146611484738</v>
      </c>
      <c r="Q12" s="226">
        <f>+'6.รายรับ'!M13/'8.คำนวณ'!H12</f>
        <v>16.428533019660563</v>
      </c>
      <c r="R12" s="227">
        <f>+'6.รายรับ'!Q13/'8.คำนวณ'!H12</f>
        <v>45.362359267350023</v>
      </c>
      <c r="S12" s="227">
        <f>+'6.รายรับ'!V13/'8.คำนวณ'!I12</f>
        <v>794.88295060602115</v>
      </c>
      <c r="T12" s="241">
        <f>+'2.Hosp. Group'!L13</f>
        <v>17</v>
      </c>
      <c r="U12" s="63">
        <f>+DATA!L14</f>
        <v>34422</v>
      </c>
      <c r="V12" s="63">
        <f>+DATA!M14</f>
        <v>800.46</v>
      </c>
      <c r="W12" s="63">
        <f t="shared" si="0"/>
        <v>2825.2835294117649</v>
      </c>
      <c r="X12" s="228">
        <f>+('7.รายจ่าย'!G11+'7.รายจ่าย'!K11)/'8.คำนวณ'!W12</f>
        <v>11647.417099002243</v>
      </c>
      <c r="Y12" s="228">
        <f>+'7.รายจ่าย'!L11/'8.คำนวณ'!W12</f>
        <v>16.206515035867298</v>
      </c>
      <c r="Z12" s="228">
        <f>+'7.รายจ่าย'!M11/'8.คำนวณ'!W12</f>
        <v>1314.6500524049434</v>
      </c>
      <c r="AA12" s="228">
        <f>+'7.รายจ่าย'!O11/'8.คำนวณ'!W12</f>
        <v>463.45623593842322</v>
      </c>
      <c r="AB12" s="228">
        <f>+'7.รายจ่าย'!P11/'8.คำนวณ'!W12</f>
        <v>840.45671001890071</v>
      </c>
      <c r="AC12" s="228">
        <f>+'7.รายจ่าย'!R11/'8.คำนวณ'!W12</f>
        <v>373.76445903815585</v>
      </c>
      <c r="AD12" s="228">
        <f>+'7.รายจ่าย'!S11/'8.คำนวณ'!W12</f>
        <v>720.25232824108014</v>
      </c>
      <c r="AE12" s="228">
        <f>+'7.รายจ่าย'!T11/'8.คำนวณ'!W12</f>
        <v>401.39334271916903</v>
      </c>
      <c r="AF12" s="228">
        <f>+'7.รายจ่าย'!U11/'8.คำนวณ'!W12</f>
        <v>259.82945865714254</v>
      </c>
      <c r="AG12" s="228">
        <f>+'7.รายจ่าย'!V11/'8.คำนวณ'!W12</f>
        <v>2.6999768060758917</v>
      </c>
      <c r="AH12" s="228">
        <f>+'7.รายจ่าย'!Y11/'8.คำนวณ'!W12</f>
        <v>14.157871089252467</v>
      </c>
    </row>
    <row r="13" spans="1:34" s="63" customFormat="1" ht="25.2" customHeight="1">
      <c r="A13" s="65" t="s">
        <v>167</v>
      </c>
      <c r="B13" s="249">
        <v>47</v>
      </c>
      <c r="C13" s="208">
        <v>11</v>
      </c>
      <c r="D13" s="208">
        <v>2</v>
      </c>
      <c r="E13" s="191" t="s">
        <v>49</v>
      </c>
      <c r="F13" s="191" t="s">
        <v>168</v>
      </c>
      <c r="G13" s="242" t="s">
        <v>365</v>
      </c>
      <c r="H13" s="218">
        <f>+DATA!G15</f>
        <v>24290</v>
      </c>
      <c r="I13" s="219">
        <f>+DATA!H15</f>
        <v>17701</v>
      </c>
      <c r="J13" s="219">
        <f>+DATA!I15</f>
        <v>1516</v>
      </c>
      <c r="K13" s="219">
        <f>+DATA!J15</f>
        <v>1288</v>
      </c>
      <c r="L13" s="219">
        <f>+DATA!K15</f>
        <v>3785</v>
      </c>
      <c r="M13" s="226">
        <f>+'6.รายรับ'!G14/I13</f>
        <v>944.15079882492489</v>
      </c>
      <c r="N13" s="226">
        <f>+('6.รายรับ'!H14+'6.รายรับ'!I14+'6.รายรับ'!J14)/I13</f>
        <v>146.47711654708772</v>
      </c>
      <c r="O13" s="226">
        <f>+'6.รายรับ'!K14/'8.คำนวณ'!J13</f>
        <v>430.40509894459103</v>
      </c>
      <c r="P13" s="226">
        <f>+'6.รายรับ'!L14/'8.คำนวณ'!K13</f>
        <v>1583.0925776397517</v>
      </c>
      <c r="Q13" s="226">
        <f>+'6.รายรับ'!M14/'8.คำนวณ'!H13</f>
        <v>8.8574104569781795</v>
      </c>
      <c r="R13" s="227">
        <f>+'6.รายรับ'!Q14/'8.คำนวณ'!H13</f>
        <v>38.284582132564843</v>
      </c>
      <c r="S13" s="227">
        <f>+'6.รายรับ'!V14/'8.คำนวณ'!I13</f>
        <v>764.89848652618491</v>
      </c>
      <c r="T13" s="241">
        <f>+'2.Hosp. Group'!L14</f>
        <v>21</v>
      </c>
      <c r="U13" s="63">
        <f>+DATA!L15</f>
        <v>32067</v>
      </c>
      <c r="V13" s="63">
        <f>+DATA!M15</f>
        <v>867.72</v>
      </c>
      <c r="W13" s="63">
        <f t="shared" si="0"/>
        <v>2394.7200000000003</v>
      </c>
      <c r="X13" s="228">
        <f>+('7.รายจ่าย'!G12+'7.รายจ่าย'!K12)/'8.คำนวณ'!W13</f>
        <v>11227.459515099887</v>
      </c>
      <c r="Y13" s="228">
        <f>+'7.รายจ่าย'!L12/'8.คำนวณ'!W13</f>
        <v>39.595376494955566</v>
      </c>
      <c r="Z13" s="228">
        <f>+'7.รายจ่าย'!M12/'8.คำนวณ'!W13</f>
        <v>1145.5678158615619</v>
      </c>
      <c r="AA13" s="228">
        <f>+'7.รายจ่าย'!O12/'8.คำนวณ'!W13</f>
        <v>574.00949171510649</v>
      </c>
      <c r="AB13" s="228">
        <f>+'7.รายจ่าย'!P12/'8.คำนวณ'!W13</f>
        <v>723.94545082514855</v>
      </c>
      <c r="AC13" s="228">
        <f>+'7.รายจ่าย'!R12/'8.คำนวณ'!W13</f>
        <v>665.2221345292977</v>
      </c>
      <c r="AD13" s="228">
        <f>+'7.รายจ่าย'!S12/'8.คำนวณ'!W13</f>
        <v>159.40867825883609</v>
      </c>
      <c r="AE13" s="228">
        <f>+'7.รายจ่าย'!T12/'8.คำนวณ'!W13</f>
        <v>31.845059130086184</v>
      </c>
      <c r="AF13" s="228">
        <f>+'7.รายจ่าย'!U12/'8.คำนวณ'!W13</f>
        <v>280.21247995590295</v>
      </c>
      <c r="AG13" s="228">
        <f>+'7.รายจ่าย'!V12/'8.คำนวณ'!W13</f>
        <v>32.674822108639006</v>
      </c>
      <c r="AH13" s="228">
        <f>+'7.รายจ่าย'!Y12/'8.คำนวณ'!W13</f>
        <v>7.4747778445914337</v>
      </c>
    </row>
    <row r="14" spans="1:34" s="63" customFormat="1" ht="24.6" customHeight="1">
      <c r="A14" s="65" t="s">
        <v>198</v>
      </c>
      <c r="B14" s="249">
        <v>5</v>
      </c>
      <c r="C14" s="208">
        <v>12</v>
      </c>
      <c r="D14" s="208">
        <v>2</v>
      </c>
      <c r="E14" s="191" t="s">
        <v>51</v>
      </c>
      <c r="F14" s="191" t="s">
        <v>169</v>
      </c>
      <c r="G14" s="242" t="s">
        <v>375</v>
      </c>
      <c r="H14" s="218">
        <f>+DATA!G16</f>
        <v>23716</v>
      </c>
      <c r="I14" s="219">
        <f>+DATA!H16</f>
        <v>17443</v>
      </c>
      <c r="J14" s="219">
        <f>+DATA!I16</f>
        <v>475</v>
      </c>
      <c r="K14" s="219">
        <f>+DATA!J16</f>
        <v>1221</v>
      </c>
      <c r="L14" s="219">
        <f>+DATA!K16</f>
        <v>4577</v>
      </c>
      <c r="M14" s="226">
        <f>+'6.รายรับ'!G15/I14</f>
        <v>1091.0501926274148</v>
      </c>
      <c r="N14" s="226">
        <f>+('6.รายรับ'!H15+'6.รายรับ'!I15+'6.รายรับ'!J15)/I14</f>
        <v>395.94489652009401</v>
      </c>
      <c r="O14" s="226">
        <f>+'6.รายรับ'!K15/'8.คำนวณ'!J14</f>
        <v>404.53185263157894</v>
      </c>
      <c r="P14" s="226">
        <f>+'6.รายรับ'!L15/'8.คำนวณ'!K14</f>
        <v>1624.4496478296478</v>
      </c>
      <c r="Q14" s="226">
        <f>+'6.รายรับ'!M15/'8.คำนวณ'!H14</f>
        <v>4.9437299713273744</v>
      </c>
      <c r="R14" s="227">
        <f>+'6.รายรับ'!Q15/'8.คำนวณ'!H14</f>
        <v>21.072672457412718</v>
      </c>
      <c r="S14" s="227">
        <f>+'6.รายรับ'!V15/'8.คำนวณ'!I14</f>
        <v>1014.2866209940951</v>
      </c>
      <c r="T14" s="241">
        <f>+'2.Hosp. Group'!L15</f>
        <v>21</v>
      </c>
      <c r="U14" s="63">
        <f>+DATA!L16</f>
        <v>31557</v>
      </c>
      <c r="V14" s="63">
        <f>+DATA!M16</f>
        <v>724.48900000000003</v>
      </c>
      <c r="W14" s="63">
        <f t="shared" si="0"/>
        <v>2227.2032857142858</v>
      </c>
      <c r="X14" s="228">
        <f>+('7.รายจ่าย'!G13+'7.รายจ่าย'!K13)/'8.คำนวณ'!W14</f>
        <v>13480.338181330937</v>
      </c>
      <c r="Y14" s="228">
        <f>+'7.รายจ่าย'!L13/'8.คำนวณ'!W14</f>
        <v>33.4972117177321</v>
      </c>
      <c r="Z14" s="228">
        <f>+'7.รายจ่าย'!M13/'8.คำนวณ'!W14</f>
        <v>1496.5695549120121</v>
      </c>
      <c r="AA14" s="228">
        <f>+'7.รายจ่าย'!O13/'8.คำนวณ'!W14</f>
        <v>646.0544258484839</v>
      </c>
      <c r="AB14" s="228">
        <f>+'7.รายจ่าย'!P13/'8.คำนวณ'!W14</f>
        <v>473.77579171520875</v>
      </c>
      <c r="AC14" s="228">
        <f>+'7.รายจ่าย'!R13/'8.คำนวณ'!W14</f>
        <v>834.4340464655769</v>
      </c>
      <c r="AD14" s="228">
        <f>+'7.รายจ่าย'!S13/'8.คำนวณ'!W14</f>
        <v>549.45441121129295</v>
      </c>
      <c r="AE14" s="228">
        <f>+'7.รายจ่าย'!T13/'8.คำนวณ'!W14</f>
        <v>135.87893028944757</v>
      </c>
      <c r="AF14" s="228">
        <f>+'7.รายจ่าย'!U13/'8.คำนวณ'!W14</f>
        <v>247.01591611722145</v>
      </c>
      <c r="AG14" s="228">
        <f>+'7.รายจ่าย'!V13/'8.คำนวณ'!W14</f>
        <v>98.78238839318216</v>
      </c>
      <c r="AH14" s="228">
        <f>+'7.รายจ่าย'!Y13/'8.คำนวณ'!W14</f>
        <v>735.43600196094735</v>
      </c>
    </row>
    <row r="15" spans="1:34" s="63" customFormat="1">
      <c r="A15" s="65" t="s">
        <v>197</v>
      </c>
      <c r="B15" s="249">
        <v>58</v>
      </c>
      <c r="C15" s="208">
        <v>13</v>
      </c>
      <c r="D15" s="208">
        <v>2</v>
      </c>
      <c r="E15" s="191" t="s">
        <v>47</v>
      </c>
      <c r="F15" s="191" t="s">
        <v>167</v>
      </c>
      <c r="G15" s="242" t="s">
        <v>349</v>
      </c>
      <c r="H15" s="218">
        <f>+DATA!G17</f>
        <v>26601</v>
      </c>
      <c r="I15" s="219">
        <f>+DATA!H17</f>
        <v>20109</v>
      </c>
      <c r="J15" s="219">
        <f>+DATA!I17</f>
        <v>1220</v>
      </c>
      <c r="K15" s="219">
        <f>+DATA!J17</f>
        <v>1030</v>
      </c>
      <c r="L15" s="219">
        <f>+DATA!K17</f>
        <v>4242</v>
      </c>
      <c r="M15" s="226">
        <f>+'6.รายรับ'!G16/I15</f>
        <v>1235.9032746531404</v>
      </c>
      <c r="N15" s="226">
        <f>+('6.รายรับ'!H16+'6.รายรับ'!I16+'6.รายรับ'!J16)/I15</f>
        <v>101.48386244964942</v>
      </c>
      <c r="O15" s="226">
        <f>+'6.รายรับ'!K16/'8.คำนวณ'!J15</f>
        <v>441.36313114754103</v>
      </c>
      <c r="P15" s="226">
        <f>+'6.รายรับ'!L16/'8.คำนวณ'!K15</f>
        <v>1639.1312912621361</v>
      </c>
      <c r="Q15" s="226">
        <f>+'6.รายรับ'!M16/'8.คำนวณ'!H15</f>
        <v>11.804255479117327</v>
      </c>
      <c r="R15" s="227">
        <f>+'6.รายรับ'!Q16/'8.คำนวณ'!H15</f>
        <v>28.354554340062403</v>
      </c>
      <c r="S15" s="227">
        <f>+'6.รายรับ'!V16/'8.คำนวณ'!I15</f>
        <v>706.87294495002243</v>
      </c>
      <c r="T15" s="241">
        <f>+'2.Hosp. Group'!L16</f>
        <v>21</v>
      </c>
      <c r="U15" s="63">
        <f>+DATA!L17</f>
        <v>30820</v>
      </c>
      <c r="V15" s="63">
        <f>+DATA!M17</f>
        <v>1250.6500000000001</v>
      </c>
      <c r="W15" s="63">
        <f t="shared" si="0"/>
        <v>2718.2690476190478</v>
      </c>
      <c r="X15" s="228">
        <f>+('7.รายจ่าย'!G14+'7.รายจ่าย'!K14)/'8.คำนวณ'!W15</f>
        <v>10251.487061006084</v>
      </c>
      <c r="Y15" s="228">
        <f>+'7.รายจ่าย'!L14/'8.คำนวณ'!W15</f>
        <v>38.97293025235772</v>
      </c>
      <c r="Z15" s="228">
        <f>+'7.รายจ่าย'!M14/'8.คำนวณ'!W15</f>
        <v>1095.9010928698497</v>
      </c>
      <c r="AA15" s="228">
        <f>+'7.รายจ่าย'!O14/'8.คำนวณ'!W15</f>
        <v>480.89564612634263</v>
      </c>
      <c r="AB15" s="228">
        <f>+'7.รายจ่าย'!P14/'8.คำนวณ'!W15</f>
        <v>612.2407719198053</v>
      </c>
      <c r="AC15" s="228">
        <f>+'7.รายจ่าย'!R14/'8.คำนวณ'!W15</f>
        <v>524.36019946166721</v>
      </c>
      <c r="AD15" s="228">
        <f>+'7.รายจ่าย'!S14/'8.คำนวณ'!W15</f>
        <v>217.08163528435901</v>
      </c>
      <c r="AE15" s="228">
        <f>+'7.รายจ่าย'!T14/'8.คำนวณ'!W15</f>
        <v>168.36743971347312</v>
      </c>
      <c r="AF15" s="228">
        <f>+'7.รายจ่าย'!U14/'8.คำนวณ'!W15</f>
        <v>198.32095372317639</v>
      </c>
      <c r="AG15" s="228">
        <f>+'7.รายจ่าย'!V14/'8.คำนวณ'!W15</f>
        <v>17.188291218238497</v>
      </c>
      <c r="AH15" s="228">
        <f>+'7.รายจ่าย'!Y14/'8.คำนวณ'!W15</f>
        <v>47.8245522141629</v>
      </c>
    </row>
    <row r="16" spans="1:34" s="63" customFormat="1">
      <c r="A16" s="65" t="s">
        <v>168</v>
      </c>
      <c r="B16" s="249">
        <v>87</v>
      </c>
      <c r="C16" s="208">
        <v>14</v>
      </c>
      <c r="D16" s="208">
        <v>2</v>
      </c>
      <c r="E16" s="191" t="s">
        <v>45</v>
      </c>
      <c r="F16" s="191" t="s">
        <v>165</v>
      </c>
      <c r="G16" s="242" t="s">
        <v>328</v>
      </c>
      <c r="H16" s="218">
        <f>+DATA!G18</f>
        <v>22059</v>
      </c>
      <c r="I16" s="219">
        <f>+DATA!H18</f>
        <v>18145</v>
      </c>
      <c r="J16" s="219">
        <f>+DATA!I18</f>
        <v>538</v>
      </c>
      <c r="K16" s="219">
        <f>+DATA!J18</f>
        <v>995</v>
      </c>
      <c r="L16" s="219">
        <f>+DATA!K18</f>
        <v>2381</v>
      </c>
      <c r="M16" s="226">
        <f>+'6.รายรับ'!G17/I16</f>
        <v>935.25173215761959</v>
      </c>
      <c r="N16" s="226">
        <f>+('6.รายรับ'!H17+'6.รายรับ'!I17+'6.รายรับ'!J17)/I16</f>
        <v>213.80410967208599</v>
      </c>
      <c r="O16" s="226">
        <f>+'6.รายรับ'!K17/'8.คำนวณ'!J16</f>
        <v>1414.5136988847585</v>
      </c>
      <c r="P16" s="226">
        <f>+'6.รายรับ'!L17/'8.คำนวณ'!K16</f>
        <v>1838.1847638190952</v>
      </c>
      <c r="Q16" s="226">
        <f>+'6.รายรับ'!M17/'8.คำนวณ'!H16</f>
        <v>9.4320912099369867</v>
      </c>
      <c r="R16" s="227">
        <f>+'6.รายรับ'!Q17/'8.คำนวณ'!H16</f>
        <v>25.026361122444353</v>
      </c>
      <c r="S16" s="227">
        <f>+'6.รายรับ'!V17/'8.คำนวณ'!I16</f>
        <v>553.02858363185453</v>
      </c>
      <c r="T16" s="241">
        <f>+'2.Hosp. Group'!L17</f>
        <v>21</v>
      </c>
      <c r="U16" s="63">
        <f>+DATA!L18</f>
        <v>32381</v>
      </c>
      <c r="V16" s="63">
        <f>+DATA!M18</f>
        <v>884.19799999999998</v>
      </c>
      <c r="W16" s="63">
        <f t="shared" si="0"/>
        <v>2426.1503809523811</v>
      </c>
      <c r="X16" s="228">
        <f>+('7.รายจ่าย'!G15+'7.รายจ่าย'!K15)/'8.คำนวณ'!W16</f>
        <v>9283.7381997559205</v>
      </c>
      <c r="Y16" s="228">
        <f>+'7.รายจ่าย'!L15/'8.คำนวณ'!W16</f>
        <v>114.64470718044053</v>
      </c>
      <c r="Z16" s="228">
        <f>+'7.รายจ่าย'!M15/'8.คำนวณ'!W16</f>
        <v>970.25165401163247</v>
      </c>
      <c r="AA16" s="228">
        <f>+'7.รายจ่าย'!O15/'8.คำนวณ'!W16</f>
        <v>449.09711226238511</v>
      </c>
      <c r="AB16" s="228">
        <f>+'7.รายจ่าย'!P15/'8.คำนวณ'!W16</f>
        <v>735.03770170254825</v>
      </c>
      <c r="AC16" s="228">
        <f>+'7.รายจ่าย'!R15/'8.คำนวณ'!W16</f>
        <v>310.18472964754392</v>
      </c>
      <c r="AD16" s="228">
        <f>+'7.รายจ่าย'!S15/'8.คำนวณ'!W16</f>
        <v>306.90660638591902</v>
      </c>
      <c r="AE16" s="228">
        <f>+'7.รายจ่าย'!T15/'8.คำนวณ'!W16</f>
        <v>208.32073888247572</v>
      </c>
      <c r="AF16" s="228">
        <f>+'7.รายจ่าย'!U15/'8.คำนวณ'!W16</f>
        <v>144.27307257953115</v>
      </c>
      <c r="AG16" s="228">
        <f>+'7.รายจ่าย'!V15/'8.คำนวณ'!W16</f>
        <v>266.07187875411012</v>
      </c>
      <c r="AH16" s="228">
        <f>+'7.รายจ่าย'!Y15/'8.คำนวณ'!W16</f>
        <v>1759.9611316442167</v>
      </c>
    </row>
    <row r="17" spans="1:34" s="63" customFormat="1">
      <c r="A17" s="65" t="s">
        <v>216</v>
      </c>
      <c r="B17" s="249">
        <v>60</v>
      </c>
      <c r="C17" s="208">
        <v>15</v>
      </c>
      <c r="D17" s="208">
        <v>2</v>
      </c>
      <c r="E17" s="191" t="s">
        <v>47</v>
      </c>
      <c r="F17" s="191" t="s">
        <v>219</v>
      </c>
      <c r="G17" s="242" t="s">
        <v>351</v>
      </c>
      <c r="H17" s="218">
        <f>+DATA!G19</f>
        <v>50852</v>
      </c>
      <c r="I17" s="219">
        <f>+DATA!H19</f>
        <v>36390</v>
      </c>
      <c r="J17" s="219">
        <f>+DATA!I19</f>
        <v>892</v>
      </c>
      <c r="K17" s="219">
        <f>+DATA!J19</f>
        <v>1979</v>
      </c>
      <c r="L17" s="219">
        <f>+DATA!K19</f>
        <v>11591</v>
      </c>
      <c r="M17" s="226">
        <f>+'6.รายรับ'!G18/I17</f>
        <v>1013.7668134102775</v>
      </c>
      <c r="N17" s="226">
        <f>+('6.รายรับ'!H18+'6.รายรับ'!I18+'6.รายรับ'!J18)/I17</f>
        <v>135.04802033525695</v>
      </c>
      <c r="O17" s="226">
        <f>+'6.รายรับ'!K18/'8.คำนวณ'!J17</f>
        <v>312.65344170403591</v>
      </c>
      <c r="P17" s="226">
        <f>+'6.รายรับ'!L18/'8.คำนวณ'!K17</f>
        <v>891.27961091460327</v>
      </c>
      <c r="Q17" s="226">
        <f>+'6.รายรับ'!M18/'8.คำนวณ'!H17</f>
        <v>11.188193188075198</v>
      </c>
      <c r="R17" s="227">
        <f>+'6.รายรับ'!Q18/'8.คำนวณ'!H17</f>
        <v>24.512428223078739</v>
      </c>
      <c r="S17" s="227">
        <f>+'6.รายรับ'!V18/'8.คำนวณ'!I17</f>
        <v>301.16566034624901</v>
      </c>
      <c r="T17" s="241">
        <f>+'2.Hosp. Group'!L18</f>
        <v>21</v>
      </c>
      <c r="U17" s="63">
        <f>+DATA!L19</f>
        <v>40108</v>
      </c>
      <c r="V17" s="63">
        <f>+DATA!M19</f>
        <v>799.44100000000003</v>
      </c>
      <c r="W17" s="63">
        <f t="shared" si="0"/>
        <v>2709.3457619047622</v>
      </c>
      <c r="X17" s="228">
        <f>+('7.รายจ่าย'!G16+'7.รายจ่าย'!K16)/'8.คำนวณ'!W17</f>
        <v>9449.3765579780356</v>
      </c>
      <c r="Y17" s="228">
        <f>+'7.รายจ่าย'!L16/'8.คำนวณ'!W17</f>
        <v>87.855545551578501</v>
      </c>
      <c r="Z17" s="228">
        <f>+'7.รายจ่าย'!M16/'8.คำนวณ'!W17</f>
        <v>2008.1228599538376</v>
      </c>
      <c r="AA17" s="228">
        <f>+'7.รายจ่าย'!O16/'8.คำนวณ'!W17</f>
        <v>439.83930982740674</v>
      </c>
      <c r="AB17" s="228">
        <f>+'7.รายจ่าย'!P16/'8.คำนวณ'!W17</f>
        <v>768.6638705485409</v>
      </c>
      <c r="AC17" s="228">
        <f>+'7.รายจ่าย'!R16/'8.คำนวณ'!W17</f>
        <v>630.82387786431161</v>
      </c>
      <c r="AD17" s="228">
        <f>+'7.รายจ่าย'!S16/'8.คำนวณ'!W17</f>
        <v>563.03677494730277</v>
      </c>
      <c r="AE17" s="228">
        <f>+'7.รายจ่าย'!T16/'8.คำนวณ'!W17</f>
        <v>311.51782539805203</v>
      </c>
      <c r="AF17" s="228">
        <f>+'7.รายจ่าย'!U16/'8.คำนวณ'!W17</f>
        <v>370.66018450667605</v>
      </c>
      <c r="AG17" s="228">
        <f>+'7.รายจ่าย'!V16/'8.คำนวณ'!W17</f>
        <v>41.584917504508773</v>
      </c>
      <c r="AH17" s="228">
        <f>+'7.รายจ่าย'!Y16/'8.คำนวณ'!W17</f>
        <v>504.36276875909289</v>
      </c>
    </row>
    <row r="18" spans="1:34" s="63" customFormat="1">
      <c r="A18" s="65" t="s">
        <v>213</v>
      </c>
      <c r="B18" s="249">
        <v>61</v>
      </c>
      <c r="C18" s="208">
        <v>16</v>
      </c>
      <c r="D18" s="208">
        <v>2</v>
      </c>
      <c r="E18" s="191" t="s">
        <v>47</v>
      </c>
      <c r="F18" s="191" t="s">
        <v>220</v>
      </c>
      <c r="G18" s="242" t="s">
        <v>352</v>
      </c>
      <c r="H18" s="218">
        <f>+DATA!G20</f>
        <v>37916</v>
      </c>
      <c r="I18" s="219">
        <f>+DATA!H20</f>
        <v>28641</v>
      </c>
      <c r="J18" s="219">
        <f>+DATA!I20</f>
        <v>969</v>
      </c>
      <c r="K18" s="219">
        <f>+DATA!J20</f>
        <v>1911</v>
      </c>
      <c r="L18" s="219">
        <f>+DATA!K20</f>
        <v>6395</v>
      </c>
      <c r="M18" s="226">
        <f>+'6.รายรับ'!G19/I18</f>
        <v>1204.685460004888</v>
      </c>
      <c r="N18" s="226">
        <f>+('6.รายรับ'!H19+'6.รายรับ'!I19+'6.รายรับ'!J19)/I18</f>
        <v>60.491836178904371</v>
      </c>
      <c r="O18" s="226">
        <f>+'6.รายรับ'!K19/'8.คำนวณ'!J18</f>
        <v>433.3789886480908</v>
      </c>
      <c r="P18" s="226">
        <f>+'6.รายรับ'!L19/'8.คำนวณ'!K18</f>
        <v>1601.3978335949766</v>
      </c>
      <c r="Q18" s="226">
        <f>+'6.รายรับ'!M19/'8.คำนวณ'!H18</f>
        <v>10.495832893765165</v>
      </c>
      <c r="R18" s="227">
        <f>+'6.รายรับ'!Q19/'8.คำนวณ'!H18</f>
        <v>26.560423040405105</v>
      </c>
      <c r="S18" s="227">
        <f>+'6.รายรับ'!V19/'8.คำนวณ'!I18</f>
        <v>336.35781536957506</v>
      </c>
      <c r="T18" s="241">
        <f>+'2.Hosp. Group'!L19</f>
        <v>17</v>
      </c>
      <c r="U18" s="63">
        <f>+DATA!L20</f>
        <v>29535</v>
      </c>
      <c r="V18" s="63">
        <f>+DATA!M20</f>
        <v>1170.79</v>
      </c>
      <c r="W18" s="63">
        <f t="shared" si="0"/>
        <v>2908.1429411764702</v>
      </c>
      <c r="X18" s="228">
        <f>+('7.รายจ่าย'!G17+'7.รายจ่าย'!K17)/'8.คำนวณ'!W18</f>
        <v>8177.2287404757808</v>
      </c>
      <c r="Y18" s="228">
        <f>+'7.รายจ่าย'!L17/'8.คำนวณ'!W18</f>
        <v>110.63297661353729</v>
      </c>
      <c r="Z18" s="228">
        <f>+'7.รายจ่าย'!M17/'8.คำนวณ'!W18</f>
        <v>1681.1529002842528</v>
      </c>
      <c r="AA18" s="228">
        <f>+'7.รายจ่าย'!O17/'8.คำนวณ'!W18</f>
        <v>697.42902636673546</v>
      </c>
      <c r="AB18" s="228">
        <f>+'7.รายจ่าย'!P17/'8.คำนวณ'!W18</f>
        <v>783.93778989340888</v>
      </c>
      <c r="AC18" s="228">
        <f>+'7.รายจ่าย'!R17/'8.คำนวณ'!W18</f>
        <v>427.39574881322085</v>
      </c>
      <c r="AD18" s="228">
        <f>+'7.รายจ่าย'!S17/'8.คำนวณ'!W18</f>
        <v>458.63952597200199</v>
      </c>
      <c r="AE18" s="228">
        <f>+'7.รายจ่าย'!T17/'8.คำนวณ'!W18</f>
        <v>253.13920769733184</v>
      </c>
      <c r="AF18" s="228">
        <f>+'7.รายจ่าย'!U17/'8.คำนวณ'!W18</f>
        <v>287.07449629771821</v>
      </c>
      <c r="AG18" s="228">
        <f>+'7.รายจ่าย'!V17/'8.คำนวณ'!W18</f>
        <v>162.90393889935422</v>
      </c>
      <c r="AH18" s="228">
        <f>+'7.รายจ่าย'!Y17/'8.คำนวณ'!W18</f>
        <v>0</v>
      </c>
    </row>
    <row r="19" spans="1:34" s="63" customFormat="1">
      <c r="A19" s="65" t="s">
        <v>219</v>
      </c>
      <c r="B19" s="249">
        <v>34</v>
      </c>
      <c r="C19" s="208">
        <v>17</v>
      </c>
      <c r="D19" s="208">
        <v>2</v>
      </c>
      <c r="E19" s="191" t="s">
        <v>53</v>
      </c>
      <c r="F19" s="191" t="s">
        <v>213</v>
      </c>
      <c r="G19" s="242" t="s">
        <v>343</v>
      </c>
      <c r="H19" s="218">
        <f>+DATA!G21</f>
        <v>25000</v>
      </c>
      <c r="I19" s="219">
        <f>+DATA!H21</f>
        <v>19546</v>
      </c>
      <c r="J19" s="219">
        <f>+DATA!I21</f>
        <v>774</v>
      </c>
      <c r="K19" s="219">
        <f>+DATA!J21</f>
        <v>1538</v>
      </c>
      <c r="L19" s="219">
        <f>+DATA!K21</f>
        <v>3142</v>
      </c>
      <c r="M19" s="226">
        <f>+'6.รายรับ'!G20/I19</f>
        <v>1340.7485065998162</v>
      </c>
      <c r="N19" s="226">
        <f>+('6.รายรับ'!H20+'6.รายรับ'!I20+'6.รายรับ'!J20)/I19</f>
        <v>234.63477591323033</v>
      </c>
      <c r="O19" s="226">
        <f>+'6.รายรับ'!K20/'8.คำนวณ'!J19</f>
        <v>691.08399224806203</v>
      </c>
      <c r="P19" s="226">
        <f>+'6.รายรับ'!L20/'8.คำนวณ'!K19</f>
        <v>1673.2319635890765</v>
      </c>
      <c r="Q19" s="226">
        <f>+'6.รายรับ'!M20/'8.คำนวณ'!H19</f>
        <v>11.14404</v>
      </c>
      <c r="R19" s="227">
        <f>+'6.รายรับ'!Q20/'8.คำนวณ'!H19</f>
        <v>50.314219999999999</v>
      </c>
      <c r="S19" s="227">
        <f>+'6.รายรับ'!V20/'8.คำนวณ'!I19</f>
        <v>635.21531208431395</v>
      </c>
      <c r="T19" s="241">
        <f>+'2.Hosp. Group'!L20</f>
        <v>21</v>
      </c>
      <c r="U19" s="63">
        <f>+DATA!L21</f>
        <v>36765</v>
      </c>
      <c r="V19" s="63">
        <f>+DATA!M21</f>
        <v>1330.36</v>
      </c>
      <c r="W19" s="63">
        <f t="shared" si="0"/>
        <v>3081.0742857142859</v>
      </c>
      <c r="X19" s="228">
        <f>+('7.รายจ่าย'!G18+'7.รายจ่าย'!K18)/'8.คำนวณ'!W19</f>
        <v>8674.4182715490697</v>
      </c>
      <c r="Y19" s="228">
        <f>+'7.รายจ่าย'!L18/'8.คำนวณ'!W19</f>
        <v>85.94071919256362</v>
      </c>
      <c r="Z19" s="228">
        <f>+'7.รายจ่าย'!M18/'8.คำนวณ'!W19</f>
        <v>1137.6559618352039</v>
      </c>
      <c r="AA19" s="228">
        <f>+'7.รายจ่าย'!O18/'8.คำนวณ'!W19</f>
        <v>586.05796957647431</v>
      </c>
      <c r="AB19" s="228">
        <f>+'7.รายจ่าย'!P18/'8.คำนวณ'!W19</f>
        <v>1118.654365453237</v>
      </c>
      <c r="AC19" s="228">
        <f>+'7.รายจ่าย'!R18/'8.คำนวณ'!W19</f>
        <v>936.66948031113441</v>
      </c>
      <c r="AD19" s="228">
        <f>+'7.รายจ่าย'!S18/'8.คำนวณ'!W19</f>
        <v>579.31157917090138</v>
      </c>
      <c r="AE19" s="228">
        <f>+'7.รายจ่าย'!T18/'8.คำนวณ'!W19</f>
        <v>49.207073877756919</v>
      </c>
      <c r="AF19" s="228">
        <f>+'7.รายจ่าย'!U18/'8.คำนวณ'!W19</f>
        <v>249.50372458214943</v>
      </c>
      <c r="AG19" s="228">
        <f>+'7.รายจ่าย'!V18/'8.คำนวณ'!W19</f>
        <v>215.68970377679028</v>
      </c>
      <c r="AH19" s="228">
        <f>+'7.รายจ่าย'!Y18/'8.คำนวณ'!W19</f>
        <v>352.93802393599265</v>
      </c>
    </row>
    <row r="20" spans="1:34" s="63" customFormat="1">
      <c r="A20" s="65" t="s">
        <v>199</v>
      </c>
      <c r="B20" s="249">
        <v>75</v>
      </c>
      <c r="C20" s="208">
        <v>18</v>
      </c>
      <c r="D20" s="208">
        <v>3</v>
      </c>
      <c r="E20" s="191" t="s">
        <v>45</v>
      </c>
      <c r="F20" s="191" t="s">
        <v>189</v>
      </c>
      <c r="G20" s="242" t="s">
        <v>316</v>
      </c>
      <c r="H20" s="218">
        <f>+DATA!G22</f>
        <v>32172</v>
      </c>
      <c r="I20" s="219">
        <f>+DATA!H22</f>
        <v>24618</v>
      </c>
      <c r="J20" s="219">
        <f>+DATA!I22</f>
        <v>817</v>
      </c>
      <c r="K20" s="219">
        <f>+DATA!J22</f>
        <v>1642</v>
      </c>
      <c r="L20" s="219">
        <f>+DATA!K22</f>
        <v>5095</v>
      </c>
      <c r="M20" s="226">
        <f>+'6.รายรับ'!G21/I20</f>
        <v>1007.5874632382812</v>
      </c>
      <c r="N20" s="226">
        <f>+('6.รายรับ'!H21+'6.รายรับ'!I21+'6.รายรับ'!J21)/I20</f>
        <v>171.95765740515068</v>
      </c>
      <c r="O20" s="226">
        <f>+'6.รายรับ'!K21/'8.คำนวณ'!J20</f>
        <v>786.90862913096691</v>
      </c>
      <c r="P20" s="226">
        <f>+'6.รายรับ'!L21/'8.คำนวณ'!K20</f>
        <v>1479.1153836784408</v>
      </c>
      <c r="Q20" s="226">
        <f>+'6.รายรับ'!M21/'8.คำนวณ'!H20</f>
        <v>3.8535061544199927</v>
      </c>
      <c r="R20" s="227">
        <f>+'6.รายรับ'!Q21/'8.คำนวณ'!H20</f>
        <v>18.706608230759667</v>
      </c>
      <c r="S20" s="227">
        <f>+'6.รายรับ'!V21/'8.คำนวณ'!I20</f>
        <v>611.67743764725003</v>
      </c>
      <c r="T20" s="241">
        <f>+'2.Hosp. Group'!L21</f>
        <v>21</v>
      </c>
      <c r="U20" s="63">
        <f>+DATA!L22</f>
        <v>38770</v>
      </c>
      <c r="V20" s="63">
        <f>+DATA!M22</f>
        <v>829.38199999999995</v>
      </c>
      <c r="W20" s="63">
        <f t="shared" si="0"/>
        <v>2675.5724761904762</v>
      </c>
      <c r="X20" s="228">
        <f>+('7.รายจ่าย'!G19+'7.รายจ่าย'!K19)/'8.คำนวณ'!W20</f>
        <v>10656.681463025394</v>
      </c>
      <c r="Y20" s="228">
        <f>+'7.รายจ่าย'!L19/'8.คำนวณ'!W20</f>
        <v>30.682405627406272</v>
      </c>
      <c r="Z20" s="228">
        <f>+'7.รายจ่าย'!M19/'8.คำนวณ'!W20</f>
        <v>1555.1142221063078</v>
      </c>
      <c r="AA20" s="228">
        <f>+'7.รายจ่าย'!O19/'8.คำนวณ'!W20</f>
        <v>548.43684223022183</v>
      </c>
      <c r="AB20" s="228">
        <f>+'7.รายจ่าย'!P19/'8.คำนวณ'!W20</f>
        <v>574.00439108518697</v>
      </c>
      <c r="AC20" s="228">
        <f>+'7.รายจ่าย'!R19/'8.คำนวณ'!W20</f>
        <v>765.81629099331872</v>
      </c>
      <c r="AD20" s="228">
        <f>+'7.รายจ่าย'!S19/'8.คำนวณ'!W20</f>
        <v>223.20473667388885</v>
      </c>
      <c r="AE20" s="228">
        <f>+'7.รายจ่าย'!T19/'8.คำนวณ'!W20</f>
        <v>204.25722153418275</v>
      </c>
      <c r="AF20" s="228">
        <f>+'7.รายจ่าย'!U19/'8.คำนวณ'!W20</f>
        <v>380.29334621080289</v>
      </c>
      <c r="AG20" s="228">
        <f>+'7.รายจ่าย'!V19/'8.คำนวณ'!W20</f>
        <v>156.20623015044293</v>
      </c>
      <c r="AH20" s="228">
        <f>+'7.รายจ่าย'!Y19/'8.คำนวณ'!W20</f>
        <v>104.13023847393086</v>
      </c>
    </row>
    <row r="21" spans="1:34" s="63" customFormat="1">
      <c r="A21" s="65" t="s">
        <v>223</v>
      </c>
      <c r="B21" s="249">
        <v>76</v>
      </c>
      <c r="C21" s="208">
        <v>19</v>
      </c>
      <c r="D21" s="208">
        <v>3</v>
      </c>
      <c r="E21" s="191" t="s">
        <v>45</v>
      </c>
      <c r="F21" s="191" t="s">
        <v>190</v>
      </c>
      <c r="G21" s="242" t="s">
        <v>317</v>
      </c>
      <c r="H21" s="218">
        <f>+DATA!G23</f>
        <v>39520</v>
      </c>
      <c r="I21" s="219">
        <f>+DATA!H23</f>
        <v>29397</v>
      </c>
      <c r="J21" s="219">
        <f>+DATA!I23</f>
        <v>1061</v>
      </c>
      <c r="K21" s="219">
        <f>+DATA!J23</f>
        <v>1977</v>
      </c>
      <c r="L21" s="219">
        <f>+DATA!K23</f>
        <v>7085</v>
      </c>
      <c r="M21" s="226">
        <f>+'6.รายรับ'!G22/I21</f>
        <v>1110.1926764635843</v>
      </c>
      <c r="N21" s="226">
        <f>+('6.รายรับ'!H22+'6.รายรับ'!I22+'6.รายรับ'!J22)/I21</f>
        <v>126.09465931897813</v>
      </c>
      <c r="O21" s="226">
        <f>+'6.รายรับ'!K22/'8.คำนวณ'!J21</f>
        <v>555.59943449575871</v>
      </c>
      <c r="P21" s="226">
        <f>+'6.รายรับ'!L22/'8.คำนวณ'!K21</f>
        <v>939.73431461810821</v>
      </c>
      <c r="Q21" s="226">
        <f>+'6.รายรับ'!M22/'8.คำนวณ'!H21</f>
        <v>3.5340966599190282</v>
      </c>
      <c r="R21" s="227">
        <f>+'6.รายรับ'!Q22/'8.คำนวณ'!H21</f>
        <v>26.087467105263158</v>
      </c>
      <c r="S21" s="227">
        <f>+'6.รายรับ'!V22/'8.คำนวณ'!I21</f>
        <v>545.75860087764056</v>
      </c>
      <c r="T21" s="241">
        <f>+'2.Hosp. Group'!L22</f>
        <v>17</v>
      </c>
      <c r="U21" s="63">
        <f>+DATA!L23</f>
        <v>52495</v>
      </c>
      <c r="V21" s="63">
        <f>+DATA!M23</f>
        <v>835.58</v>
      </c>
      <c r="W21" s="63">
        <f t="shared" si="0"/>
        <v>3923.5211764705882</v>
      </c>
      <c r="X21" s="228">
        <f>+('7.รายจ่าย'!G20+'7.รายจ่าย'!K20)/'8.คำนวณ'!W21</f>
        <v>7994.9773198924258</v>
      </c>
      <c r="Y21" s="228">
        <f>+'7.รายจ่าย'!L20/'8.คำนวณ'!W21</f>
        <v>46.636376298241103</v>
      </c>
      <c r="Z21" s="228">
        <f>+'7.รายจ่าย'!M20/'8.คำนวณ'!W21</f>
        <v>810.28307660615781</v>
      </c>
      <c r="AA21" s="228">
        <f>+'7.รายจ่าย'!O20/'8.คำนวณ'!W21</f>
        <v>431.84759398295586</v>
      </c>
      <c r="AB21" s="228">
        <f>+'7.รายจ่าย'!P20/'8.คำนวณ'!W21</f>
        <v>767.56257059610016</v>
      </c>
      <c r="AC21" s="228">
        <f>+'7.รายจ่าย'!R20/'8.คำนวณ'!W21</f>
        <v>413.59535147450089</v>
      </c>
      <c r="AD21" s="228">
        <f>+'7.รายจ่าย'!S20/'8.คำนวณ'!W21</f>
        <v>594.12666713243482</v>
      </c>
      <c r="AE21" s="228">
        <f>+'7.รายจ่าย'!T20/'8.คำนวณ'!W21</f>
        <v>80.409404157669897</v>
      </c>
      <c r="AF21" s="228">
        <f>+'7.รายจ่าย'!U20/'8.คำนวณ'!W21</f>
        <v>208.79286823090786</v>
      </c>
      <c r="AG21" s="228">
        <f>+'7.รายจ่าย'!V20/'8.คำนวณ'!W21</f>
        <v>141.07996748418961</v>
      </c>
      <c r="AH21" s="228">
        <f>+'7.รายจ่าย'!Y20/'8.คำนวณ'!W21</f>
        <v>249.00388096766619</v>
      </c>
    </row>
    <row r="22" spans="1:34" s="63" customFormat="1">
      <c r="A22" s="65" t="s">
        <v>205</v>
      </c>
      <c r="B22" s="249">
        <v>82</v>
      </c>
      <c r="C22" s="208">
        <v>20</v>
      </c>
      <c r="D22" s="208">
        <v>3</v>
      </c>
      <c r="E22" s="191" t="s">
        <v>45</v>
      </c>
      <c r="F22" s="191" t="s">
        <v>196</v>
      </c>
      <c r="G22" s="242" t="s">
        <v>323</v>
      </c>
      <c r="H22" s="218">
        <f>+DATA!G24</f>
        <v>29222</v>
      </c>
      <c r="I22" s="219">
        <f>+DATA!H24</f>
        <v>22227</v>
      </c>
      <c r="J22" s="219">
        <f>+DATA!I24</f>
        <v>811</v>
      </c>
      <c r="K22" s="219">
        <f>+DATA!J24</f>
        <v>1582</v>
      </c>
      <c r="L22" s="219">
        <f>+DATA!K24</f>
        <v>4602</v>
      </c>
      <c r="M22" s="226">
        <f>+'6.รายรับ'!G23/I22</f>
        <v>1114.2527723039548</v>
      </c>
      <c r="N22" s="226">
        <f>+('6.รายรับ'!H23+'6.รายรับ'!I23+'6.รายรับ'!J23)/I22</f>
        <v>161.09902146038601</v>
      </c>
      <c r="O22" s="226">
        <f>+'6.รายรับ'!K23/'8.คำนวณ'!J22</f>
        <v>649.45168927250313</v>
      </c>
      <c r="P22" s="226">
        <f>+'6.รายรับ'!L23/'8.คำนวณ'!K22</f>
        <v>3349.9425853350194</v>
      </c>
      <c r="Q22" s="226">
        <f>+'6.รายรับ'!M23/'8.คำนวณ'!H22</f>
        <v>3.3443638354664293</v>
      </c>
      <c r="R22" s="227">
        <f>+'6.รายรับ'!Q23/'8.คำนวณ'!H22</f>
        <v>23.67900896584765</v>
      </c>
      <c r="S22" s="227">
        <f>+'6.รายรับ'!V23/'8.คำนวณ'!I22</f>
        <v>567.77432851936828</v>
      </c>
      <c r="T22" s="241">
        <f>+'2.Hosp. Group'!L23</f>
        <v>21</v>
      </c>
      <c r="U22" s="63">
        <f>+DATA!L24</f>
        <v>45118</v>
      </c>
      <c r="V22" s="63">
        <f>+DATA!M24</f>
        <v>1204.8699999999999</v>
      </c>
      <c r="W22" s="63">
        <f t="shared" si="0"/>
        <v>3353.3461904761903</v>
      </c>
      <c r="X22" s="228">
        <f>+('7.รายจ่าย'!G21+'7.รายจ่าย'!K21)/'8.คำนวณ'!W22</f>
        <v>8494.1253220131093</v>
      </c>
      <c r="Y22" s="228">
        <f>+'7.รายจ่าย'!L21/'8.คำนวณ'!W22</f>
        <v>12.757406354732808</v>
      </c>
      <c r="Z22" s="228">
        <f>+'7.รายจ่าย'!M21/'8.คำนวณ'!W22</f>
        <v>982.06640261390646</v>
      </c>
      <c r="AA22" s="228">
        <f>+'7.รายจ่าย'!O21/'8.คำนวณ'!W22</f>
        <v>743.05991641327148</v>
      </c>
      <c r="AB22" s="228">
        <f>+'7.รายจ่าย'!P21/'8.คำนวณ'!W22</f>
        <v>204.02307460621779</v>
      </c>
      <c r="AC22" s="228">
        <f>+'7.รายจ่าย'!R21/'8.คำนวณ'!W22</f>
        <v>357.36105726376792</v>
      </c>
      <c r="AD22" s="228">
        <f>+'7.รายจ่าย'!S21/'8.คำนวณ'!W22</f>
        <v>534.92471642042847</v>
      </c>
      <c r="AE22" s="228">
        <f>+'7.รายจ่าย'!T21/'8.คำนวณ'!W22</f>
        <v>84.24122770333031</v>
      </c>
      <c r="AF22" s="228">
        <f>+'7.รายจ่าย'!U21/'8.คำนวณ'!W22</f>
        <v>365.81079623807182</v>
      </c>
      <c r="AG22" s="228">
        <f>+'7.รายจ่าย'!V21/'8.คำนวณ'!W22</f>
        <v>42.535465143771823</v>
      </c>
      <c r="AH22" s="228">
        <f>+'7.รายจ่าย'!Y21/'8.คำนวณ'!W22</f>
        <v>99.619896373586755</v>
      </c>
    </row>
    <row r="23" spans="1:34" s="63" customFormat="1">
      <c r="A23" s="65" t="s">
        <v>196</v>
      </c>
      <c r="B23" s="249">
        <v>85</v>
      </c>
      <c r="C23" s="208">
        <v>21</v>
      </c>
      <c r="D23" s="208">
        <v>3</v>
      </c>
      <c r="E23" s="191" t="s">
        <v>45</v>
      </c>
      <c r="F23" s="191" t="s">
        <v>199</v>
      </c>
      <c r="G23" s="242" t="s">
        <v>326</v>
      </c>
      <c r="H23" s="218">
        <f>+DATA!G25</f>
        <v>24684</v>
      </c>
      <c r="I23" s="219">
        <f>+DATA!H25</f>
        <v>19370</v>
      </c>
      <c r="J23" s="219">
        <f>+DATA!I25</f>
        <v>834</v>
      </c>
      <c r="K23" s="219">
        <f>+DATA!J25</f>
        <v>1172</v>
      </c>
      <c r="L23" s="219">
        <f>+DATA!K25</f>
        <v>3308</v>
      </c>
      <c r="M23" s="226">
        <f>+'6.รายรับ'!G24/I23</f>
        <v>823.23177129581825</v>
      </c>
      <c r="N23" s="226">
        <f>+('6.รายรับ'!H24+'6.รายรับ'!I24+'6.รายรับ'!J24)/I23</f>
        <v>175.60290965410431</v>
      </c>
      <c r="O23" s="226">
        <f>+'6.รายรับ'!K24/'8.คำนวณ'!J23</f>
        <v>934.08333333333337</v>
      </c>
      <c r="P23" s="226">
        <f>+'6.รายรับ'!L24/'8.คำนวณ'!K23</f>
        <v>2454.183250853243</v>
      </c>
      <c r="Q23" s="226">
        <f>+'6.รายรับ'!M24/'8.คำนวณ'!H23</f>
        <v>6.4826203208556148</v>
      </c>
      <c r="R23" s="227">
        <f>+'6.รายรับ'!Q24/'8.คำนวณ'!H23</f>
        <v>26.013814616755795</v>
      </c>
      <c r="S23" s="227">
        <f>+'6.รายรับ'!V24/'8.คำนวณ'!I23</f>
        <v>785.0419669592153</v>
      </c>
      <c r="T23" s="241">
        <f>+'2.Hosp. Group'!L24</f>
        <v>21</v>
      </c>
      <c r="U23" s="63">
        <f>+DATA!L25</f>
        <v>41601</v>
      </c>
      <c r="V23" s="63">
        <f>+DATA!M25</f>
        <v>1058.8</v>
      </c>
      <c r="W23" s="63">
        <f t="shared" si="0"/>
        <v>3039.8</v>
      </c>
      <c r="X23" s="228">
        <f>+('7.รายจ่าย'!G22+'7.รายจ่าย'!K22)/'8.คำนวณ'!W23</f>
        <v>9327.4111915257581</v>
      </c>
      <c r="Y23" s="228">
        <f>+'7.รายจ่าย'!L22/'8.คำนวณ'!W23</f>
        <v>5.2572570563852885</v>
      </c>
      <c r="Z23" s="228">
        <f>+'7.รายจ่าย'!M22/'8.คำนวณ'!W23</f>
        <v>1084.873606816238</v>
      </c>
      <c r="AA23" s="228">
        <f>+'7.รายจ่าย'!O22/'8.คำนวณ'!W23</f>
        <v>493.38905191130993</v>
      </c>
      <c r="AB23" s="228">
        <f>+'7.รายจ่าย'!P22/'8.คำนวณ'!W23</f>
        <v>596.8327850516481</v>
      </c>
      <c r="AC23" s="228">
        <f>+'7.รายจ่าย'!R22/'8.คำนวณ'!W23</f>
        <v>640.33051516547141</v>
      </c>
      <c r="AD23" s="228">
        <f>+'7.รายจ่าย'!S22/'8.คำนวณ'!W23</f>
        <v>454.5683827883413</v>
      </c>
      <c r="AE23" s="228">
        <f>+'7.รายจ่าย'!T22/'8.คำนวณ'!W23</f>
        <v>97.350582275149677</v>
      </c>
      <c r="AF23" s="228">
        <f>+'7.รายจ่าย'!U22/'8.คำนวณ'!W23</f>
        <v>303.33463714718067</v>
      </c>
      <c r="AG23" s="228">
        <f>+'7.รายจ่าย'!V22/'8.คำนวณ'!W23</f>
        <v>10.937147180735574</v>
      </c>
      <c r="AH23" s="228">
        <f>+'7.รายจ่าย'!Y22/'8.คำนวณ'!W23</f>
        <v>375.70737877491939</v>
      </c>
    </row>
    <row r="24" spans="1:34" s="63" customFormat="1">
      <c r="A24" s="65" t="s">
        <v>190</v>
      </c>
      <c r="B24" s="249">
        <v>22</v>
      </c>
      <c r="C24" s="208">
        <v>22</v>
      </c>
      <c r="D24" s="208">
        <v>3</v>
      </c>
      <c r="E24" s="191" t="s">
        <v>53</v>
      </c>
      <c r="F24" s="191" t="s">
        <v>202</v>
      </c>
      <c r="G24" s="242" t="s">
        <v>331</v>
      </c>
      <c r="H24" s="218">
        <f>+DATA!G26</f>
        <v>26261</v>
      </c>
      <c r="I24" s="219">
        <f>+DATA!H26</f>
        <v>21702</v>
      </c>
      <c r="J24" s="219">
        <f>+DATA!I26</f>
        <v>983</v>
      </c>
      <c r="K24" s="219">
        <f>+DATA!J26</f>
        <v>1309</v>
      </c>
      <c r="L24" s="219">
        <f>+DATA!K26</f>
        <v>2267</v>
      </c>
      <c r="M24" s="226">
        <f>+'6.รายรับ'!G25/I24</f>
        <v>1411.3319615703626</v>
      </c>
      <c r="N24" s="226">
        <f>+('6.รายรับ'!H25+'6.รายรับ'!I25+'6.รายรับ'!J25)/I24</f>
        <v>118.4357340337296</v>
      </c>
      <c r="O24" s="226">
        <f>+'6.รายรับ'!K25/'8.คำนวณ'!J24</f>
        <v>789.59262461851483</v>
      </c>
      <c r="P24" s="226">
        <f>+'6.รายรับ'!L25/'8.คำนวณ'!K24</f>
        <v>1903.2160733384262</v>
      </c>
      <c r="Q24" s="226">
        <f>+'6.รายรับ'!M25/'8.คำนวณ'!H24</f>
        <v>7.3713872282091311</v>
      </c>
      <c r="R24" s="227">
        <f>+'6.รายรับ'!Q25/'8.คำนวณ'!H24</f>
        <v>45.695641826282319</v>
      </c>
      <c r="S24" s="227">
        <f>+'6.รายรับ'!V25/'8.คำนวณ'!I24</f>
        <v>654.1382195189384</v>
      </c>
      <c r="T24" s="241">
        <f>+'2.Hosp. Group'!L25</f>
        <v>17</v>
      </c>
      <c r="U24" s="63">
        <f>+DATA!L26</f>
        <v>38922</v>
      </c>
      <c r="V24" s="63">
        <f>+DATA!M26</f>
        <v>1687.83</v>
      </c>
      <c r="W24" s="63">
        <f t="shared" si="0"/>
        <v>3977.3594117647058</v>
      </c>
      <c r="X24" s="228">
        <f>+('7.รายจ่าย'!G23+'7.รายจ่าย'!K23)/'8.คำนวณ'!W24</f>
        <v>7303.580356373006</v>
      </c>
      <c r="Y24" s="228">
        <f>+'7.รายจ่าย'!L23/'8.คำนวณ'!W24</f>
        <v>75.320291425984522</v>
      </c>
      <c r="Z24" s="228">
        <f>+'7.รายจ่าย'!M23/'8.คำนวณ'!W24</f>
        <v>1063.2430268914745</v>
      </c>
      <c r="AA24" s="228">
        <f>+'7.รายจ่าย'!O23/'8.คำนวณ'!W24</f>
        <v>385.07546375358999</v>
      </c>
      <c r="AB24" s="228">
        <f>+'7.รายจ่าย'!P23/'8.คำนวณ'!W24</f>
        <v>488.9900556251406</v>
      </c>
      <c r="AC24" s="228">
        <f>+'7.รายจ่าย'!R23/'8.คำนวณ'!W24</f>
        <v>436.18438023690265</v>
      </c>
      <c r="AD24" s="228">
        <f>+'7.รายจ่าย'!S23/'8.คำนวณ'!W24</f>
        <v>318.25307168767455</v>
      </c>
      <c r="AE24" s="228">
        <f>+'7.รายจ่าย'!T23/'8.คำนวณ'!W24</f>
        <v>135.80304017844531</v>
      </c>
      <c r="AF24" s="228">
        <f>+'7.รายจ่าย'!U23/'8.คำนวณ'!W24</f>
        <v>212.73468711357566</v>
      </c>
      <c r="AG24" s="228">
        <f>+'7.รายจ่าย'!V23/'8.คำนวณ'!W24</f>
        <v>90.165188224939655</v>
      </c>
      <c r="AH24" s="228">
        <f>+'7.รายจ่าย'!Y23/'8.คำนวณ'!W24</f>
        <v>301.02763065829521</v>
      </c>
    </row>
    <row r="25" spans="1:34" s="63" customFormat="1" ht="25.2" customHeight="1">
      <c r="A25" s="65" t="s">
        <v>236</v>
      </c>
      <c r="B25" s="249">
        <v>26</v>
      </c>
      <c r="C25" s="208">
        <v>23</v>
      </c>
      <c r="D25" s="208">
        <v>3</v>
      </c>
      <c r="E25" s="191" t="s">
        <v>53</v>
      </c>
      <c r="F25" s="191" t="s">
        <v>205</v>
      </c>
      <c r="G25" s="242" t="s">
        <v>335</v>
      </c>
      <c r="H25" s="218">
        <f>+DATA!G27</f>
        <v>22553</v>
      </c>
      <c r="I25" s="219">
        <f>+DATA!H27</f>
        <v>17905</v>
      </c>
      <c r="J25" s="219">
        <f>+DATA!I27</f>
        <v>978</v>
      </c>
      <c r="K25" s="219">
        <f>+DATA!J27</f>
        <v>1780</v>
      </c>
      <c r="L25" s="219">
        <f>+DATA!K27</f>
        <v>1890</v>
      </c>
      <c r="M25" s="226">
        <f>+'6.รายรับ'!G26/I25</f>
        <v>1073.1363256073726</v>
      </c>
      <c r="N25" s="226">
        <f>+('6.รายรับ'!H26+'6.รายรับ'!I26+'6.รายรับ'!J26)/I25</f>
        <v>168.36252331750907</v>
      </c>
      <c r="O25" s="226">
        <f>+'6.รายรับ'!K26/'8.คำนวณ'!J25</f>
        <v>813.01334355828226</v>
      </c>
      <c r="P25" s="226">
        <f>+'6.รายรับ'!L26/'8.คำนวณ'!K25</f>
        <v>1516.9047808988762</v>
      </c>
      <c r="Q25" s="226">
        <f>+'6.รายรับ'!M26/'8.คำนวณ'!H25</f>
        <v>8.4589633308207333</v>
      </c>
      <c r="R25" s="227">
        <f>+'6.รายรับ'!Q26/'8.คำนวณ'!H25</f>
        <v>49.399991132000174</v>
      </c>
      <c r="S25" s="227">
        <f>+'6.รายรับ'!V26/'8.คำนวณ'!I25</f>
        <v>845.48165261100257</v>
      </c>
      <c r="T25" s="241">
        <f>+'2.Hosp. Group'!L26</f>
        <v>21</v>
      </c>
      <c r="U25" s="63">
        <f>+DATA!L27</f>
        <v>32926</v>
      </c>
      <c r="V25" s="63">
        <f>+DATA!M27</f>
        <v>1147.56</v>
      </c>
      <c r="W25" s="63">
        <f t="shared" si="0"/>
        <v>2715.4647619047619</v>
      </c>
      <c r="X25" s="228">
        <f>+('7.รายจ่าย'!G24+'7.รายจ่าย'!K24)/'8.คำนวณ'!W25</f>
        <v>10403.871844090183</v>
      </c>
      <c r="Y25" s="228">
        <f>+'7.รายจ่าย'!L24/'8.คำนวณ'!W25</f>
        <v>41.890803223021017</v>
      </c>
      <c r="Z25" s="228">
        <f>+'7.รายจ่าย'!M24/'8.คำนวณ'!W25</f>
        <v>1264.5307345440822</v>
      </c>
      <c r="AA25" s="228">
        <f>+'7.รายจ่าย'!O24/'8.คำนวณ'!W25</f>
        <v>503.27704456800876</v>
      </c>
      <c r="AB25" s="228">
        <f>+'7.รายจ่าย'!P24/'8.คำนวณ'!W25</f>
        <v>567.17433479772649</v>
      </c>
      <c r="AC25" s="228">
        <f>+'7.รายจ่าย'!R24/'8.คำนวณ'!W25</f>
        <v>670.71238984609499</v>
      </c>
      <c r="AD25" s="228">
        <f>+'7.รายจ่าย'!S24/'8.คำนวณ'!W25</f>
        <v>306.98277572759622</v>
      </c>
      <c r="AE25" s="228">
        <f>+'7.รายจ่าย'!T24/'8.คำนวณ'!W25</f>
        <v>161.57455112480966</v>
      </c>
      <c r="AF25" s="228">
        <f>+'7.รายจ่าย'!U24/'8.คำนวณ'!W25</f>
        <v>304.36681469593208</v>
      </c>
      <c r="AG25" s="228">
        <f>+'7.รายจ่าย'!V24/'8.คำนวณ'!W25</f>
        <v>2.6235950839600202</v>
      </c>
      <c r="AH25" s="228">
        <f>+'7.รายจ่าย'!Y24/'8.คำนวณ'!W25</f>
        <v>755.5199900885159</v>
      </c>
    </row>
    <row r="26" spans="1:34" s="63" customFormat="1" ht="24.6" customHeight="1">
      <c r="A26" s="65" t="s">
        <v>189</v>
      </c>
      <c r="B26" s="249">
        <v>37</v>
      </c>
      <c r="C26" s="208">
        <v>24</v>
      </c>
      <c r="D26" s="208">
        <v>3</v>
      </c>
      <c r="E26" s="191" t="s">
        <v>49</v>
      </c>
      <c r="F26" s="191" t="s">
        <v>223</v>
      </c>
      <c r="G26" s="242" t="s">
        <v>355</v>
      </c>
      <c r="H26" s="218">
        <f>+DATA!G28</f>
        <v>32760</v>
      </c>
      <c r="I26" s="219">
        <f>+DATA!H28</f>
        <v>23666</v>
      </c>
      <c r="J26" s="219">
        <f>+DATA!I28</f>
        <v>1101</v>
      </c>
      <c r="K26" s="219">
        <f>+DATA!J28</f>
        <v>2354</v>
      </c>
      <c r="L26" s="219">
        <f>+DATA!K28</f>
        <v>5639</v>
      </c>
      <c r="M26" s="226">
        <f>+'6.รายรับ'!G27/I26</f>
        <v>829.34279557170601</v>
      </c>
      <c r="N26" s="226">
        <f>+('6.รายรับ'!H27+'6.รายรับ'!I27+'6.รายรับ'!J27)/I26</f>
        <v>158.11887686977099</v>
      </c>
      <c r="O26" s="226">
        <f>+'6.รายรับ'!K27/'8.คำนวณ'!J26</f>
        <v>316.5457674841054</v>
      </c>
      <c r="P26" s="226">
        <f>+'6.รายรับ'!L27/'8.คำนวณ'!K26</f>
        <v>2462.6149915038236</v>
      </c>
      <c r="Q26" s="226">
        <f>+'6.รายรับ'!M27/'8.คำนวณ'!H26</f>
        <v>6.9835012210012213</v>
      </c>
      <c r="R26" s="227">
        <f>+'6.รายรับ'!Q27/'8.คำนวณ'!H26</f>
        <v>20.063507326007326</v>
      </c>
      <c r="S26" s="227">
        <f>+'6.รายรับ'!V27/'8.คำนวณ'!I26</f>
        <v>707.8781010732697</v>
      </c>
      <c r="T26" s="241">
        <f>+'2.Hosp. Group'!L27</f>
        <v>21</v>
      </c>
      <c r="U26" s="63">
        <f>+DATA!L28</f>
        <v>41931</v>
      </c>
      <c r="V26" s="63">
        <f>+DATA!M28</f>
        <v>1009.61</v>
      </c>
      <c r="W26" s="63">
        <f t="shared" si="0"/>
        <v>3006.3242857142859</v>
      </c>
      <c r="X26" s="228">
        <f>+('7.รายจ่าย'!G25+'7.รายจ่าย'!K25)/'8.คำนวณ'!W26</f>
        <v>10375.912874145788</v>
      </c>
      <c r="Y26" s="228">
        <f>+'7.รายจ่าย'!L25/'8.คำนวณ'!W26</f>
        <v>33.062634151719209</v>
      </c>
      <c r="Z26" s="228">
        <f>+'7.รายจ่าย'!M25/'8.คำนวณ'!W26</f>
        <v>988.85955654437043</v>
      </c>
      <c r="AA26" s="228">
        <f>+'7.รายจ่าย'!O25/'8.คำนวณ'!W26</f>
        <v>603.45209218471336</v>
      </c>
      <c r="AB26" s="228">
        <f>+'7.รายจ่าย'!P25/'8.คำนวณ'!W26</f>
        <v>772.11178149681587</v>
      </c>
      <c r="AC26" s="228">
        <f>+'7.รายจ่าย'!R25/'8.คำนวณ'!W26</f>
        <v>635.42043986320255</v>
      </c>
      <c r="AD26" s="228">
        <f>+'7.รายจ่าย'!S25/'8.คำนวณ'!W26</f>
        <v>771.15889360856897</v>
      </c>
      <c r="AE26" s="228">
        <f>+'7.รายจ่าย'!T25/'8.คำนวณ'!W26</f>
        <v>165.94417387725969</v>
      </c>
      <c r="AF26" s="228">
        <f>+'7.รายจ่าย'!U25/'8.คำนวณ'!W26</f>
        <v>304.89293332579365</v>
      </c>
      <c r="AG26" s="228">
        <f>+'7.รายจ่าย'!V25/'8.คำนวณ'!W26</f>
        <v>21.139396139661766</v>
      </c>
      <c r="AH26" s="228">
        <f>+'7.รายจ่าย'!Y25/'8.คำนวณ'!W26</f>
        <v>140.13724400988963</v>
      </c>
    </row>
    <row r="27" spans="1:34" s="63" customFormat="1">
      <c r="A27" s="65" t="s">
        <v>234</v>
      </c>
      <c r="B27" s="249">
        <v>46</v>
      </c>
      <c r="C27" s="208">
        <v>25</v>
      </c>
      <c r="D27" s="208">
        <v>3</v>
      </c>
      <c r="E27" s="191" t="s">
        <v>49</v>
      </c>
      <c r="F27" s="191" t="s">
        <v>231</v>
      </c>
      <c r="G27" s="242" t="s">
        <v>364</v>
      </c>
      <c r="H27" s="218">
        <f>+DATA!G29</f>
        <v>34562</v>
      </c>
      <c r="I27" s="219">
        <f>+DATA!H29</f>
        <v>26258</v>
      </c>
      <c r="J27" s="219">
        <f>+DATA!I29</f>
        <v>746</v>
      </c>
      <c r="K27" s="219">
        <f>+DATA!J29</f>
        <v>1744</v>
      </c>
      <c r="L27" s="219">
        <f>+DATA!K29</f>
        <v>5814</v>
      </c>
      <c r="M27" s="226">
        <f>+'6.รายรับ'!G28/I27</f>
        <v>1028.0446557239702</v>
      </c>
      <c r="N27" s="226">
        <f>+('6.รายรับ'!H28+'6.รายรับ'!I28+'6.รายรับ'!J28)/I27</f>
        <v>206.19121562952245</v>
      </c>
      <c r="O27" s="226">
        <f>+'6.รายรับ'!K28/'8.คำนวณ'!J27</f>
        <v>456.66285522788218</v>
      </c>
      <c r="P27" s="226">
        <f>+'6.รายรับ'!L28/'8.คำนวณ'!K27</f>
        <v>1881.7587672018346</v>
      </c>
      <c r="Q27" s="226">
        <f>+'6.รายรับ'!M28/'8.คำนวณ'!H27</f>
        <v>5.8004745095769925</v>
      </c>
      <c r="R27" s="227">
        <f>+'6.รายรับ'!Q28/'8.คำนวณ'!H27</f>
        <v>48.69687807418552</v>
      </c>
      <c r="S27" s="227">
        <f>+'6.รายรับ'!V28/'8.คำนวณ'!I27</f>
        <v>741.06248495696548</v>
      </c>
      <c r="T27" s="241">
        <f>+'2.Hosp. Group'!L28</f>
        <v>17</v>
      </c>
      <c r="U27" s="63">
        <f>+DATA!L29</f>
        <v>50907</v>
      </c>
      <c r="V27" s="63">
        <f>+DATA!M29</f>
        <v>1307.57</v>
      </c>
      <c r="W27" s="63">
        <f t="shared" si="0"/>
        <v>4302.099411764706</v>
      </c>
      <c r="X27" s="228">
        <f>+('7.รายจ่าย'!G26+'7.รายจ่าย'!K26)/'8.คำนวณ'!W27</f>
        <v>8661.2903965218629</v>
      </c>
      <c r="Y27" s="228">
        <f>+'7.รายจ่าย'!L26/'8.คำนวณ'!W27</f>
        <v>54.592880712549508</v>
      </c>
      <c r="Z27" s="228">
        <f>+'7.รายจ่าย'!M26/'8.คำนวณ'!W27</f>
        <v>1107.0418519330301</v>
      </c>
      <c r="AA27" s="228">
        <f>+'7.รายจ่าย'!O26/'8.คำนวณ'!W27</f>
        <v>475.53570343015838</v>
      </c>
      <c r="AB27" s="228">
        <f>+'7.รายจ่าย'!P26/'8.คำนวณ'!W27</f>
        <v>616.29968213877521</v>
      </c>
      <c r="AC27" s="228">
        <f>+'7.รายจ่าย'!R26/'8.คำนวณ'!W27</f>
        <v>499.13754529423318</v>
      </c>
      <c r="AD27" s="228">
        <f>+'7.รายจ่าย'!S26/'8.คำนวณ'!W27</f>
        <v>389.44923155849079</v>
      </c>
      <c r="AE27" s="228">
        <f>+'7.รายจ่าย'!T26/'8.คำนวณ'!W27</f>
        <v>142.15003919427025</v>
      </c>
      <c r="AF27" s="228">
        <f>+'7.รายจ่าย'!U26/'8.คำนวณ'!W27</f>
        <v>240.2913719690072</v>
      </c>
      <c r="AG27" s="228">
        <f>+'7.รายจ่าย'!V26/'8.คำนวณ'!W27</f>
        <v>70.398817184879235</v>
      </c>
      <c r="AH27" s="228">
        <f>+'7.รายจ่าย'!Y26/'8.คำนวณ'!W27</f>
        <v>70.815892623697124</v>
      </c>
    </row>
    <row r="28" spans="1:34" s="63" customFormat="1">
      <c r="A28" s="65" t="s">
        <v>233</v>
      </c>
      <c r="B28" s="249">
        <v>49</v>
      </c>
      <c r="C28" s="208">
        <v>26</v>
      </c>
      <c r="D28" s="208">
        <v>3</v>
      </c>
      <c r="E28" s="191" t="s">
        <v>49</v>
      </c>
      <c r="F28" s="191" t="s">
        <v>233</v>
      </c>
      <c r="G28" s="242" t="s">
        <v>367</v>
      </c>
      <c r="H28" s="218">
        <f>+DATA!G30</f>
        <v>45186</v>
      </c>
      <c r="I28" s="219">
        <f>+DATA!H30</f>
        <v>32937</v>
      </c>
      <c r="J28" s="219">
        <f>+DATA!I30</f>
        <v>1104</v>
      </c>
      <c r="K28" s="219">
        <f>+DATA!J30</f>
        <v>2006</v>
      </c>
      <c r="L28" s="219">
        <f>+DATA!K30</f>
        <v>9139</v>
      </c>
      <c r="M28" s="226">
        <f>+'6.รายรับ'!G29/I28</f>
        <v>936.50166712208159</v>
      </c>
      <c r="N28" s="226">
        <f>+('6.รายรับ'!H29+'6.รายรับ'!I29+'6.รายรับ'!J29)/I28</f>
        <v>159.57411725415187</v>
      </c>
      <c r="O28" s="226">
        <f>+'6.รายรับ'!K29/'8.คำนวณ'!J28</f>
        <v>278.32382246376812</v>
      </c>
      <c r="P28" s="226">
        <f>+'6.รายรับ'!L29/'8.คำนวณ'!K28</f>
        <v>2474.4370987038878</v>
      </c>
      <c r="Q28" s="226">
        <f>+'6.รายรับ'!M29/'8.คำนวณ'!H28</f>
        <v>8.8564820962244948</v>
      </c>
      <c r="R28" s="227">
        <f>+'6.รายรับ'!Q29/'8.คำนวณ'!H28</f>
        <v>15.43845438852742</v>
      </c>
      <c r="S28" s="227">
        <f>+'6.รายรับ'!V29/'8.คำนวณ'!I28</f>
        <v>556.88073382518144</v>
      </c>
      <c r="T28" s="241">
        <f>+'2.Hosp. Group'!L29</f>
        <v>17</v>
      </c>
      <c r="U28" s="63">
        <f>+DATA!L30</f>
        <v>45423</v>
      </c>
      <c r="V28" s="63">
        <f>+DATA!M30</f>
        <v>1217.81</v>
      </c>
      <c r="W28" s="63">
        <f t="shared" si="0"/>
        <v>3889.7511764705882</v>
      </c>
      <c r="X28" s="228">
        <f>+('7.รายจ่าย'!G27+'7.รายจ่าย'!K27)/'8.คำนวณ'!W28</f>
        <v>9293.7287373742492</v>
      </c>
      <c r="Y28" s="228">
        <f>+'7.รายจ่าย'!L27/'8.คำนวณ'!W28</f>
        <v>73.751761227128242</v>
      </c>
      <c r="Z28" s="228">
        <f>+'7.รายจ่าย'!M27/'8.คำนวณ'!W28</f>
        <v>1587.1392101747927</v>
      </c>
      <c r="AA28" s="228">
        <f>+'7.รายจ่าย'!O27/'8.คำนวณ'!W28</f>
        <v>772.54191943625017</v>
      </c>
      <c r="AB28" s="228">
        <f>+'7.รายจ่าย'!P27/'8.คำนวณ'!W28</f>
        <v>702.78680459978</v>
      </c>
      <c r="AC28" s="228">
        <f>+'7.รายจ่าย'!R27/'8.คำนวณ'!W28</f>
        <v>621.54255383339955</v>
      </c>
      <c r="AD28" s="228">
        <f>+'7.รายจ่าย'!S27/'8.คำนวณ'!W28</f>
        <v>651.98358325354855</v>
      </c>
      <c r="AE28" s="228">
        <f>+'7.รายจ่าย'!T27/'8.คำนวณ'!W28</f>
        <v>208.12770875862768</v>
      </c>
      <c r="AF28" s="228">
        <f>+'7.รายจ่าย'!U27/'8.คำนวณ'!W28</f>
        <v>262.3921849227616</v>
      </c>
      <c r="AG28" s="228">
        <f>+'7.รายจ่าย'!V27/'8.คำนวณ'!W28</f>
        <v>21.614955863651947</v>
      </c>
      <c r="AH28" s="228">
        <f>+'7.รายจ่าย'!Y27/'8.คำนวณ'!W28</f>
        <v>182.5571785402272</v>
      </c>
    </row>
    <row r="29" spans="1:34" s="63" customFormat="1">
      <c r="A29" s="65" t="s">
        <v>238</v>
      </c>
      <c r="B29" s="249">
        <v>50</v>
      </c>
      <c r="C29" s="208">
        <v>27</v>
      </c>
      <c r="D29" s="208">
        <v>3</v>
      </c>
      <c r="E29" s="191" t="s">
        <v>49</v>
      </c>
      <c r="F29" s="191" t="s">
        <v>234</v>
      </c>
      <c r="G29" s="242" t="s">
        <v>368</v>
      </c>
      <c r="H29" s="218">
        <f>+DATA!G31</f>
        <v>37009</v>
      </c>
      <c r="I29" s="219">
        <f>+DATA!H31</f>
        <v>27810</v>
      </c>
      <c r="J29" s="219">
        <f>+DATA!I31</f>
        <v>1432</v>
      </c>
      <c r="K29" s="219">
        <f>+DATA!J31</f>
        <v>1819</v>
      </c>
      <c r="L29" s="219">
        <f>+DATA!K31</f>
        <v>5948</v>
      </c>
      <c r="M29" s="226">
        <f>+'6.รายรับ'!G30/I29</f>
        <v>965.00445379359951</v>
      </c>
      <c r="N29" s="226">
        <f>+('6.รายรับ'!H30+'6.รายรับ'!I30+'6.รายรับ'!J30)/I29</f>
        <v>98.1525008989572</v>
      </c>
      <c r="O29" s="226">
        <f>+'6.รายรับ'!K30/'8.คำนวณ'!J29</f>
        <v>389.53031424581008</v>
      </c>
      <c r="P29" s="226">
        <f>+'6.รายรับ'!L30/'8.คำนวณ'!K29</f>
        <v>1586.6896261682243</v>
      </c>
      <c r="Q29" s="226">
        <f>+'6.รายรับ'!M30/'8.คำนวณ'!H29</f>
        <v>6.4162771217811887</v>
      </c>
      <c r="R29" s="227">
        <f>+'6.รายรับ'!Q30/'8.คำนวณ'!H29</f>
        <v>19.063227863492664</v>
      </c>
      <c r="S29" s="227">
        <f>+'6.รายรับ'!V30/'8.คำนวณ'!I29</f>
        <v>575.94289931679248</v>
      </c>
      <c r="T29" s="241">
        <f>+'2.Hosp. Group'!L30</f>
        <v>21</v>
      </c>
      <c r="U29" s="63">
        <f>+DATA!L31</f>
        <v>39904</v>
      </c>
      <c r="V29" s="63">
        <f>+DATA!M31</f>
        <v>922.89700000000005</v>
      </c>
      <c r="W29" s="63">
        <f t="shared" si="0"/>
        <v>2823.0874761904761</v>
      </c>
      <c r="X29" s="228">
        <f>+('7.รายจ่าย'!G28+'7.รายจ่าย'!K28)/'8.คำนวณ'!W29</f>
        <v>11901.454291929656</v>
      </c>
      <c r="Y29" s="228">
        <f>+'7.รายจ่าย'!L28/'8.คำนวณ'!W29</f>
        <v>42.01215902811709</v>
      </c>
      <c r="Z29" s="228">
        <f>+'7.รายจ่าย'!M28/'8.คำนวณ'!W29</f>
        <v>1747.7016144954571</v>
      </c>
      <c r="AA29" s="228">
        <f>+'7.รายจ่าย'!O28/'8.คำนวณ'!W29</f>
        <v>819.43797686413473</v>
      </c>
      <c r="AB29" s="228">
        <f>+'7.รายจ่าย'!P28/'8.คำนวณ'!W29</f>
        <v>788.95684911809758</v>
      </c>
      <c r="AC29" s="228">
        <f>+'7.รายจ่าย'!R28/'8.คำนวณ'!W29</f>
        <v>880.70200833983915</v>
      </c>
      <c r="AD29" s="228">
        <f>+'7.รายจ่าย'!S28/'8.คำนวณ'!W29</f>
        <v>733.96990970895308</v>
      </c>
      <c r="AE29" s="228">
        <f>+'7.รายจ่าย'!T28/'8.คำนวณ'!W29</f>
        <v>151.39984276249254</v>
      </c>
      <c r="AF29" s="228">
        <f>+'7.รายจ่าย'!U28/'8.คำนวณ'!W29</f>
        <v>334.87618360155062</v>
      </c>
      <c r="AG29" s="228">
        <f>+'7.รายจ่าย'!V28/'8.คำนวณ'!W29</f>
        <v>50.838941836004373</v>
      </c>
      <c r="AH29" s="228">
        <f>+'7.รายจ่าย'!Y28/'8.คำนวณ'!W29</f>
        <v>103.20721637473677</v>
      </c>
    </row>
    <row r="30" spans="1:34" s="63" customFormat="1">
      <c r="A30" s="65" t="s">
        <v>202</v>
      </c>
      <c r="B30" s="249">
        <v>2</v>
      </c>
      <c r="C30" s="208">
        <v>28</v>
      </c>
      <c r="D30" s="208">
        <v>3</v>
      </c>
      <c r="E30" s="191" t="s">
        <v>51</v>
      </c>
      <c r="F30" s="191" t="s">
        <v>238</v>
      </c>
      <c r="G30" s="242" t="s">
        <v>372</v>
      </c>
      <c r="H30" s="218">
        <f>+DATA!G32</f>
        <v>54482</v>
      </c>
      <c r="I30" s="219">
        <f>+DATA!H32</f>
        <v>39082</v>
      </c>
      <c r="J30" s="219">
        <f>+DATA!I32</f>
        <v>1414</v>
      </c>
      <c r="K30" s="219">
        <f>+DATA!J32</f>
        <v>2848</v>
      </c>
      <c r="L30" s="219">
        <f>+DATA!K32</f>
        <v>11138</v>
      </c>
      <c r="M30" s="303">
        <f>+'6.รายรับ'!G31/I30</f>
        <v>711.39519906862506</v>
      </c>
      <c r="N30" s="226">
        <f>+('6.รายรับ'!H31+'6.รายรับ'!I31+'6.รายรับ'!J31)/I30</f>
        <v>181.83725474643055</v>
      </c>
      <c r="O30" s="226">
        <f>+'6.รายรับ'!K31/'8.คำนวณ'!J30</f>
        <v>505.51190947666191</v>
      </c>
      <c r="P30" s="226">
        <f>+'6.รายรับ'!L31/'8.คำนวณ'!K30</f>
        <v>1526.0012043539325</v>
      </c>
      <c r="Q30" s="226">
        <f>+'6.รายรับ'!M31/'8.คำนวณ'!H30</f>
        <v>1.9191292536984692</v>
      </c>
      <c r="R30" s="227">
        <f>+'6.รายรับ'!Q31/'8.คำนวณ'!H30</f>
        <v>14.004415219705592</v>
      </c>
      <c r="S30" s="227">
        <f>+'6.รายรับ'!V31/'8.คำนวณ'!I30</f>
        <v>484.96054321682612</v>
      </c>
      <c r="T30" s="241">
        <f>+'2.Hosp. Group'!L31</f>
        <v>21</v>
      </c>
      <c r="U30" s="63">
        <f>+DATA!L32</f>
        <v>56093</v>
      </c>
      <c r="V30" s="63">
        <f>+DATA!M32</f>
        <v>654.37900000000002</v>
      </c>
      <c r="W30" s="63">
        <f t="shared" si="0"/>
        <v>3325.474238095238</v>
      </c>
      <c r="X30" s="228">
        <f>+('7.รายจ่าย'!G29+'7.รายจ่าย'!K29)/'8.คำนวณ'!W30</f>
        <v>10979.364922373623</v>
      </c>
      <c r="Y30" s="228">
        <f>+'7.รายจ่าย'!L29/'8.คำนวณ'!W30</f>
        <v>131.8381525791402</v>
      </c>
      <c r="Z30" s="228">
        <f>+'7.รายจ่าย'!M29/'8.คำนวณ'!W30</f>
        <v>1777.7318682180369</v>
      </c>
      <c r="AA30" s="228">
        <f>+'7.รายจ่าย'!O29/'8.คำนวณ'!W30</f>
        <v>943.98066117573012</v>
      </c>
      <c r="AB30" s="228">
        <f>+'7.รายจ่าย'!P29/'8.คำนวณ'!W30</f>
        <v>826.44683531639225</v>
      </c>
      <c r="AC30" s="228">
        <f>+'7.รายจ่าย'!R29/'8.คำนวณ'!W30</f>
        <v>794.53809617042941</v>
      </c>
      <c r="AD30" s="228">
        <f>+'7.รายจ่าย'!S29/'8.คำนวณ'!W30</f>
        <v>874.02312629695973</v>
      </c>
      <c r="AE30" s="228">
        <f>+'7.รายจ่าย'!T29/'8.คำนวณ'!W30</f>
        <v>361.90176613406476</v>
      </c>
      <c r="AF30" s="228">
        <f>+'7.รายจ่าย'!U29/'8.คำนวณ'!W30</f>
        <v>475.76300001837188</v>
      </c>
      <c r="AG30" s="228">
        <f>+'7.รายจ่าย'!V29/'8.คำนวณ'!W30</f>
        <v>33.42614978838894</v>
      </c>
      <c r="AH30" s="228">
        <f>+'7.รายจ่าย'!Y29/'8.คำนวณ'!W30</f>
        <v>1622.4691679134514</v>
      </c>
    </row>
    <row r="31" spans="1:34" s="63" customFormat="1">
      <c r="A31" s="65" t="s">
        <v>231</v>
      </c>
      <c r="B31" s="249">
        <v>3</v>
      </c>
      <c r="C31" s="208">
        <v>29</v>
      </c>
      <c r="D31" s="208">
        <v>3</v>
      </c>
      <c r="E31" s="191" t="s">
        <v>51</v>
      </c>
      <c r="F31" s="191" t="s">
        <v>239</v>
      </c>
      <c r="G31" s="242" t="s">
        <v>373</v>
      </c>
      <c r="H31" s="218">
        <f>+DATA!G33</f>
        <v>59559</v>
      </c>
      <c r="I31" s="219">
        <f>+DATA!H33</f>
        <v>44083</v>
      </c>
      <c r="J31" s="219">
        <f>+DATA!I33</f>
        <v>2058</v>
      </c>
      <c r="K31" s="219">
        <f>+DATA!J33</f>
        <v>3682</v>
      </c>
      <c r="L31" s="219">
        <f>+DATA!K33</f>
        <v>9736</v>
      </c>
      <c r="M31" s="226">
        <f>+'6.รายรับ'!G32/I31</f>
        <v>654.91576208515755</v>
      </c>
      <c r="N31" s="226">
        <f>+('6.รายรับ'!H32+'6.รายรับ'!I32+'6.รายรับ'!J32)/I31</f>
        <v>95.640066692375754</v>
      </c>
      <c r="O31" s="226">
        <f>+'6.รายรับ'!K32/'8.คำนวณ'!J31</f>
        <v>218.78828960155491</v>
      </c>
      <c r="P31" s="226">
        <f>+'6.รายรับ'!L32/'8.คำนวณ'!K31</f>
        <v>1045.0552770233569</v>
      </c>
      <c r="Q31" s="226">
        <f>+'6.รายรับ'!M32/'8.คำนวณ'!H31</f>
        <v>1.2869591497506674</v>
      </c>
      <c r="R31" s="227">
        <f>+'6.รายรับ'!Q32/'8.คำนวณ'!H31</f>
        <v>19.998153091892075</v>
      </c>
      <c r="S31" s="227">
        <f>+'6.รายรับ'!V32/'8.คำนวณ'!I31</f>
        <v>444.10514756255242</v>
      </c>
      <c r="T31" s="241">
        <f>+'2.Hosp. Group'!L32</f>
        <v>21</v>
      </c>
      <c r="U31" s="63">
        <f>+DATA!L33</f>
        <v>53033</v>
      </c>
      <c r="V31" s="63">
        <f>+DATA!M33</f>
        <v>846.21900000000005</v>
      </c>
      <c r="W31" s="63">
        <f t="shared" si="0"/>
        <v>3371.5999523809523</v>
      </c>
      <c r="X31" s="228">
        <f>+('7.รายจ่าย'!G30+'7.รายจ่าย'!K30)/'8.คำนวณ'!W31</f>
        <v>10735.829769613831</v>
      </c>
      <c r="Y31" s="228">
        <f>+'7.รายจ่าย'!L30/'8.คำนวณ'!W31</f>
        <v>48.744513679311694</v>
      </c>
      <c r="Z31" s="228">
        <f>+'7.รายจ่าย'!M30/'8.คำนวณ'!W31</f>
        <v>1421.9911133330947</v>
      </c>
      <c r="AA31" s="228">
        <f>+'7.รายจ่าย'!O30/'8.คำนวณ'!W31</f>
        <v>541.07294630602041</v>
      </c>
      <c r="AB31" s="228">
        <f>+'7.รายจ่าย'!P30/'8.คำนวณ'!W31</f>
        <v>1160.5694493015815</v>
      </c>
      <c r="AC31" s="228">
        <f>+'7.รายจ่าย'!R30/'8.คำนวณ'!W31</f>
        <v>765.20905102578183</v>
      </c>
      <c r="AD31" s="228">
        <f>+'7.รายจ่าย'!S30/'8.คำนวณ'!W31</f>
        <v>1015.7957552411991</v>
      </c>
      <c r="AE31" s="228">
        <f>+'7.รายจ่าย'!T30/'8.คำนวณ'!W31</f>
        <v>517.12392473156626</v>
      </c>
      <c r="AF31" s="228">
        <f>+'7.รายจ่าย'!U30/'8.คำนวณ'!W31</f>
        <v>400.23367216121318</v>
      </c>
      <c r="AG31" s="228">
        <f>+'7.รายจ่าย'!V30/'8.คำนวณ'!W31</f>
        <v>2.9442994839852705</v>
      </c>
      <c r="AH31" s="228">
        <f>+'7.รายจ่าย'!Y30/'8.คำนวณ'!W31</f>
        <v>952.20001641441991</v>
      </c>
    </row>
    <row r="32" spans="1:34" s="63" customFormat="1">
      <c r="A32" s="65" t="s">
        <v>239</v>
      </c>
      <c r="B32" s="249">
        <v>52</v>
      </c>
      <c r="C32" s="208">
        <v>30</v>
      </c>
      <c r="D32" s="208">
        <v>3</v>
      </c>
      <c r="E32" s="191" t="s">
        <v>49</v>
      </c>
      <c r="F32" s="191" t="s">
        <v>236</v>
      </c>
      <c r="G32" s="242" t="s">
        <v>370</v>
      </c>
      <c r="H32" s="218">
        <f>+DATA!G34</f>
        <v>35858</v>
      </c>
      <c r="I32" s="219">
        <f>+DATA!H34</f>
        <v>28357</v>
      </c>
      <c r="J32" s="219">
        <f>+DATA!I34</f>
        <v>1016</v>
      </c>
      <c r="K32" s="219">
        <f>+DATA!J34</f>
        <v>1794</v>
      </c>
      <c r="L32" s="219">
        <f>+DATA!K34</f>
        <v>4691</v>
      </c>
      <c r="M32" s="226">
        <f>+'6.รายรับ'!G33/I32</f>
        <v>1015.3834827379485</v>
      </c>
      <c r="N32" s="226">
        <f>+('6.รายรับ'!H33+'6.รายรับ'!I33+'6.รายรับ'!J33)/I32</f>
        <v>185.31720598088654</v>
      </c>
      <c r="O32" s="226">
        <f>+'6.รายรับ'!K33/'8.คำนวณ'!J32</f>
        <v>384.73994094488188</v>
      </c>
      <c r="P32" s="226">
        <f>+'6.รายรับ'!L33/'8.คำนวณ'!K32</f>
        <v>1563.091934225195</v>
      </c>
      <c r="Q32" s="226">
        <f>+'6.รายรับ'!M33/'8.คำนวณ'!H32</f>
        <v>3.6981147861007306</v>
      </c>
      <c r="R32" s="227">
        <f>+'6.รายรับ'!Q33/'8.คำนวณ'!H32</f>
        <v>26.569133805566402</v>
      </c>
      <c r="S32" s="227">
        <f>+'6.รายรับ'!V33/'8.คำนวณ'!I32</f>
        <v>547.5247910568819</v>
      </c>
      <c r="T32" s="241">
        <f>+'2.Hosp. Group'!L33</f>
        <v>21</v>
      </c>
      <c r="U32" s="63">
        <f>+DATA!L34</f>
        <v>37541</v>
      </c>
      <c r="V32" s="63">
        <f>+DATA!M34</f>
        <v>1298.81</v>
      </c>
      <c r="W32" s="63">
        <f t="shared" si="0"/>
        <v>3086.4766666666665</v>
      </c>
      <c r="X32" s="228">
        <f>+('7.รายจ่าย'!G31+'7.รายจ่าย'!K31)/'8.คำนวณ'!W32</f>
        <v>11003.468779395709</v>
      </c>
      <c r="Y32" s="228">
        <f>+'7.รายจ่าย'!L31/'8.คำนวณ'!W32</f>
        <v>72.912198699055992</v>
      </c>
      <c r="Z32" s="228">
        <f>+'7.รายจ่าย'!M31/'8.คำนวณ'!W32</f>
        <v>1716.4441407300451</v>
      </c>
      <c r="AA32" s="228">
        <f>+'7.รายจ่าย'!O31/'8.คำนวณ'!W32</f>
        <v>764.21930075609407</v>
      </c>
      <c r="AB32" s="228">
        <f>+'7.รายจ่าย'!P31/'8.คำนวณ'!W32</f>
        <v>622.75150846218401</v>
      </c>
      <c r="AC32" s="228">
        <f>+'7.รายจ่าย'!R31/'8.คำนวณ'!W32</f>
        <v>965.84670870669152</v>
      </c>
      <c r="AD32" s="228">
        <f>+'7.รายจ่าย'!S31/'8.คำนวณ'!W32</f>
        <v>687.54450111939946</v>
      </c>
      <c r="AE32" s="228">
        <f>+'7.รายจ่าย'!T31/'8.คำนวณ'!W32</f>
        <v>144.55754835880828</v>
      </c>
      <c r="AF32" s="228">
        <f>+'7.รายจ่าย'!U31/'8.คำนวณ'!W32</f>
        <v>324.55969319925742</v>
      </c>
      <c r="AG32" s="228">
        <f>+'7.รายจ่าย'!V31/'8.คำนวณ'!W32</f>
        <v>13.06822774188044</v>
      </c>
      <c r="AH32" s="228">
        <f>+'7.รายจ่าย'!Y31/'8.คำนวณ'!W32</f>
        <v>91.548399847506815</v>
      </c>
    </row>
    <row r="33" spans="1:34" s="63" customFormat="1">
      <c r="A33" s="65" t="s">
        <v>240</v>
      </c>
      <c r="B33" s="249">
        <v>27</v>
      </c>
      <c r="C33" s="208">
        <v>31</v>
      </c>
      <c r="D33" s="208">
        <v>4</v>
      </c>
      <c r="E33" s="191" t="s">
        <v>53</v>
      </c>
      <c r="F33" s="191" t="s">
        <v>206</v>
      </c>
      <c r="G33" s="242" t="s">
        <v>336</v>
      </c>
      <c r="H33" s="218">
        <f>+DATA!G35</f>
        <v>27820</v>
      </c>
      <c r="I33" s="219">
        <f>+DATA!H35</f>
        <v>20551</v>
      </c>
      <c r="J33" s="219">
        <f>+DATA!I35</f>
        <v>1070</v>
      </c>
      <c r="K33" s="219">
        <f>+DATA!J35</f>
        <v>2372</v>
      </c>
      <c r="L33" s="219">
        <f>+DATA!K35</f>
        <v>3827</v>
      </c>
      <c r="M33" s="226">
        <f>+'6.รายรับ'!G34/I33</f>
        <v>748.53626003600777</v>
      </c>
      <c r="N33" s="226">
        <f>+('6.รายรับ'!H34+'6.รายรับ'!I34+'6.รายรับ'!J34)/I33</f>
        <v>122.10697727604497</v>
      </c>
      <c r="O33" s="226">
        <f>+'6.รายรับ'!K34/'8.คำนวณ'!J33</f>
        <v>499.16915887850467</v>
      </c>
      <c r="P33" s="226">
        <f>+'6.รายรับ'!L34/'8.คำนวณ'!K33</f>
        <v>1398.3787436762225</v>
      </c>
      <c r="Q33" s="226">
        <f>+'6.รายรับ'!M34/'8.คำนวณ'!H33</f>
        <v>4.4388569374550686</v>
      </c>
      <c r="R33" s="227">
        <f>+'6.รายรับ'!Q34/'8.คำนวณ'!H33</f>
        <v>184.33242271746946</v>
      </c>
      <c r="S33" s="227">
        <f>+'6.รายรับ'!V34/'8.คำนวณ'!I33</f>
        <v>851.12861077319826</v>
      </c>
      <c r="T33" s="241">
        <f>+'2.Hosp. Group'!L34</f>
        <v>21</v>
      </c>
      <c r="U33" s="63">
        <f>+DATA!L35</f>
        <v>41199</v>
      </c>
      <c r="V33" s="63">
        <f>+DATA!M35</f>
        <v>1212.8499999999999</v>
      </c>
      <c r="W33" s="63">
        <f t="shared" si="0"/>
        <v>3174.7071428571426</v>
      </c>
      <c r="X33" s="228">
        <f>+('7.รายจ่าย'!G32+'7.รายจ่าย'!K32)/'8.คำนวณ'!W33</f>
        <v>10467.471245266717</v>
      </c>
      <c r="Y33" s="228">
        <f>+'7.รายจ่าย'!L32/'8.คำนวณ'!W33</f>
        <v>91.029038898976054</v>
      </c>
      <c r="Z33" s="228">
        <f>+'7.รายจ่าย'!M32/'8.คำนวณ'!W33</f>
        <v>1565.2444765433934</v>
      </c>
      <c r="AA33" s="228">
        <f>+'7.รายจ่าย'!O32/'8.คำนวณ'!W33</f>
        <v>655.74674334415556</v>
      </c>
      <c r="AB33" s="228">
        <f>+'7.รายจ่าย'!P32/'8.คำนวณ'!W33</f>
        <v>748.57544745409587</v>
      </c>
      <c r="AC33" s="228">
        <f>+'7.รายจ่าย'!R32/'8.คำนวณ'!W33</f>
        <v>742.68732953995766</v>
      </c>
      <c r="AD33" s="228">
        <f>+'7.รายจ่าย'!S32/'8.คำนวณ'!W33</f>
        <v>294.46079840885216</v>
      </c>
      <c r="AE33" s="228">
        <f>+'7.รายจ่าย'!T32/'8.คำนวณ'!W33</f>
        <v>74.581682449899773</v>
      </c>
      <c r="AF33" s="228">
        <f>+'7.รายจ่าย'!U32/'8.คำนวณ'!W33</f>
        <v>463.91112116078193</v>
      </c>
      <c r="AG33" s="228">
        <f>+'7.รายจ่าย'!V32/'8.คำนวณ'!W33</f>
        <v>41.443362829867318</v>
      </c>
      <c r="AH33" s="228">
        <f>+'7.รายจ่าย'!Y32/'8.คำนวณ'!W33</f>
        <v>891.76007820743871</v>
      </c>
    </row>
    <row r="34" spans="1:34" s="63" customFormat="1">
      <c r="A34" s="65" t="s">
        <v>217</v>
      </c>
      <c r="B34" s="249">
        <v>29</v>
      </c>
      <c r="C34" s="208">
        <v>32</v>
      </c>
      <c r="D34" s="208">
        <v>4</v>
      </c>
      <c r="E34" s="191" t="s">
        <v>53</v>
      </c>
      <c r="F34" s="191" t="s">
        <v>208</v>
      </c>
      <c r="G34" s="242" t="s">
        <v>338</v>
      </c>
      <c r="H34" s="218">
        <f>+DATA!G36</f>
        <v>34393</v>
      </c>
      <c r="I34" s="219">
        <f>+DATA!H36</f>
        <v>26550</v>
      </c>
      <c r="J34" s="219">
        <f>+DATA!I36</f>
        <v>948</v>
      </c>
      <c r="K34" s="219">
        <f>+DATA!J36</f>
        <v>1839</v>
      </c>
      <c r="L34" s="219">
        <f>+DATA!K36</f>
        <v>5056</v>
      </c>
      <c r="M34" s="226">
        <f>+'6.รายรับ'!G35/I34</f>
        <v>1100.4680677966103</v>
      </c>
      <c r="N34" s="226">
        <f>+('6.รายรับ'!H35+'6.รายรับ'!I35+'6.รายรับ'!J35)/I34</f>
        <v>112.37874802259886</v>
      </c>
      <c r="O34" s="226">
        <f>+'6.รายรับ'!K35/'8.คำนวณ'!J34</f>
        <v>781.36952531645568</v>
      </c>
      <c r="P34" s="226">
        <f>+'6.รายรับ'!L35/'8.คำนวณ'!K34</f>
        <v>1293.8521207177816</v>
      </c>
      <c r="Q34" s="226">
        <f>+'6.รายรับ'!M35/'8.คำนวณ'!H34</f>
        <v>5.6923501875381621</v>
      </c>
      <c r="R34" s="227">
        <f>+'6.รายรับ'!Q35/'8.คำนวณ'!H34</f>
        <v>29.72350478295002</v>
      </c>
      <c r="S34" s="227">
        <f>+'6.รายรับ'!V35/'8.คำนวณ'!I34</f>
        <v>684.20010056497176</v>
      </c>
      <c r="T34" s="241">
        <f>+'2.Hosp. Group'!L35</f>
        <v>21</v>
      </c>
      <c r="U34" s="63">
        <f>+DATA!L36</f>
        <v>39841</v>
      </c>
      <c r="V34" s="63">
        <f>+DATA!M36</f>
        <v>1345.2</v>
      </c>
      <c r="W34" s="63">
        <f t="shared" si="0"/>
        <v>3242.390476190476</v>
      </c>
      <c r="X34" s="228">
        <f>+('7.รายจ่าย'!G33+'7.รายจ่าย'!K33)/'8.คำนวณ'!W34</f>
        <v>10185.600072697687</v>
      </c>
      <c r="Y34" s="228">
        <f>+'7.รายจ่าย'!L33/'8.คำนวณ'!W34</f>
        <v>16.531192153936985</v>
      </c>
      <c r="Z34" s="228">
        <f>+'7.รายจ่าย'!M33/'8.คำนวณ'!W34</f>
        <v>974.02795967701672</v>
      </c>
      <c r="AA34" s="228">
        <f>+'7.รายจ่าย'!O33/'8.คำนวณ'!W34</f>
        <v>571.42105912451427</v>
      </c>
      <c r="AB34" s="228">
        <f>+'7.รายจ่าย'!P33/'8.คำนวณ'!W34</f>
        <v>531.25310250226903</v>
      </c>
      <c r="AC34" s="228">
        <f>+'7.รายจ่าย'!R33/'8.คำนวณ'!W34</f>
        <v>725.72405059758967</v>
      </c>
      <c r="AD34" s="228">
        <f>+'7.รายจ่าย'!S33/'8.คำนวณ'!W34</f>
        <v>376.73656179597066</v>
      </c>
      <c r="AE34" s="228">
        <f>+'7.รายจ่าย'!T33/'8.คำนวณ'!W34</f>
        <v>340.65190732293343</v>
      </c>
      <c r="AF34" s="228">
        <f>+'7.รายจ่าย'!U33/'8.คำนวณ'!W34</f>
        <v>417.78782350470408</v>
      </c>
      <c r="AG34" s="228">
        <f>+'7.รายจ่าย'!V33/'8.คำนวณ'!W34</f>
        <v>4.1288888856252441</v>
      </c>
      <c r="AH34" s="228">
        <f>+'7.รายจ่าย'!Y33/'8.คำนวณ'!W34</f>
        <v>392.1020584460025</v>
      </c>
    </row>
    <row r="35" spans="1:34" s="63" customFormat="1">
      <c r="A35" s="65" t="s">
        <v>176</v>
      </c>
      <c r="B35" s="249">
        <v>30</v>
      </c>
      <c r="C35" s="208">
        <v>33</v>
      </c>
      <c r="D35" s="208">
        <v>4</v>
      </c>
      <c r="E35" s="191" t="s">
        <v>53</v>
      </c>
      <c r="F35" s="191" t="s">
        <v>209</v>
      </c>
      <c r="G35" s="242" t="s">
        <v>339</v>
      </c>
      <c r="H35" s="218">
        <f>+DATA!G37</f>
        <v>24981</v>
      </c>
      <c r="I35" s="219">
        <f>+DATA!H37</f>
        <v>20198</v>
      </c>
      <c r="J35" s="219">
        <f>+DATA!I37</f>
        <v>804</v>
      </c>
      <c r="K35" s="219">
        <f>+DATA!J37</f>
        <v>1643</v>
      </c>
      <c r="L35" s="219">
        <f>+DATA!K37</f>
        <v>2336</v>
      </c>
      <c r="M35" s="226">
        <f>+'6.รายรับ'!G36/I35</f>
        <v>1474.0026378849391</v>
      </c>
      <c r="N35" s="226">
        <f>+('6.รายรับ'!H36+'6.รายรับ'!I36+'6.รายรับ'!J36)/I35</f>
        <v>294.66809981186259</v>
      </c>
      <c r="O35" s="226">
        <f>+'6.รายรับ'!K36/'8.คำนวณ'!J35</f>
        <v>1296.4596766169154</v>
      </c>
      <c r="P35" s="226">
        <f>+'6.รายรับ'!L36/'8.คำนวณ'!K35</f>
        <v>1690.5256360316496</v>
      </c>
      <c r="Q35" s="226">
        <f>+'6.รายรับ'!M36/'8.คำนวณ'!H35</f>
        <v>9.7073075537408435</v>
      </c>
      <c r="R35" s="227">
        <f>+'6.รายรับ'!Q36/'8.คำนวณ'!H35</f>
        <v>59.21511548777071</v>
      </c>
      <c r="S35" s="227">
        <f>+'6.รายรับ'!V36/'8.คำนวณ'!I35</f>
        <v>640.68355530250517</v>
      </c>
      <c r="T35" s="241">
        <f>+'2.Hosp. Group'!L36</f>
        <v>21</v>
      </c>
      <c r="U35" s="63">
        <f>+DATA!L37</f>
        <v>31449</v>
      </c>
      <c r="V35" s="63">
        <f>+DATA!M37</f>
        <v>1789.33</v>
      </c>
      <c r="W35" s="63">
        <f t="shared" ref="W35:W66" si="1">+(U35/T35)+V35</f>
        <v>3286.9014285714284</v>
      </c>
      <c r="X35" s="228">
        <f>+('7.รายจ่าย'!G34+'7.รายจ่าย'!K34)/'8.คำนวณ'!W35</f>
        <v>9373.0004837382676</v>
      </c>
      <c r="Y35" s="228">
        <f>+'7.รายจ่าย'!L34/'8.คำนวณ'!W35</f>
        <v>59.471470090589008</v>
      </c>
      <c r="Z35" s="228">
        <f>+'7.รายจ่าย'!M34/'8.คำนวณ'!W35</f>
        <v>1209.4400657849274</v>
      </c>
      <c r="AA35" s="228">
        <f>+'7.รายจ่าย'!O34/'8.คำนวณ'!W35</f>
        <v>536.14776965366002</v>
      </c>
      <c r="AB35" s="228">
        <f>+'7.รายจ่าย'!P34/'8.คำนวณ'!W35</f>
        <v>649.93867520039498</v>
      </c>
      <c r="AC35" s="228">
        <f>+'7.รายจ่าย'!R34/'8.คำนวณ'!W35</f>
        <v>662.14826556144283</v>
      </c>
      <c r="AD35" s="228">
        <f>+'7.รายจ่าย'!S34/'8.คำนวณ'!W35</f>
        <v>342.99858529374825</v>
      </c>
      <c r="AE35" s="228">
        <f>+'7.รายจ่าย'!T34/'8.คำนวณ'!W35</f>
        <v>170.2486101760625</v>
      </c>
      <c r="AF35" s="228">
        <f>+'7.รายจ่าย'!U34/'8.คำนวณ'!W35</f>
        <v>305.39775281191885</v>
      </c>
      <c r="AG35" s="228">
        <f>+'7.รายจ่าย'!V34/'8.คำนวณ'!W35</f>
        <v>59.648226227828125</v>
      </c>
      <c r="AH35" s="228">
        <f>+'7.รายจ่าย'!Y34/'8.คำนวณ'!W35</f>
        <v>252.17326957086374</v>
      </c>
    </row>
    <row r="36" spans="1:34" s="63" customFormat="1">
      <c r="A36" s="65" t="s">
        <v>209</v>
      </c>
      <c r="B36" s="249">
        <v>56</v>
      </c>
      <c r="C36" s="208">
        <v>34</v>
      </c>
      <c r="D36" s="208">
        <v>4</v>
      </c>
      <c r="E36" s="191" t="s">
        <v>47</v>
      </c>
      <c r="F36" s="191" t="s">
        <v>217</v>
      </c>
      <c r="G36" s="242" t="s">
        <v>347</v>
      </c>
      <c r="H36" s="218">
        <f>+DATA!G38</f>
        <v>25633</v>
      </c>
      <c r="I36" s="219">
        <f>+DATA!H38</f>
        <v>20622</v>
      </c>
      <c r="J36" s="219">
        <f>+DATA!I38</f>
        <v>602</v>
      </c>
      <c r="K36" s="219">
        <f>+DATA!J38</f>
        <v>1395</v>
      </c>
      <c r="L36" s="219">
        <f>+DATA!K38</f>
        <v>3014</v>
      </c>
      <c r="M36" s="226">
        <f>+'6.รายรับ'!G37/I36</f>
        <v>1108.592985646397</v>
      </c>
      <c r="N36" s="226">
        <f>+('6.รายรับ'!H37+'6.รายรับ'!I37+'6.รายรับ'!J37)/I36</f>
        <v>585.40888129182417</v>
      </c>
      <c r="O36" s="226">
        <f>+'6.รายรับ'!K37/'8.คำนวณ'!J36</f>
        <v>1521.8234385382059</v>
      </c>
      <c r="P36" s="226">
        <f>+'6.รายรับ'!L37/'8.คำนวณ'!K36</f>
        <v>3107.141089605735</v>
      </c>
      <c r="Q36" s="226">
        <f>+'6.รายรับ'!M37/'8.คำนวณ'!H36</f>
        <v>14.672472984044006</v>
      </c>
      <c r="R36" s="227">
        <f>+'6.รายรับ'!Q37/'8.คำนวณ'!H36</f>
        <v>50.010055397339364</v>
      </c>
      <c r="S36" s="227">
        <f>+'6.รายรับ'!V37/'8.คำนวณ'!I36</f>
        <v>849.58477984676551</v>
      </c>
      <c r="T36" s="241">
        <f>+'2.Hosp. Group'!L37</f>
        <v>21</v>
      </c>
      <c r="U36" s="63">
        <f>+DATA!L38</f>
        <v>50181</v>
      </c>
      <c r="V36" s="63">
        <f>+DATA!M38</f>
        <v>1362.43</v>
      </c>
      <c r="W36" s="63">
        <f t="shared" si="1"/>
        <v>3752.0014285714287</v>
      </c>
      <c r="X36" s="228">
        <f>+('7.รายจ่าย'!G35+'7.รายจ่าย'!K35)/'8.คำนวณ'!W36</f>
        <v>10100.16519488075</v>
      </c>
      <c r="Y36" s="228">
        <f>+'7.รายจ่าย'!L35/'8.คำนวณ'!W36</f>
        <v>62.598590238124338</v>
      </c>
      <c r="Z36" s="228">
        <f>+'7.รายจ่าย'!M35/'8.คำนวณ'!W36</f>
        <v>1192.8388981728228</v>
      </c>
      <c r="AA36" s="228">
        <f>+'7.รายจ่าย'!O35/'8.คำนวณ'!W36</f>
        <v>597.15182487365792</v>
      </c>
      <c r="AB36" s="228">
        <f>+'7.รายจ่าย'!P35/'8.คำนวณ'!W36</f>
        <v>706.65210567617055</v>
      </c>
      <c r="AC36" s="228">
        <f>+'7.รายจ่าย'!R35/'8.คำนวณ'!W36</f>
        <v>676.72018476995709</v>
      </c>
      <c r="AD36" s="228">
        <f>+'7.รายจ่าย'!S35/'8.คำนวณ'!W36</f>
        <v>434.45028500979095</v>
      </c>
      <c r="AE36" s="228">
        <f>+'7.รายจ่าย'!T35/'8.คำนวณ'!W36</f>
        <v>59.617514614105005</v>
      </c>
      <c r="AF36" s="228">
        <f>+'7.รายจ่าย'!U35/'8.คำนวณ'!W36</f>
        <v>397.46865463423137</v>
      </c>
      <c r="AG36" s="228">
        <f>+'7.รายจ่าย'!V35/'8.คำนวณ'!W36</f>
        <v>1.3592745357620561E-2</v>
      </c>
      <c r="AH36" s="228">
        <f>+'7.รายจ่าย'!Y35/'8.คำนวณ'!W36</f>
        <v>703.3723334707837</v>
      </c>
    </row>
    <row r="37" spans="1:34" s="63" customFormat="1">
      <c r="A37" s="65" t="s">
        <v>226</v>
      </c>
      <c r="B37" s="249">
        <v>19</v>
      </c>
      <c r="C37" s="208">
        <v>35</v>
      </c>
      <c r="D37" s="208">
        <v>4</v>
      </c>
      <c r="E37" s="191" t="s">
        <v>55</v>
      </c>
      <c r="F37" s="191" t="s">
        <v>176</v>
      </c>
      <c r="G37" s="242" t="s">
        <v>301</v>
      </c>
      <c r="H37" s="218">
        <f>+DATA!G39</f>
        <v>39590</v>
      </c>
      <c r="I37" s="219">
        <f>+DATA!H39</f>
        <v>31290</v>
      </c>
      <c r="J37" s="219">
        <f>+DATA!I39</f>
        <v>1072</v>
      </c>
      <c r="K37" s="219">
        <f>+DATA!J39</f>
        <v>2492</v>
      </c>
      <c r="L37" s="219">
        <f>+DATA!K39</f>
        <v>4736</v>
      </c>
      <c r="M37" s="226">
        <f>+'6.รายรับ'!G38/I37</f>
        <v>950.03690060722317</v>
      </c>
      <c r="N37" s="226">
        <f>+('6.รายรับ'!H38+'6.รายรับ'!I38+'6.รายรับ'!J38)/I37</f>
        <v>78.350492170022363</v>
      </c>
      <c r="O37" s="226">
        <f>+'6.รายรับ'!K38/'8.คำนวณ'!J37</f>
        <v>894.1462126865672</v>
      </c>
      <c r="P37" s="226">
        <f>+'6.รายรับ'!L38/'8.คำนวณ'!K37</f>
        <v>1828.702191011236</v>
      </c>
      <c r="Q37" s="226">
        <f>+'6.รายรับ'!M38/'8.คำนวณ'!H37</f>
        <v>7.6188684011113921</v>
      </c>
      <c r="R37" s="227">
        <f>+'6.รายรับ'!Q38/'8.คำนวณ'!H37</f>
        <v>37.922035867643345</v>
      </c>
      <c r="S37" s="227">
        <f>+'6.รายรับ'!V38/'8.คำนวณ'!I37</f>
        <v>627.16189709172261</v>
      </c>
      <c r="T37" s="241">
        <f>+'2.Hosp. Group'!L38</f>
        <v>21</v>
      </c>
      <c r="U37" s="63">
        <f>+DATA!L39</f>
        <v>50900</v>
      </c>
      <c r="V37" s="63">
        <f>+DATA!M39</f>
        <v>974.50300000000004</v>
      </c>
      <c r="W37" s="63">
        <f t="shared" si="1"/>
        <v>3398.312523809524</v>
      </c>
      <c r="X37" s="228">
        <f>+('7.รายจ่าย'!G36+'7.รายจ่าย'!K36)/'8.คำนวณ'!W37</f>
        <v>10889.602039460395</v>
      </c>
      <c r="Y37" s="228">
        <f>+'7.รายจ่าย'!L36/'8.คำนวณ'!W37</f>
        <v>78.568524268830743</v>
      </c>
      <c r="Z37" s="228">
        <f>+'7.รายจ่าย'!M36/'8.คำนวณ'!W37</f>
        <v>1512.9848693951926</v>
      </c>
      <c r="AA37" s="228">
        <f>+'7.รายจ่าย'!O36/'8.คำนวณ'!W37</f>
        <v>538.38337915696331</v>
      </c>
      <c r="AB37" s="228">
        <f>+'7.รายจ่าย'!P36/'8.คำนวณ'!W37</f>
        <v>676.82356578011968</v>
      </c>
      <c r="AC37" s="228">
        <f>+'7.รายจ่าย'!R36/'8.คำนวณ'!W37</f>
        <v>653.8161791868605</v>
      </c>
      <c r="AD37" s="228">
        <f>+'7.รายจ่าย'!S36/'8.คำนวณ'!W37</f>
        <v>324.47643713589332</v>
      </c>
      <c r="AE37" s="228">
        <f>+'7.รายจ่าย'!T36/'8.คำนวณ'!W37</f>
        <v>340.95892943392647</v>
      </c>
      <c r="AF37" s="228">
        <f>+'7.รายจ่าย'!U36/'8.คำนวณ'!W37</f>
        <v>341.93862155366941</v>
      </c>
      <c r="AG37" s="228">
        <f>+'7.รายจ่าย'!V36/'8.คำนวณ'!W37</f>
        <v>15.433751202259865</v>
      </c>
      <c r="AH37" s="228">
        <f>+'7.รายจ่าย'!Y36/'8.คำนวณ'!W37</f>
        <v>69.718523043432626</v>
      </c>
    </row>
    <row r="38" spans="1:34" s="63" customFormat="1">
      <c r="A38" s="65" t="s">
        <v>208</v>
      </c>
      <c r="B38" s="249">
        <v>36</v>
      </c>
      <c r="C38" s="208">
        <v>36</v>
      </c>
      <c r="D38" s="208">
        <v>4</v>
      </c>
      <c r="E38" s="191" t="s">
        <v>49</v>
      </c>
      <c r="F38" s="191" t="s">
        <v>222</v>
      </c>
      <c r="G38" s="242" t="s">
        <v>354</v>
      </c>
      <c r="H38" s="218">
        <f>+DATA!G40</f>
        <v>47794</v>
      </c>
      <c r="I38" s="219">
        <f>+DATA!H40</f>
        <v>35641</v>
      </c>
      <c r="J38" s="219">
        <f>+DATA!I40</f>
        <v>1556</v>
      </c>
      <c r="K38" s="219">
        <f>+DATA!J40</f>
        <v>1616</v>
      </c>
      <c r="L38" s="219">
        <f>+DATA!K40</f>
        <v>8981</v>
      </c>
      <c r="M38" s="226">
        <f>+'6.รายรับ'!G39/I38</f>
        <v>989.50389467186653</v>
      </c>
      <c r="N38" s="226">
        <f>+('6.รายรับ'!H39+'6.รายรับ'!I39+'6.รายรับ'!J39)/I38</f>
        <v>84.270381863584063</v>
      </c>
      <c r="O38" s="226">
        <f>+'6.รายรับ'!K39/'8.คำนวณ'!J38</f>
        <v>397.3338110539845</v>
      </c>
      <c r="P38" s="226">
        <f>+'6.รายรับ'!L39/'8.คำนวณ'!K38</f>
        <v>1644.8742574257428</v>
      </c>
      <c r="Q38" s="226">
        <f>+'6.รายรับ'!M39/'8.คำนวณ'!H38</f>
        <v>5.3747959994978451</v>
      </c>
      <c r="R38" s="227">
        <f>+'6.รายรับ'!Q39/'8.คำนวณ'!H38</f>
        <v>12.839373143072352</v>
      </c>
      <c r="S38" s="227">
        <f>+'6.รายรับ'!V39/'8.คำนวณ'!I38</f>
        <v>558.46429140596501</v>
      </c>
      <c r="T38" s="241">
        <f>+'2.Hosp. Group'!L39</f>
        <v>17</v>
      </c>
      <c r="U38" s="63">
        <f>+DATA!L40</f>
        <v>50173</v>
      </c>
      <c r="V38" s="63">
        <f>+DATA!M40</f>
        <v>1065.8699999999999</v>
      </c>
      <c r="W38" s="63">
        <f t="shared" si="1"/>
        <v>4017.2229411764706</v>
      </c>
      <c r="X38" s="228">
        <f>+('7.รายจ่าย'!G37+'7.รายจ่าย'!K37)/'8.คำนวณ'!W38</f>
        <v>9814.0635800646014</v>
      </c>
      <c r="Y38" s="228">
        <f>+'7.รายจ่าย'!L37/'8.คำนวณ'!W38</f>
        <v>23.693979994081367</v>
      </c>
      <c r="Z38" s="228">
        <f>+'7.รายจ่าย'!M37/'8.คำนวณ'!W38</f>
        <v>1384.5157790449034</v>
      </c>
      <c r="AA38" s="228">
        <f>+'7.รายจ่าย'!O37/'8.คำนวณ'!W38</f>
        <v>1031.6730613875932</v>
      </c>
      <c r="AB38" s="228">
        <f>+'7.รายจ่าย'!P37/'8.คำนวณ'!W38</f>
        <v>495.55035385140951</v>
      </c>
      <c r="AC38" s="228">
        <f>+'7.รายจ่าย'!R37/'8.คำนวณ'!W38</f>
        <v>1338.119240259477</v>
      </c>
      <c r="AD38" s="228">
        <f>+'7.รายจ่าย'!S37/'8.คำนวณ'!W38</f>
        <v>477.69327669875543</v>
      </c>
      <c r="AE38" s="228">
        <f>+'7.รายจ่าย'!T37/'8.คำนวณ'!W38</f>
        <v>203.99856119511298</v>
      </c>
      <c r="AF38" s="228">
        <f>+'7.รายจ่าย'!U37/'8.คำนวณ'!W38</f>
        <v>332.31583846552468</v>
      </c>
      <c r="AG38" s="228">
        <f>+'7.รายจ่าย'!V37/'8.คำนวณ'!W38</f>
        <v>169.26463379223489</v>
      </c>
      <c r="AH38" s="228">
        <f>+'7.รายจ่าย'!Y37/'8.คำนวณ'!W38</f>
        <v>68.711645841383842</v>
      </c>
    </row>
    <row r="39" spans="1:34" s="63" customFormat="1">
      <c r="A39" s="65" t="s">
        <v>182</v>
      </c>
      <c r="B39" s="249">
        <v>40</v>
      </c>
      <c r="C39" s="208">
        <v>37</v>
      </c>
      <c r="D39" s="208">
        <v>4</v>
      </c>
      <c r="E39" s="191" t="s">
        <v>49</v>
      </c>
      <c r="F39" s="191" t="s">
        <v>226</v>
      </c>
      <c r="G39" s="242" t="s">
        <v>358</v>
      </c>
      <c r="H39" s="218">
        <f>+DATA!G41</f>
        <v>52531</v>
      </c>
      <c r="I39" s="219">
        <f>+DATA!H41</f>
        <v>37338</v>
      </c>
      <c r="J39" s="219">
        <f>+DATA!I41</f>
        <v>1687</v>
      </c>
      <c r="K39" s="219">
        <f>+DATA!J41</f>
        <v>4426</v>
      </c>
      <c r="L39" s="219">
        <f>+DATA!K41</f>
        <v>9080</v>
      </c>
      <c r="M39" s="226">
        <f>+'6.รายรับ'!G40/I39</f>
        <v>915.12806711661028</v>
      </c>
      <c r="N39" s="226">
        <f>+('6.รายรับ'!H40+'6.รายรับ'!I40+'6.รายรับ'!J40)/I39</f>
        <v>157.2557094648883</v>
      </c>
      <c r="O39" s="226">
        <f>+'6.รายรับ'!K40/'8.คำนวณ'!J39</f>
        <v>402.17214582098393</v>
      </c>
      <c r="P39" s="226">
        <f>+'6.รายรับ'!L40/'8.คำนวณ'!K39</f>
        <v>2029.18236782648</v>
      </c>
      <c r="Q39" s="226">
        <f>+'6.รายรับ'!M40/'8.คำนวณ'!H39</f>
        <v>14.956787420761074</v>
      </c>
      <c r="R39" s="227">
        <f>+'6.รายรับ'!Q40/'8.คำนวณ'!H39</f>
        <v>28.937289410062629</v>
      </c>
      <c r="S39" s="227">
        <f>+'6.รายรับ'!V40/'8.คำนวณ'!I39</f>
        <v>544.8859499705394</v>
      </c>
      <c r="T39" s="241">
        <f>+'2.Hosp. Group'!L40</f>
        <v>21</v>
      </c>
      <c r="U39" s="63">
        <f>+DATA!L41</f>
        <v>51350</v>
      </c>
      <c r="V39" s="63">
        <f>+DATA!M41</f>
        <v>1363.43</v>
      </c>
      <c r="W39" s="63">
        <f t="shared" si="1"/>
        <v>3808.6680952380957</v>
      </c>
      <c r="X39" s="228">
        <f>+('7.รายจ่าย'!G38+'7.รายจ่าย'!K38)/'8.คำนวณ'!W39</f>
        <v>10431.43839697492</v>
      </c>
      <c r="Y39" s="228">
        <f>+'7.รายจ่าย'!L38/'8.คำนวณ'!W39</f>
        <v>44.30577718520022</v>
      </c>
      <c r="Z39" s="228">
        <f>+'7.รายจ่าย'!M38/'8.คำนวณ'!W39</f>
        <v>1743.0214852011131</v>
      </c>
      <c r="AA39" s="228">
        <f>+'7.รายจ่าย'!O38/'8.คำนวณ'!W39</f>
        <v>571.2573491820599</v>
      </c>
      <c r="AB39" s="228">
        <f>+'7.รายจ่าย'!P38/'8.คำนวณ'!W39</f>
        <v>699.91547001245146</v>
      </c>
      <c r="AC39" s="228">
        <f>+'7.รายจ่าย'!R38/'8.คำนวณ'!W39</f>
        <v>930.81417213341547</v>
      </c>
      <c r="AD39" s="228">
        <f>+'7.รายจ่าย'!S38/'8.คำนวณ'!W39</f>
        <v>480.60350868813902</v>
      </c>
      <c r="AE39" s="228">
        <f>+'7.รายจ่าย'!T38/'8.คำนวณ'!W39</f>
        <v>220.38544157981485</v>
      </c>
      <c r="AF39" s="228">
        <f>+'7.รายจ่าย'!U38/'8.คำนวณ'!W39</f>
        <v>364.64367471043175</v>
      </c>
      <c r="AG39" s="228">
        <f>+'7.รายจ่าย'!V38/'8.คำนวณ'!W39</f>
        <v>25.775598593834136</v>
      </c>
      <c r="AH39" s="228">
        <f>+'7.รายจ่าย'!Y38/'8.คำนวณ'!W39</f>
        <v>191.35587081248124</v>
      </c>
    </row>
    <row r="40" spans="1:34" s="63" customFormat="1">
      <c r="A40" s="65" t="s">
        <v>206</v>
      </c>
      <c r="B40" s="249">
        <v>43</v>
      </c>
      <c r="C40" s="208">
        <v>38</v>
      </c>
      <c r="D40" s="208">
        <v>4</v>
      </c>
      <c r="E40" s="191" t="s">
        <v>49</v>
      </c>
      <c r="F40" s="191" t="s">
        <v>228</v>
      </c>
      <c r="G40" s="242" t="s">
        <v>361</v>
      </c>
      <c r="H40" s="218">
        <f>+DATA!G42</f>
        <v>40126</v>
      </c>
      <c r="I40" s="219">
        <f>+DATA!H42</f>
        <v>30224</v>
      </c>
      <c r="J40" s="219">
        <f>+DATA!I42</f>
        <v>859</v>
      </c>
      <c r="K40" s="219">
        <f>+DATA!J42</f>
        <v>1991</v>
      </c>
      <c r="L40" s="219">
        <f>+DATA!K42</f>
        <v>7052</v>
      </c>
      <c r="M40" s="226">
        <f>+'6.รายรับ'!G41/I40</f>
        <v>1167.8641536527264</v>
      </c>
      <c r="N40" s="226">
        <f>+('6.รายรับ'!H41+'6.รายรับ'!I41+'6.รายรับ'!J41)/I40</f>
        <v>90.066294335627333</v>
      </c>
      <c r="O40" s="226">
        <f>+'6.รายรับ'!K41/'8.คำนวณ'!J40</f>
        <v>631.29214202561116</v>
      </c>
      <c r="P40" s="226">
        <f>+'6.รายรับ'!L41/'8.คำนวณ'!K40</f>
        <v>2131.2528327473633</v>
      </c>
      <c r="Q40" s="226">
        <f>+'6.รายรับ'!M41/'8.คำนวณ'!H40</f>
        <v>8.0331642825100928</v>
      </c>
      <c r="R40" s="227">
        <f>+'6.รายรับ'!Q41/'8.คำนวณ'!H40</f>
        <v>37.296079848477298</v>
      </c>
      <c r="S40" s="227">
        <f>+'6.รายรับ'!V41/'8.คำนวณ'!I40</f>
        <v>542.82973398623608</v>
      </c>
      <c r="T40" s="241">
        <f>+'2.Hosp. Group'!L41</f>
        <v>17</v>
      </c>
      <c r="U40" s="63">
        <f>+DATA!L42</f>
        <v>45818</v>
      </c>
      <c r="V40" s="63">
        <f>+DATA!M42</f>
        <v>1659.11</v>
      </c>
      <c r="W40" s="63">
        <f t="shared" si="1"/>
        <v>4354.2864705882348</v>
      </c>
      <c r="X40" s="228">
        <f>+('7.รายจ่าย'!G39+'7.รายจ่าย'!K39)/'8.คำนวณ'!W40</f>
        <v>7980.0416106535731</v>
      </c>
      <c r="Y40" s="228">
        <f>+'7.รายจ่าย'!L39/'8.คำนวณ'!W40</f>
        <v>73.378038435959056</v>
      </c>
      <c r="Z40" s="228">
        <f>+'7.รายจ่าย'!M39/'8.คำนวณ'!W40</f>
        <v>1262.8357911548148</v>
      </c>
      <c r="AA40" s="228">
        <f>+'7.รายจ่าย'!O39/'8.คำนวณ'!W40</f>
        <v>565.49934567519472</v>
      </c>
      <c r="AB40" s="228">
        <f>+'7.รายจ่าย'!P39/'8.คำนวณ'!W40</f>
        <v>777.42190893165866</v>
      </c>
      <c r="AC40" s="228">
        <f>+'7.รายจ่าย'!R39/'8.คำนวณ'!W40</f>
        <v>642.84228860621056</v>
      </c>
      <c r="AD40" s="228">
        <f>+'7.รายจ่าย'!S39/'8.คำนวณ'!W40</f>
        <v>1110.4983130213677</v>
      </c>
      <c r="AE40" s="228">
        <f>+'7.รายจ่าย'!T39/'8.คำนวณ'!W40</f>
        <v>377.9474573196095</v>
      </c>
      <c r="AF40" s="228">
        <f>+'7.รายจ่าย'!U39/'8.คำนวณ'!W40</f>
        <v>250.43488235460205</v>
      </c>
      <c r="AG40" s="228">
        <f>+'7.รายจ่าย'!V39/'8.คำนวณ'!W40</f>
        <v>20.469682140127777</v>
      </c>
      <c r="AH40" s="228">
        <f>+'7.รายจ่าย'!Y39/'8.คำนวณ'!W40</f>
        <v>181.62185362442716</v>
      </c>
    </row>
    <row r="41" spans="1:34" s="63" customFormat="1">
      <c r="A41" s="65" t="s">
        <v>222</v>
      </c>
      <c r="B41" s="249">
        <v>4</v>
      </c>
      <c r="C41" s="208">
        <v>39</v>
      </c>
      <c r="D41" s="208">
        <v>4</v>
      </c>
      <c r="E41" s="191" t="s">
        <v>51</v>
      </c>
      <c r="F41" s="191" t="s">
        <v>240</v>
      </c>
      <c r="G41" s="242" t="s">
        <v>374</v>
      </c>
      <c r="H41" s="218">
        <f>+DATA!G43</f>
        <v>35340</v>
      </c>
      <c r="I41" s="219">
        <f>+DATA!H43</f>
        <v>26804</v>
      </c>
      <c r="J41" s="219">
        <f>+DATA!I43</f>
        <v>947</v>
      </c>
      <c r="K41" s="219">
        <f>+DATA!J43</f>
        <v>2298</v>
      </c>
      <c r="L41" s="219">
        <f>+DATA!K43</f>
        <v>5291</v>
      </c>
      <c r="M41" s="226">
        <f>+'6.รายรับ'!G42/I41</f>
        <v>831.79515706610982</v>
      </c>
      <c r="N41" s="226">
        <f>+('6.รายรับ'!H42+'6.รายรับ'!I42+'6.รายรับ'!J42)/I41</f>
        <v>160.02022944336667</v>
      </c>
      <c r="O41" s="226">
        <f>+'6.รายรับ'!K42/'8.คำนวณ'!J41</f>
        <v>394.50142555438248</v>
      </c>
      <c r="P41" s="226">
        <f>+'6.รายรับ'!L42/'8.คำนวณ'!K41</f>
        <v>1537.6856396866842</v>
      </c>
      <c r="Q41" s="226">
        <f>+'6.รายรับ'!M42/'8.คำนวณ'!H41</f>
        <v>1.3528579513299377</v>
      </c>
      <c r="R41" s="227">
        <f>+'6.รายรับ'!Q42/'8.คำนวณ'!H41</f>
        <v>99.770309847198646</v>
      </c>
      <c r="S41" s="227">
        <f>+'6.รายรับ'!V42/'8.คำนวณ'!I41</f>
        <v>853.97139568721082</v>
      </c>
      <c r="T41" s="241">
        <f>+'2.Hosp. Group'!L42</f>
        <v>21</v>
      </c>
      <c r="U41" s="63">
        <f>+DATA!L43</f>
        <v>59621</v>
      </c>
      <c r="V41" s="63">
        <f>+DATA!M43</f>
        <v>1112.17</v>
      </c>
      <c r="W41" s="63">
        <f t="shared" si="1"/>
        <v>3951.2652380952381</v>
      </c>
      <c r="X41" s="228">
        <f>+('7.รายจ่าย'!G40+'7.รายจ่าย'!K40)/'8.คำนวณ'!W41</f>
        <v>9787.0502863639686</v>
      </c>
      <c r="Y41" s="228">
        <f>+'7.รายจ่าย'!L40/'8.คำนวณ'!W41</f>
        <v>73.393453115740982</v>
      </c>
      <c r="Z41" s="228">
        <f>+'7.รายจ่าย'!M40/'8.คำนวณ'!W41</f>
        <v>1410.6578232867421</v>
      </c>
      <c r="AA41" s="228">
        <f>+'7.รายจ่าย'!O40/'8.คำนวณ'!W41</f>
        <v>438.29303416615073</v>
      </c>
      <c r="AB41" s="228">
        <f>+'7.รายจ่าย'!P40/'8.คำนวณ'!W41</f>
        <v>878.25212707635421</v>
      </c>
      <c r="AC41" s="228">
        <f>+'7.รายจ่าย'!R40/'8.คำนวณ'!W41</f>
        <v>668.37522688633669</v>
      </c>
      <c r="AD41" s="228">
        <f>+'7.รายจ่าย'!S40/'8.คำนวณ'!W41</f>
        <v>689.89818089612527</v>
      </c>
      <c r="AE41" s="228">
        <f>+'7.รายจ่าย'!T40/'8.คำนวณ'!W41</f>
        <v>174.79894625675658</v>
      </c>
      <c r="AF41" s="228">
        <f>+'7.รายจ่าย'!U40/'8.คำนวณ'!W41</f>
        <v>293.25290006564501</v>
      </c>
      <c r="AG41" s="228">
        <f>+'7.รายจ่าย'!V40/'8.คำนวณ'!W41</f>
        <v>48.975089835600578</v>
      </c>
      <c r="AH41" s="228">
        <f>+'7.รายจ่าย'!Y40/'8.คำนวณ'!W41</f>
        <v>199.93577813592441</v>
      </c>
    </row>
    <row r="42" spans="1:34" s="63" customFormat="1">
      <c r="A42" s="65" t="s">
        <v>244</v>
      </c>
      <c r="B42" s="249">
        <v>9</v>
      </c>
      <c r="C42" s="208">
        <v>40</v>
      </c>
      <c r="D42" s="208">
        <v>4</v>
      </c>
      <c r="E42" s="191" t="s">
        <v>51</v>
      </c>
      <c r="F42" s="191" t="s">
        <v>244</v>
      </c>
      <c r="G42" s="242" t="s">
        <v>379</v>
      </c>
      <c r="H42" s="218">
        <f>+DATA!G44</f>
        <v>52073</v>
      </c>
      <c r="I42" s="219">
        <f>+DATA!H44</f>
        <v>37353</v>
      </c>
      <c r="J42" s="219">
        <f>+DATA!I44</f>
        <v>624</v>
      </c>
      <c r="K42" s="219">
        <f>+DATA!J44</f>
        <v>2963</v>
      </c>
      <c r="L42" s="219">
        <f>+DATA!K44</f>
        <v>11133</v>
      </c>
      <c r="M42" s="303">
        <f>+'6.รายรับ'!G43/I42</f>
        <v>847.17016571627437</v>
      </c>
      <c r="N42" s="226">
        <f>+('6.รายรับ'!H43+'6.รายรับ'!I43+'6.รายรับ'!J43)/I42</f>
        <v>112.57678740663401</v>
      </c>
      <c r="O42" s="226">
        <f>+'6.รายรับ'!K43/'8.คำนวณ'!J42</f>
        <v>462.61060897435891</v>
      </c>
      <c r="P42" s="226">
        <f>+'6.รายรับ'!L43/'8.คำนวณ'!K42</f>
        <v>1202.5499527505906</v>
      </c>
      <c r="Q42" s="226">
        <f>+'6.รายรับ'!M43/'8.คำนวณ'!H42</f>
        <v>2.5488354809594225</v>
      </c>
      <c r="R42" s="227">
        <f>+'6.รายรับ'!Q43/'8.คำนวณ'!H42</f>
        <v>21.751637124805562</v>
      </c>
      <c r="S42" s="227">
        <f>+'6.รายรับ'!V43/'8.คำนวณ'!I42</f>
        <v>568.88484673252481</v>
      </c>
      <c r="T42" s="241">
        <f>+'2.Hosp. Group'!L43</f>
        <v>21</v>
      </c>
      <c r="U42" s="63">
        <f>+DATA!L44</f>
        <v>67092</v>
      </c>
      <c r="V42" s="63">
        <f>+DATA!M44</f>
        <v>1047.74</v>
      </c>
      <c r="W42" s="63">
        <f t="shared" si="1"/>
        <v>4242.5971428571429</v>
      </c>
      <c r="X42" s="228">
        <f>+('7.รายจ่าย'!G41+'7.รายจ่าย'!K41)/'8.คำนวณ'!W42</f>
        <v>9428.2788426765546</v>
      </c>
      <c r="Y42" s="228">
        <f>+'7.รายจ่าย'!L41/'8.คำนวณ'!W42</f>
        <v>48.124767241628945</v>
      </c>
      <c r="Z42" s="228">
        <f>+'7.รายจ่าย'!M41/'8.คำนวณ'!W42</f>
        <v>1533.4111915275616</v>
      </c>
      <c r="AA42" s="228">
        <f>+'7.รายจ่าย'!O41/'8.คำนวณ'!W42</f>
        <v>448.1587093889255</v>
      </c>
      <c r="AB42" s="228">
        <f>+'7.รายจ่าย'!P41/'8.คำนวณ'!W42</f>
        <v>781.57738959087726</v>
      </c>
      <c r="AC42" s="228">
        <f>+'7.รายจ่าย'!R41/'8.คำนวณ'!W42</f>
        <v>790.42152886136455</v>
      </c>
      <c r="AD42" s="228">
        <f>+'7.รายจ่าย'!S41/'8.คำนวณ'!W42</f>
        <v>1656.1433252812126</v>
      </c>
      <c r="AE42" s="228">
        <f>+'7.รายจ่าย'!T41/'8.คำนวณ'!W42</f>
        <v>391.63255290391533</v>
      </c>
      <c r="AF42" s="228">
        <f>+'7.รายจ่าย'!U41/'8.คำนวณ'!W42</f>
        <v>151.87430913274818</v>
      </c>
      <c r="AG42" s="228">
        <f>+'7.รายจ่าย'!V41/'8.คำนวณ'!W42</f>
        <v>47.273672999490202</v>
      </c>
      <c r="AH42" s="228">
        <f>+'7.รายจ่าย'!Y41/'8.คำนวณ'!W42</f>
        <v>328.73275332023718</v>
      </c>
    </row>
    <row r="43" spans="1:34" s="63" customFormat="1">
      <c r="A43" s="65" t="s">
        <v>212</v>
      </c>
      <c r="B43" s="249">
        <v>33</v>
      </c>
      <c r="C43" s="208">
        <v>41</v>
      </c>
      <c r="D43" s="208">
        <v>4</v>
      </c>
      <c r="E43" s="191" t="s">
        <v>53</v>
      </c>
      <c r="F43" s="191" t="s">
        <v>212</v>
      </c>
      <c r="G43" s="242" t="s">
        <v>342</v>
      </c>
      <c r="H43" s="218">
        <f>+DATA!G45</f>
        <v>33966</v>
      </c>
      <c r="I43" s="219">
        <f>+DATA!H45</f>
        <v>30645</v>
      </c>
      <c r="J43" s="219">
        <f>+DATA!I45</f>
        <v>998</v>
      </c>
      <c r="K43" s="219">
        <f>+DATA!J45</f>
        <v>1622</v>
      </c>
      <c r="L43" s="219">
        <f>+DATA!K45</f>
        <v>701</v>
      </c>
      <c r="M43" s="226">
        <f>+'6.รายรับ'!G44/I43</f>
        <v>1050.7320975689347</v>
      </c>
      <c r="N43" s="226">
        <f>+('6.รายรับ'!H44+'6.รายรับ'!I44+'6.รายรับ'!J44)/I43</f>
        <v>82.282885299396312</v>
      </c>
      <c r="O43" s="226">
        <f>+'6.รายรับ'!K44/'8.คำนวณ'!J43</f>
        <v>562.85071142284573</v>
      </c>
      <c r="P43" s="226">
        <f>+'6.รายรับ'!L44/'8.คำนวณ'!K43</f>
        <v>1743.8514673242908</v>
      </c>
      <c r="Q43" s="226">
        <f>+'6.รายรับ'!M44/'8.คำนวณ'!H43</f>
        <v>3.5954778307719484</v>
      </c>
      <c r="R43" s="227">
        <f>+'6.รายรับ'!Q44/'8.คำนวณ'!H43</f>
        <v>39.246157922628512</v>
      </c>
      <c r="S43" s="227">
        <f>+'6.รายรับ'!V44/'8.คำนวณ'!I43</f>
        <v>529.88303801598954</v>
      </c>
      <c r="T43" s="241">
        <f>+'2.Hosp. Group'!L44</f>
        <v>17</v>
      </c>
      <c r="U43" s="63">
        <f>+DATA!L45</f>
        <v>48310</v>
      </c>
      <c r="V43" s="63">
        <f>+DATA!M45</f>
        <v>1071.26</v>
      </c>
      <c r="W43" s="63">
        <f t="shared" si="1"/>
        <v>3913.0247058823534</v>
      </c>
      <c r="X43" s="228">
        <f>+('7.รายจ่าย'!G42+'7.รายจ่าย'!K42)/'8.คำนวณ'!W43</f>
        <v>8340.5291412901261</v>
      </c>
      <c r="Y43" s="228">
        <f>+'7.รายจ่าย'!L42/'8.คำนวณ'!W43</f>
        <v>57.747953816981045</v>
      </c>
      <c r="Z43" s="228">
        <f>+'7.รายจ่าย'!M42/'8.คำนวณ'!W43</f>
        <v>1355.0018945777163</v>
      </c>
      <c r="AA43" s="228">
        <f>+'7.รายจ่าย'!O42/'8.คำนวณ'!W43</f>
        <v>643.18651916931401</v>
      </c>
      <c r="AB43" s="228">
        <f>+'7.รายจ่าย'!P42/'8.คำนวณ'!W43</f>
        <v>660.0272919609954</v>
      </c>
      <c r="AC43" s="228">
        <f>+'7.รายจ่าย'!R42/'8.คำนวณ'!W43</f>
        <v>499.60380701434218</v>
      </c>
      <c r="AD43" s="228">
        <f>+'7.รายจ่าย'!S42/'8.คำนวณ'!W43</f>
        <v>639.61567281636496</v>
      </c>
      <c r="AE43" s="228">
        <f>+'7.รายจ่าย'!T42/'8.คำนวณ'!W43</f>
        <v>380.00526747625048</v>
      </c>
      <c r="AF43" s="228">
        <f>+'7.รายจ่าย'!U42/'8.คำนวณ'!W43</f>
        <v>292.5916486749681</v>
      </c>
      <c r="AG43" s="228">
        <f>+'7.รายจ่าย'!V42/'8.คำนวณ'!W43</f>
        <v>107.47312670114377</v>
      </c>
      <c r="AH43" s="228">
        <f>+'7.รายจ่าย'!Y42/'8.คำนวณ'!W43</f>
        <v>514.97247052152522</v>
      </c>
    </row>
    <row r="44" spans="1:34" s="63" customFormat="1">
      <c r="A44" s="65" t="s">
        <v>228</v>
      </c>
      <c r="B44" s="249">
        <v>67</v>
      </c>
      <c r="C44" s="208">
        <v>42</v>
      </c>
      <c r="D44" s="208">
        <v>4</v>
      </c>
      <c r="E44" s="191" t="s">
        <v>88</v>
      </c>
      <c r="F44" s="191" t="s">
        <v>182</v>
      </c>
      <c r="G44" s="242" t="s">
        <v>308</v>
      </c>
      <c r="H44" s="218">
        <f>+DATA!G46</f>
        <v>37197</v>
      </c>
      <c r="I44" s="219">
        <f>+DATA!H46</f>
        <v>28535</v>
      </c>
      <c r="J44" s="219">
        <f>+DATA!I46</f>
        <v>957</v>
      </c>
      <c r="K44" s="219">
        <f>+DATA!J46</f>
        <v>1957</v>
      </c>
      <c r="L44" s="219">
        <f>+DATA!K46</f>
        <v>5748</v>
      </c>
      <c r="M44" s="226">
        <f>+'6.รายรับ'!G45/I44</f>
        <v>1240.2609518135619</v>
      </c>
      <c r="N44" s="226">
        <f>+('6.รายรับ'!H45+'6.รายรับ'!I45+'6.รายรับ'!J45)/I44</f>
        <v>174.18541580515159</v>
      </c>
      <c r="O44" s="226">
        <f>+'6.รายรับ'!K45/'8.คำนวณ'!J44</f>
        <v>569.46708463949847</v>
      </c>
      <c r="P44" s="226">
        <f>+'6.รายรับ'!L45/'8.คำนวณ'!K44</f>
        <v>1388.0607102708227</v>
      </c>
      <c r="Q44" s="226">
        <f>+'6.รายรับ'!M45/'8.คำนวณ'!H44</f>
        <v>3.7835174879694597</v>
      </c>
      <c r="R44" s="227">
        <f>+'6.รายรับ'!Q45/'8.คำนวณ'!H44</f>
        <v>44.439044815442102</v>
      </c>
      <c r="S44" s="227">
        <f>+'6.รายรับ'!V45/'8.คำนวณ'!I44</f>
        <v>546.11573120728929</v>
      </c>
      <c r="T44" s="241">
        <f>+'2.Hosp. Group'!L45</f>
        <v>14</v>
      </c>
      <c r="U44" s="63">
        <f>+DATA!L46</f>
        <v>35696</v>
      </c>
      <c r="V44" s="63">
        <f>+DATA!M46</f>
        <v>1460.18</v>
      </c>
      <c r="W44" s="63">
        <f t="shared" si="1"/>
        <v>4009.8942857142856</v>
      </c>
      <c r="X44" s="228">
        <f>+('7.รายจ่าย'!G43+'7.รายจ่าย'!K43)/'8.คำนวณ'!W44</f>
        <v>8703.6599703732845</v>
      </c>
      <c r="Y44" s="228">
        <f>+'7.รายจ่าย'!L43/'8.คำนวณ'!W44</f>
        <v>161.90365973310304</v>
      </c>
      <c r="Z44" s="228">
        <f>+'7.รายจ่าย'!M43/'8.คำนวณ'!W44</f>
        <v>1399.2111163600323</v>
      </c>
      <c r="AA44" s="228">
        <f>+'7.รายจ่าย'!O43/'8.คำนวณ'!W44</f>
        <v>549.15376892728921</v>
      </c>
      <c r="AB44" s="228">
        <f>+'7.รายจ่าย'!P43/'8.คำนวณ'!W44</f>
        <v>1178.8739012001029</v>
      </c>
      <c r="AC44" s="228">
        <f>+'7.รายจ่าย'!R43/'8.คำนวณ'!W44</f>
        <v>581.36289984132111</v>
      </c>
      <c r="AD44" s="228">
        <f>+'7.รายจ่าย'!S43/'8.คำนวณ'!W44</f>
        <v>442.91687846419887</v>
      </c>
      <c r="AE44" s="228">
        <f>+'7.รายจ่าย'!T43/'8.คำนวณ'!W44</f>
        <v>228.29105576705621</v>
      </c>
      <c r="AF44" s="228">
        <f>+'7.รายจ่าย'!U43/'8.คำนวณ'!W44</f>
        <v>349.92823501581444</v>
      </c>
      <c r="AG44" s="228">
        <f>+'7.รายจ่าย'!V43/'8.คำนวณ'!W44</f>
        <v>184.76923509917967</v>
      </c>
      <c r="AH44" s="228">
        <f>+'7.รายจ่าย'!Y43/'8.คำนวณ'!W44</f>
        <v>190.23444152072409</v>
      </c>
    </row>
    <row r="45" spans="1:34" s="63" customFormat="1">
      <c r="A45" s="65" t="s">
        <v>232</v>
      </c>
      <c r="B45" s="249">
        <v>77</v>
      </c>
      <c r="C45" s="208">
        <v>43</v>
      </c>
      <c r="D45" s="208">
        <v>5</v>
      </c>
      <c r="E45" s="191" t="s">
        <v>45</v>
      </c>
      <c r="F45" s="191" t="s">
        <v>191</v>
      </c>
      <c r="G45" s="242" t="s">
        <v>318</v>
      </c>
      <c r="H45" s="218">
        <f>+DATA!G47</f>
        <v>48547</v>
      </c>
      <c r="I45" s="219">
        <f>+DATA!H47</f>
        <v>35670</v>
      </c>
      <c r="J45" s="219">
        <f>+DATA!I47</f>
        <v>1587</v>
      </c>
      <c r="K45" s="219">
        <f>+DATA!J47</f>
        <v>4079</v>
      </c>
      <c r="L45" s="219">
        <f>+DATA!K47</f>
        <v>7211</v>
      </c>
      <c r="M45" s="226">
        <f>+'6.รายรับ'!G46/I45</f>
        <v>791.75182310064486</v>
      </c>
      <c r="N45" s="226">
        <f>+('6.รายรับ'!H46+'6.รายรับ'!I46+'6.รายรับ'!J46)/I45</f>
        <v>103.78292851135407</v>
      </c>
      <c r="O45" s="226">
        <f>+'6.รายรับ'!K46/'8.คำนวณ'!J45</f>
        <v>422.08727158160059</v>
      </c>
      <c r="P45" s="226">
        <f>+'6.รายรับ'!L46/'8.คำนวณ'!K45</f>
        <v>1475.7901078695759</v>
      </c>
      <c r="Q45" s="226">
        <f>+'6.รายรับ'!M46/'8.คำนวณ'!H45</f>
        <v>4.7948997878344697</v>
      </c>
      <c r="R45" s="227">
        <f>+'6.รายรับ'!Q46/'8.คำนวณ'!H45</f>
        <v>13.501513996745421</v>
      </c>
      <c r="S45" s="227">
        <f>+'6.รายรับ'!V46/'8.คำนวณ'!I45</f>
        <v>599.38676254555651</v>
      </c>
      <c r="T45" s="241">
        <f>+'2.Hosp. Group'!L46</f>
        <v>21</v>
      </c>
      <c r="U45" s="63">
        <f>+DATA!L47</f>
        <v>46663</v>
      </c>
      <c r="V45" s="63">
        <f>+DATA!M47</f>
        <v>1386.42</v>
      </c>
      <c r="W45" s="63">
        <f t="shared" si="1"/>
        <v>3608.4676190476193</v>
      </c>
      <c r="X45" s="228">
        <f>+('7.รายจ่าย'!G44+'7.รายจ่าย'!K44)/'8.คำนวณ'!W45</f>
        <v>10462.782165678558</v>
      </c>
      <c r="Y45" s="228">
        <f>+'7.รายจ่าย'!L44/'8.คำนวณ'!W45</f>
        <v>62.839835059915949</v>
      </c>
      <c r="Z45" s="228">
        <f>+'7.รายจ่าย'!M44/'8.คำนวณ'!W45</f>
        <v>1614.2765392300807</v>
      </c>
      <c r="AA45" s="228">
        <f>+'7.รายจ่าย'!O44/'8.คำนวณ'!W45</f>
        <v>794.586007884629</v>
      </c>
      <c r="AB45" s="228">
        <f>+'7.รายจ่าย'!P44/'8.คำนวณ'!W45</f>
        <v>919.12927041184344</v>
      </c>
      <c r="AC45" s="228">
        <f>+'7.รายจ่าย'!R44/'8.คำนวณ'!W45</f>
        <v>639.81771315142078</v>
      </c>
      <c r="AD45" s="228">
        <f>+'7.รายจ่าย'!S44/'8.คำนวณ'!W45</f>
        <v>630.12870837403341</v>
      </c>
      <c r="AE45" s="228">
        <f>+'7.รายจ่าย'!T44/'8.คำนวณ'!W45</f>
        <v>203.89818551127493</v>
      </c>
      <c r="AF45" s="228">
        <f>+'7.รายจ่าย'!U44/'8.คำนวณ'!W45</f>
        <v>294.35217165128262</v>
      </c>
      <c r="AG45" s="228">
        <f>+'7.รายจ่าย'!V44/'8.คำนวณ'!W45</f>
        <v>17.098490692923072</v>
      </c>
      <c r="AH45" s="228">
        <f>+'7.รายจ่าย'!Y44/'8.คำนวณ'!W45</f>
        <v>210.47202308010446</v>
      </c>
    </row>
    <row r="46" spans="1:34" s="63" customFormat="1">
      <c r="A46" s="65" t="s">
        <v>191</v>
      </c>
      <c r="B46" s="249">
        <v>17</v>
      </c>
      <c r="C46" s="208">
        <v>44</v>
      </c>
      <c r="D46" s="208">
        <v>5</v>
      </c>
      <c r="E46" s="191" t="s">
        <v>55</v>
      </c>
      <c r="F46" s="191" t="s">
        <v>174</v>
      </c>
      <c r="G46" s="242" t="s">
        <v>299</v>
      </c>
      <c r="H46" s="218">
        <f>+DATA!G48</f>
        <v>34761</v>
      </c>
      <c r="I46" s="219">
        <f>+DATA!H48</f>
        <v>30357</v>
      </c>
      <c r="J46" s="219">
        <f>+DATA!I48</f>
        <v>914</v>
      </c>
      <c r="K46" s="219">
        <f>+DATA!J48</f>
        <v>1825</v>
      </c>
      <c r="L46" s="219">
        <f>+DATA!K48</f>
        <v>1665</v>
      </c>
      <c r="M46" s="226">
        <f>+'6.รายรับ'!G47/I46</f>
        <v>1013.2341552195539</v>
      </c>
      <c r="N46" s="226">
        <f>+('6.รายรับ'!H47+'6.รายรับ'!I47+'6.รายรับ'!J47)/I46</f>
        <v>270.73054320255625</v>
      </c>
      <c r="O46" s="226">
        <f>+'6.รายรับ'!K47/'8.คำนวณ'!J46</f>
        <v>917.68979212253839</v>
      </c>
      <c r="P46" s="226">
        <f>+'6.รายรับ'!L47/'8.คำนวณ'!K46</f>
        <v>2560.3049424657534</v>
      </c>
      <c r="Q46" s="226">
        <f>+'6.รายรับ'!M47/'8.คำนวณ'!H46</f>
        <v>10.230488190788527</v>
      </c>
      <c r="R46" s="227">
        <f>+'6.รายรับ'!Q47/'8.คำนวณ'!H46</f>
        <v>53.166975921291105</v>
      </c>
      <c r="S46" s="227">
        <f>+'6.รายรับ'!V47/'8.คำนวณ'!I46</f>
        <v>667.52812432058499</v>
      </c>
      <c r="T46" s="241">
        <f>+'2.Hosp. Group'!L47</f>
        <v>17</v>
      </c>
      <c r="U46" s="63">
        <f>+DATA!L48</f>
        <v>58292</v>
      </c>
      <c r="V46" s="63">
        <f>+DATA!M48</f>
        <v>1637.04</v>
      </c>
      <c r="W46" s="63">
        <f t="shared" si="1"/>
        <v>5065.9811764705883</v>
      </c>
      <c r="X46" s="228">
        <f>+('7.รายจ่าย'!G45+'7.รายจ่าย'!K45)/'8.คำนวณ'!W46</f>
        <v>7416.5965034588271</v>
      </c>
      <c r="Y46" s="228">
        <f>+'7.รายจ่าย'!L45/'8.คำนวณ'!W46</f>
        <v>8.2974370681110727</v>
      </c>
      <c r="Z46" s="228">
        <f>+'7.รายจ่าย'!M45/'8.คำนวณ'!W46</f>
        <v>1080.1610604902273</v>
      </c>
      <c r="AA46" s="228">
        <f>+'7.รายจ่าย'!O45/'8.คำนวณ'!W46</f>
        <v>377.852833107761</v>
      </c>
      <c r="AB46" s="228">
        <f>+'7.รายจ่าย'!P45/'8.คำนวณ'!W46</f>
        <v>597.78150658463699</v>
      </c>
      <c r="AC46" s="228">
        <f>+'7.รายจ่าย'!R45/'8.คำนวณ'!W46</f>
        <v>521.8095859254023</v>
      </c>
      <c r="AD46" s="228">
        <f>+'7.รายจ่าย'!S45/'8.คำนวณ'!W46</f>
        <v>625.01450749683477</v>
      </c>
      <c r="AE46" s="228">
        <f>+'7.รายจ่าย'!T45/'8.คำนวณ'!W46</f>
        <v>274.28023350217973</v>
      </c>
      <c r="AF46" s="228">
        <f>+'7.รายจ่าย'!U45/'8.คำนวณ'!W46</f>
        <v>283.15681208262544</v>
      </c>
      <c r="AG46" s="228">
        <f>+'7.รายจ่าย'!V45/'8.คำนวณ'!W46</f>
        <v>61.339357406868984</v>
      </c>
      <c r="AH46" s="228">
        <f>+'7.รายจ่าย'!Y45/'8.คำนวณ'!W46</f>
        <v>21.191908587942084</v>
      </c>
    </row>
    <row r="47" spans="1:34" s="63" customFormat="1">
      <c r="A47" s="65" t="s">
        <v>174</v>
      </c>
      <c r="B47" s="249">
        <v>18</v>
      </c>
      <c r="C47" s="208">
        <v>45</v>
      </c>
      <c r="D47" s="208">
        <v>5</v>
      </c>
      <c r="E47" s="191" t="s">
        <v>55</v>
      </c>
      <c r="F47" s="191" t="s">
        <v>175</v>
      </c>
      <c r="G47" s="242" t="s">
        <v>300</v>
      </c>
      <c r="H47" s="218">
        <f>+DATA!G49</f>
        <v>37755</v>
      </c>
      <c r="I47" s="219">
        <f>+DATA!H49</f>
        <v>30863</v>
      </c>
      <c r="J47" s="219">
        <f>+DATA!I49</f>
        <v>773</v>
      </c>
      <c r="K47" s="219">
        <f>+DATA!J49</f>
        <v>2059</v>
      </c>
      <c r="L47" s="219">
        <f>+DATA!K49</f>
        <v>4060</v>
      </c>
      <c r="M47" s="226">
        <f>+'6.รายรับ'!G48/I47</f>
        <v>1098.0028001166445</v>
      </c>
      <c r="N47" s="226">
        <f>+('6.รายรับ'!H48+'6.รายรับ'!I48+'6.รายรับ'!J48)/I47</f>
        <v>231.40540647377119</v>
      </c>
      <c r="O47" s="226">
        <f>+'6.รายรับ'!K48/'8.คำนวณ'!J47</f>
        <v>596.143014230272</v>
      </c>
      <c r="P47" s="226">
        <f>+'6.รายรับ'!L48/'8.คำนวณ'!K47</f>
        <v>2052.8040893637685</v>
      </c>
      <c r="Q47" s="226">
        <f>+'6.รายรับ'!M48/'8.คำนวณ'!H47</f>
        <v>7.1373529333863068</v>
      </c>
      <c r="R47" s="227">
        <f>+'6.รายรับ'!Q48/'8.คำนวณ'!H47</f>
        <v>108.57238776321017</v>
      </c>
      <c r="S47" s="227">
        <f>+'6.รายรับ'!V48/'8.คำนวณ'!I47</f>
        <v>610.46368402294013</v>
      </c>
      <c r="T47" s="241">
        <f>+'2.Hosp. Group'!L48</f>
        <v>17</v>
      </c>
      <c r="U47" s="63">
        <f>+DATA!L49</f>
        <v>34429</v>
      </c>
      <c r="V47" s="63">
        <f>+DATA!M49</f>
        <v>1436.7</v>
      </c>
      <c r="W47" s="63">
        <f t="shared" si="1"/>
        <v>3461.9352941176471</v>
      </c>
      <c r="X47" s="228">
        <f>+('7.รายจ่าย'!G46+'7.รายจ่าย'!K46)/'8.คำนวณ'!W47</f>
        <v>10830.282302996115</v>
      </c>
      <c r="Y47" s="228">
        <f>+'7.รายจ่าย'!L46/'8.คำนวณ'!W47</f>
        <v>45.426735810809667</v>
      </c>
      <c r="Z47" s="228">
        <f>+'7.รายจ่าย'!M46/'8.คำนวณ'!W47</f>
        <v>2021.9524818658044</v>
      </c>
      <c r="AA47" s="228">
        <f>+'7.รายจ่าย'!O46/'8.คำนวณ'!W47</f>
        <v>871.51103751896676</v>
      </c>
      <c r="AB47" s="228">
        <f>+'7.รายจ่าย'!P46/'8.คำนวณ'!W47</f>
        <v>683.87066737577925</v>
      </c>
      <c r="AC47" s="228">
        <f>+'7.รายจ่าย'!R46/'8.คำนวณ'!W47</f>
        <v>750.0070681308822</v>
      </c>
      <c r="AD47" s="228">
        <f>+'7.รายจ่าย'!S46/'8.คำนวณ'!W47</f>
        <v>1086.7506178964843</v>
      </c>
      <c r="AE47" s="228">
        <f>+'7.รายจ่าย'!T46/'8.คำนวณ'!W47</f>
        <v>538.67991211987851</v>
      </c>
      <c r="AF47" s="228">
        <f>+'7.รายจ่าย'!U46/'8.คำนวณ'!W47</f>
        <v>206.58800908706286</v>
      </c>
      <c r="AG47" s="228">
        <f>+'7.รายจ่าย'!V46/'8.คำนวณ'!W47</f>
        <v>26.034192537665941</v>
      </c>
      <c r="AH47" s="228">
        <f>+'7.รายจ่าย'!Y46/'8.คำนวณ'!W47</f>
        <v>331.07442301059081</v>
      </c>
    </row>
    <row r="48" spans="1:34" s="63" customFormat="1">
      <c r="A48" s="65" t="s">
        <v>241</v>
      </c>
      <c r="B48" s="249">
        <v>48</v>
      </c>
      <c r="C48" s="208">
        <v>46</v>
      </c>
      <c r="D48" s="208">
        <v>5</v>
      </c>
      <c r="E48" s="191" t="s">
        <v>49</v>
      </c>
      <c r="F48" s="191" t="s">
        <v>232</v>
      </c>
      <c r="G48" s="242" t="s">
        <v>366</v>
      </c>
      <c r="H48" s="218">
        <f>+DATA!G50</f>
        <v>34423</v>
      </c>
      <c r="I48" s="219">
        <f>+DATA!H50</f>
        <v>24605</v>
      </c>
      <c r="J48" s="219">
        <f>+DATA!I50</f>
        <v>1614</v>
      </c>
      <c r="K48" s="219">
        <f>+DATA!J50</f>
        <v>2820</v>
      </c>
      <c r="L48" s="219">
        <f>+DATA!K50</f>
        <v>5384</v>
      </c>
      <c r="M48" s="226">
        <f>+'6.รายรับ'!G49/I48</f>
        <v>968.81452509652479</v>
      </c>
      <c r="N48" s="226">
        <f>+('6.รายรับ'!H49+'6.รายรับ'!I49+'6.รายรับ'!J49)/I48</f>
        <v>342.84252143873198</v>
      </c>
      <c r="O48" s="226">
        <f>+'6.รายรับ'!K49/'8.คำนวณ'!J48</f>
        <v>546.53807311028493</v>
      </c>
      <c r="P48" s="226">
        <f>+'6.รายรับ'!L49/'8.คำนวณ'!K48</f>
        <v>1805.8313758865249</v>
      </c>
      <c r="Q48" s="226">
        <f>+'6.รายรับ'!M49/'8.คำนวณ'!H48</f>
        <v>5.427243412834442</v>
      </c>
      <c r="R48" s="227">
        <f>+'6.รายรับ'!Q49/'8.คำนวณ'!H48</f>
        <v>30.411309299015194</v>
      </c>
      <c r="S48" s="227">
        <f>+'6.รายรับ'!V49/'8.คำนวณ'!I48</f>
        <v>975.47092217029058</v>
      </c>
      <c r="T48" s="241">
        <f>+'2.Hosp. Group'!L49</f>
        <v>17</v>
      </c>
      <c r="U48" s="63">
        <f>+DATA!L50</f>
        <v>53080</v>
      </c>
      <c r="V48" s="63">
        <f>+DATA!M50</f>
        <v>1547.69</v>
      </c>
      <c r="W48" s="63">
        <f t="shared" si="1"/>
        <v>4670.0429411764708</v>
      </c>
      <c r="X48" s="228">
        <f>+('7.รายจ่าย'!G47+'7.รายจ่าย'!K47)/'8.คำนวณ'!W48</f>
        <v>8929.0812558342768</v>
      </c>
      <c r="Y48" s="228">
        <f>+'7.รายจ่าย'!L47/'8.คำนวณ'!W48</f>
        <v>29.4198579607468</v>
      </c>
      <c r="Z48" s="228">
        <f>+'7.รายจ่าย'!M47/'8.คำนวณ'!W48</f>
        <v>1302.0249956134676</v>
      </c>
      <c r="AA48" s="228">
        <f>+'7.รายจ่าย'!O47/'8.คำนวณ'!W48</f>
        <v>346.88707585885658</v>
      </c>
      <c r="AB48" s="228">
        <f>+'7.รายจ่าย'!P47/'8.คำนวณ'!W48</f>
        <v>688.81467911933794</v>
      </c>
      <c r="AC48" s="228">
        <f>+'7.รายจ่าย'!R47/'8.คำนวณ'!W48</f>
        <v>608.44928532588119</v>
      </c>
      <c r="AD48" s="228">
        <f>+'7.รายจ่าย'!S47/'8.คำนวณ'!W48</f>
        <v>1331.5857430710109</v>
      </c>
      <c r="AE48" s="228">
        <f>+'7.รายจ่าย'!T47/'8.คำนวณ'!W48</f>
        <v>149.52635528102587</v>
      </c>
      <c r="AF48" s="228">
        <f>+'7.รายจ่าย'!U47/'8.คำนวณ'!W48</f>
        <v>305.34092040720623</v>
      </c>
      <c r="AG48" s="228">
        <f>+'7.รายจ่าย'!V47/'8.คำนวณ'!W48</f>
        <v>67.356729683679688</v>
      </c>
      <c r="AH48" s="228">
        <f>+'7.รายจ่าย'!Y47/'8.คำนวณ'!W48</f>
        <v>3.6018940750387354</v>
      </c>
    </row>
    <row r="49" spans="1:97" s="63" customFormat="1">
      <c r="A49" s="65" t="s">
        <v>175</v>
      </c>
      <c r="B49" s="249">
        <v>6</v>
      </c>
      <c r="C49" s="208">
        <v>47</v>
      </c>
      <c r="D49" s="208">
        <v>5</v>
      </c>
      <c r="E49" s="191" t="s">
        <v>51</v>
      </c>
      <c r="F49" s="191" t="s">
        <v>241</v>
      </c>
      <c r="G49" s="242" t="s">
        <v>376</v>
      </c>
      <c r="H49" s="218">
        <f>+DATA!G51</f>
        <v>45993</v>
      </c>
      <c r="I49" s="219">
        <f>+DATA!H51</f>
        <v>32404</v>
      </c>
      <c r="J49" s="219">
        <f>+DATA!I51</f>
        <v>1287</v>
      </c>
      <c r="K49" s="219">
        <f>+DATA!J51</f>
        <v>4045</v>
      </c>
      <c r="L49" s="219">
        <f>+DATA!K51</f>
        <v>8257</v>
      </c>
      <c r="M49" s="226">
        <f>+'6.รายรับ'!G50/I49</f>
        <v>585.33732934205671</v>
      </c>
      <c r="N49" s="226">
        <f>+('6.รายรับ'!H50+'6.รายรับ'!I50+'6.รายรับ'!J50)/I49</f>
        <v>244.19695562276263</v>
      </c>
      <c r="O49" s="226">
        <f>+'6.รายรับ'!K50/'8.คำนวณ'!J49</f>
        <v>953.46975135975129</v>
      </c>
      <c r="P49" s="226">
        <f>+'6.รายรับ'!L50/'8.คำนวณ'!K49</f>
        <v>2544.5326946847958</v>
      </c>
      <c r="Q49" s="226">
        <f>+'6.รายรับ'!M50/'8.คำนวณ'!H49</f>
        <v>5.9047300676189858</v>
      </c>
      <c r="R49" s="227">
        <f>+'6.รายรับ'!Q50/'8.คำนวณ'!H49</f>
        <v>22.987123040462681</v>
      </c>
      <c r="S49" s="227">
        <f>+'6.รายรับ'!V50/'8.คำนวณ'!I49</f>
        <v>737.78582057770643</v>
      </c>
      <c r="T49" s="241">
        <f>+'2.Hosp. Group'!L50</f>
        <v>21</v>
      </c>
      <c r="U49" s="63">
        <f>+DATA!L51</f>
        <v>76262</v>
      </c>
      <c r="V49" s="63">
        <f>+DATA!M51</f>
        <v>1395.75</v>
      </c>
      <c r="W49" s="63">
        <f t="shared" si="1"/>
        <v>5027.2738095238092</v>
      </c>
      <c r="X49" s="228">
        <f>+('7.รายจ่าย'!G48+'7.รายจ่าย'!K48)/'8.คำนวณ'!W49</f>
        <v>8368.8040743468373</v>
      </c>
      <c r="Y49" s="228">
        <f>+'7.รายจ่าย'!L48/'8.คำนวณ'!W49</f>
        <v>42.952438673805503</v>
      </c>
      <c r="Z49" s="228">
        <f>+'7.รายจ่าย'!M48/'8.คำนวณ'!W49</f>
        <v>1824.1235324456361</v>
      </c>
      <c r="AA49" s="228">
        <f>+'7.รายจ่าย'!O48/'8.คำนวณ'!W49</f>
        <v>1207.147394379705</v>
      </c>
      <c r="AB49" s="228">
        <f>+'7.รายจ่าย'!P48/'8.คำนวณ'!W49</f>
        <v>675.37902820566865</v>
      </c>
      <c r="AC49" s="228">
        <f>+'7.รายจ่าย'!R48/'8.คำนวณ'!W49</f>
        <v>449.71939577210981</v>
      </c>
      <c r="AD49" s="228">
        <f>+'7.รายจ่าย'!S48/'8.คำนวณ'!W49</f>
        <v>347.6072949695826</v>
      </c>
      <c r="AE49" s="228">
        <f>+'7.รายจ่าย'!T48/'8.คำนวณ'!W49</f>
        <v>85.869402852535345</v>
      </c>
      <c r="AF49" s="228">
        <f>+'7.รายจ่าย'!U48/'8.คำนวณ'!W49</f>
        <v>246.88977307117611</v>
      </c>
      <c r="AG49" s="228">
        <f>+'7.รายจ่าย'!V48/'8.คำนวณ'!W49</f>
        <v>7.6035544210035271</v>
      </c>
      <c r="AH49" s="228">
        <f>+'7.รายจ่าย'!Y48/'8.คำนวณ'!W49</f>
        <v>628.94639715267442</v>
      </c>
    </row>
    <row r="50" spans="1:97" s="63" customFormat="1">
      <c r="A50" s="65" t="s">
        <v>245</v>
      </c>
      <c r="B50" s="249">
        <v>10</v>
      </c>
      <c r="C50" s="208">
        <v>48</v>
      </c>
      <c r="D50" s="208">
        <v>5</v>
      </c>
      <c r="E50" s="191" t="s">
        <v>51</v>
      </c>
      <c r="F50" s="191" t="s">
        <v>245</v>
      </c>
      <c r="G50" s="242" t="s">
        <v>380</v>
      </c>
      <c r="H50" s="218">
        <f>+DATA!G52</f>
        <v>58089</v>
      </c>
      <c r="I50" s="219">
        <f>+DATA!H52</f>
        <v>43331</v>
      </c>
      <c r="J50" s="219">
        <f>+DATA!I52</f>
        <v>1047</v>
      </c>
      <c r="K50" s="219">
        <f>+DATA!J52</f>
        <v>2163</v>
      </c>
      <c r="L50" s="219">
        <f>+DATA!K52</f>
        <v>11548</v>
      </c>
      <c r="M50" s="226">
        <f>+'6.รายรับ'!G51/I50</f>
        <v>946.3855172970849</v>
      </c>
      <c r="N50" s="226">
        <f>+('6.รายรับ'!H51+'6.รายรับ'!I51+'6.รายรับ'!J51)/I50</f>
        <v>142.91503150169626</v>
      </c>
      <c r="O50" s="226">
        <f>+'6.รายรับ'!K51/'8.คำนวณ'!J50</f>
        <v>437.62220630372502</v>
      </c>
      <c r="P50" s="226">
        <f>+'6.รายรับ'!L51/'8.คำนวณ'!K50</f>
        <v>1730.1225658807214</v>
      </c>
      <c r="Q50" s="226">
        <f>+'6.รายรับ'!M51/'8.คำนวณ'!H50</f>
        <v>7.7272977672192669</v>
      </c>
      <c r="R50" s="227">
        <f>+'6.รายรับ'!Q51/'8.คำนวณ'!H50</f>
        <v>16.967245950179898</v>
      </c>
      <c r="S50" s="227">
        <f>+'6.รายรับ'!V51/'8.คำนวณ'!I50</f>
        <v>491.60616994761256</v>
      </c>
      <c r="T50" s="241">
        <f>+'2.Hosp. Group'!L51</f>
        <v>17</v>
      </c>
      <c r="U50" s="63">
        <f>+DATA!L52</f>
        <v>74922</v>
      </c>
      <c r="V50" s="63">
        <f>+DATA!M52</f>
        <v>1210.04</v>
      </c>
      <c r="W50" s="63">
        <f t="shared" si="1"/>
        <v>5617.2164705882351</v>
      </c>
      <c r="X50" s="228">
        <f>+('7.รายจ่าย'!G49+'7.รายจ่าย'!K49)/'8.คำนวณ'!W50</f>
        <v>8169.7835200561967</v>
      </c>
      <c r="Y50" s="228">
        <f>+'7.รายจ่าย'!L49/'8.คำนวณ'!W50</f>
        <v>93.173815312335989</v>
      </c>
      <c r="Z50" s="228">
        <f>+'7.รายจ่าย'!M49/'8.คำนวณ'!W50</f>
        <v>1124.3964769865083</v>
      </c>
      <c r="AA50" s="228">
        <f>+'7.รายจ่าย'!O49/'8.คำนวณ'!W50</f>
        <v>272.01030403586958</v>
      </c>
      <c r="AB50" s="228">
        <f>+'7.รายจ่าย'!P49/'8.คำนวณ'!W50</f>
        <v>1027.2991116177702</v>
      </c>
      <c r="AC50" s="228">
        <f>+'7.รายจ่าย'!R49/'8.คำนวณ'!W50</f>
        <v>700.75050527433109</v>
      </c>
      <c r="AD50" s="228">
        <f>+'7.รายจ่าย'!S49/'8.คำนวณ'!W50</f>
        <v>506.35134054254212</v>
      </c>
      <c r="AE50" s="228">
        <f>+'7.รายจ่าย'!T49/'8.คำนวณ'!W50</f>
        <v>132.03959717121774</v>
      </c>
      <c r="AF50" s="228">
        <f>+'7.รายจ่าย'!U49/'8.คำนวณ'!W50</f>
        <v>273.41431437467247</v>
      </c>
      <c r="AG50" s="228">
        <f>+'7.รายจ่าย'!V49/'8.คำนวณ'!W50</f>
        <v>38.990015988660069</v>
      </c>
      <c r="AH50" s="228">
        <f>+'7.รายจ่าย'!Y49/'8.คำนวณ'!W50</f>
        <v>325.17527312041096</v>
      </c>
    </row>
    <row r="51" spans="1:97" s="63" customFormat="1">
      <c r="A51" s="65" t="s">
        <v>187</v>
      </c>
      <c r="B51" s="249">
        <v>64</v>
      </c>
      <c r="C51" s="208">
        <v>49</v>
      </c>
      <c r="D51" s="208">
        <v>6</v>
      </c>
      <c r="E51" s="191" t="s">
        <v>88</v>
      </c>
      <c r="F51" s="191" t="s">
        <v>179</v>
      </c>
      <c r="G51" s="242" t="s">
        <v>305</v>
      </c>
      <c r="H51" s="218">
        <f>+DATA!G53</f>
        <v>64984</v>
      </c>
      <c r="I51" s="219">
        <f>+DATA!H53</f>
        <v>46327</v>
      </c>
      <c r="J51" s="219">
        <f>+DATA!I53</f>
        <v>1740</v>
      </c>
      <c r="K51" s="219">
        <f>+DATA!J53</f>
        <v>3876</v>
      </c>
      <c r="L51" s="219">
        <f>+DATA!K53</f>
        <v>13041</v>
      </c>
      <c r="M51" s="226">
        <f>+'6.รายรับ'!G52/I51</f>
        <v>984.3807039091671</v>
      </c>
      <c r="N51" s="226">
        <f>+('6.รายรับ'!H52+'6.รายรับ'!I52+'6.รายรับ'!J52)/I51</f>
        <v>172.14426943251237</v>
      </c>
      <c r="O51" s="226">
        <f>+'6.รายรับ'!K52/'8.คำนวณ'!J51</f>
        <v>697.36637931034488</v>
      </c>
      <c r="P51" s="226">
        <f>+'6.รายรับ'!L52/'8.คำนวณ'!K51</f>
        <v>1116.4350748194013</v>
      </c>
      <c r="Q51" s="226">
        <f>+'6.รายรับ'!M52/'8.คำนวณ'!H51</f>
        <v>1.5482041733349747</v>
      </c>
      <c r="R51" s="227">
        <f>+'6.รายรับ'!Q52/'8.คำนวณ'!H51</f>
        <v>18.876331096885387</v>
      </c>
      <c r="S51" s="227">
        <f>+'6.รายรับ'!V52/'8.คำนวณ'!I51</f>
        <v>505.3322276426274</v>
      </c>
      <c r="T51" s="241">
        <f>+'2.Hosp. Group'!L52</f>
        <v>17</v>
      </c>
      <c r="U51" s="63">
        <f>+DATA!L53</f>
        <v>51331</v>
      </c>
      <c r="V51" s="63">
        <f>+DATA!M53</f>
        <v>1775.9</v>
      </c>
      <c r="W51" s="63">
        <f t="shared" si="1"/>
        <v>4795.3705882352942</v>
      </c>
      <c r="X51" s="228">
        <f>+('7.รายจ่าย'!G50+'7.รายจ่าย'!K50)/'8.คำนวณ'!W51</f>
        <v>9231.3926557844388</v>
      </c>
      <c r="Y51" s="228">
        <f>+'7.รายจ่าย'!L50/'8.คำนวณ'!W51</f>
        <v>84.690999898186107</v>
      </c>
      <c r="Z51" s="228">
        <f>+'7.รายจ่าย'!M50/'8.คำนวณ'!W51</f>
        <v>1695.3399326311037</v>
      </c>
      <c r="AA51" s="228">
        <f>+'7.รายจ่าย'!O50/'8.คำนวณ'!W51</f>
        <v>756.76572920206127</v>
      </c>
      <c r="AB51" s="228">
        <f>+'7.รายจ่าย'!P50/'8.คำนวณ'!W51</f>
        <v>752.12395864639052</v>
      </c>
      <c r="AC51" s="228">
        <f>+'7.รายจ่าย'!R50/'8.คำนวณ'!W51</f>
        <v>618.73172164820721</v>
      </c>
      <c r="AD51" s="228">
        <f>+'7.รายจ่าย'!S50/'8.คำนวณ'!W51</f>
        <v>730.28667452555351</v>
      </c>
      <c r="AE51" s="228">
        <f>+'7.รายจ่าย'!T50/'8.คำนวณ'!W51</f>
        <v>404.96757534533918</v>
      </c>
      <c r="AF51" s="228">
        <f>+'7.รายจ่าย'!U50/'8.คำนวณ'!W51</f>
        <v>403.63261282634107</v>
      </c>
      <c r="AG51" s="228">
        <f>+'7.รายจ่าย'!V50/'8.คำนวณ'!W51</f>
        <v>48.620736543700851</v>
      </c>
      <c r="AH51" s="228">
        <f>+'7.รายจ่าย'!Y50/'8.คำนวณ'!W51</f>
        <v>78.838576298464332</v>
      </c>
    </row>
    <row r="52" spans="1:97" s="63" customFormat="1" ht="25.2" customHeight="1">
      <c r="A52" s="229" t="s">
        <v>181</v>
      </c>
      <c r="B52" s="249">
        <v>66</v>
      </c>
      <c r="C52" s="208">
        <v>50</v>
      </c>
      <c r="D52" s="208">
        <v>6</v>
      </c>
      <c r="E52" s="191" t="s">
        <v>88</v>
      </c>
      <c r="F52" s="191" t="s">
        <v>181</v>
      </c>
      <c r="G52" s="242" t="s">
        <v>307</v>
      </c>
      <c r="H52" s="218">
        <f>+DATA!G54</f>
        <v>67902</v>
      </c>
      <c r="I52" s="219">
        <f>+DATA!H54</f>
        <v>52638</v>
      </c>
      <c r="J52" s="219">
        <f>+DATA!I54</f>
        <v>1338</v>
      </c>
      <c r="K52" s="219">
        <f>+DATA!J54</f>
        <v>2925</v>
      </c>
      <c r="L52" s="219">
        <f>+DATA!K54</f>
        <v>11001</v>
      </c>
      <c r="M52" s="226">
        <f>+'6.รายรับ'!G53/I52</f>
        <v>934.81001918765946</v>
      </c>
      <c r="N52" s="226">
        <f>+('6.รายรับ'!H53+'6.รายรับ'!I53+'6.รายรับ'!J53)/I52</f>
        <v>195.35515407120332</v>
      </c>
      <c r="O52" s="226">
        <f>+'6.รายรับ'!K53/'8.คำนวณ'!J52</f>
        <v>418.8843796711509</v>
      </c>
      <c r="P52" s="226">
        <f>+'6.รายรับ'!L53/'8.คำนวณ'!K52</f>
        <v>1311.3125777777777</v>
      </c>
      <c r="Q52" s="226">
        <f>+'6.รายรับ'!M53/'8.คำนวณ'!H52</f>
        <v>3.5590593796942653</v>
      </c>
      <c r="R52" s="227">
        <f>+'6.รายรับ'!Q53/'8.คำนวณ'!H52</f>
        <v>14.839998821831463</v>
      </c>
      <c r="S52" s="227">
        <f>+'6.รายรับ'!V53/'8.คำนวณ'!I52</f>
        <v>426.43668414453435</v>
      </c>
      <c r="T52" s="241">
        <f>+'2.Hosp. Group'!L53</f>
        <v>21</v>
      </c>
      <c r="U52" s="63">
        <f>+DATA!L54</f>
        <v>45053</v>
      </c>
      <c r="V52" s="63">
        <f>+DATA!M54</f>
        <v>1227.7</v>
      </c>
      <c r="W52" s="63">
        <f t="shared" si="1"/>
        <v>3373.0809523809521</v>
      </c>
      <c r="X52" s="228">
        <f>+('7.รายจ่าย'!G51+'7.รายจ่าย'!K51)/'8.คำนวณ'!W52</f>
        <v>13721.997596093441</v>
      </c>
      <c r="Y52" s="228">
        <f>+'7.รายจ่าย'!L51/'8.คำนวณ'!W52</f>
        <v>16.531473980972603</v>
      </c>
      <c r="Z52" s="228">
        <f>+'7.รายจ่าย'!M51/'8.คำนวณ'!W52</f>
        <v>2506.7526482077287</v>
      </c>
      <c r="AA52" s="228">
        <f>+'7.รายจ่าย'!O51/'8.คำนวณ'!W52</f>
        <v>944.75537794329625</v>
      </c>
      <c r="AB52" s="228">
        <f>+'7.รายจ่าย'!P51/'8.คำนวณ'!W52</f>
        <v>1124.4899584525665</v>
      </c>
      <c r="AC52" s="228">
        <f>+'7.รายจ่าย'!R51/'8.คำนวณ'!W52</f>
        <v>1377.0250745750318</v>
      </c>
      <c r="AD52" s="228">
        <f>+'7.รายจ่าย'!S51/'8.คำนวณ'!W52</f>
        <v>695.41358274969764</v>
      </c>
      <c r="AE52" s="228">
        <f>+'7.รายจ่าย'!T51/'8.คำนวณ'!W52</f>
        <v>490.74985847331891</v>
      </c>
      <c r="AF52" s="228">
        <f>+'7.รายจ่าย'!U51/'8.คำนวณ'!W52</f>
        <v>490.29898284315459</v>
      </c>
      <c r="AG52" s="228">
        <f>+'7.รายจ่าย'!V51/'8.คำนวณ'!W52</f>
        <v>189.4262216117242</v>
      </c>
      <c r="AH52" s="228">
        <f>+'7.รายจ่าย'!Y51/'8.คำนวณ'!W52</f>
        <v>120.0722620410618</v>
      </c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</row>
    <row r="53" spans="1:97" s="63" customFormat="1" ht="24.6" customHeight="1">
      <c r="A53" s="65" t="s">
        <v>204</v>
      </c>
      <c r="B53" s="249">
        <v>73</v>
      </c>
      <c r="C53" s="208">
        <v>51</v>
      </c>
      <c r="D53" s="208">
        <v>6</v>
      </c>
      <c r="E53" s="191" t="s">
        <v>45</v>
      </c>
      <c r="F53" s="191" t="s">
        <v>187</v>
      </c>
      <c r="G53" s="242" t="s">
        <v>314</v>
      </c>
      <c r="H53" s="218">
        <f>+DATA!G55</f>
        <v>49523</v>
      </c>
      <c r="I53" s="219">
        <f>+DATA!H55</f>
        <v>36047</v>
      </c>
      <c r="J53" s="219">
        <f>+DATA!I55</f>
        <v>1370</v>
      </c>
      <c r="K53" s="219">
        <f>+DATA!J55</f>
        <v>2972</v>
      </c>
      <c r="L53" s="219">
        <f>+DATA!K55</f>
        <v>9134</v>
      </c>
      <c r="M53" s="226">
        <f>+'6.รายรับ'!G54/I53</f>
        <v>924.62284517435569</v>
      </c>
      <c r="N53" s="226">
        <f>+('6.รายรับ'!H54+'6.รายรับ'!I54+'6.รายรับ'!J54)/I53</f>
        <v>90.936504563486551</v>
      </c>
      <c r="O53" s="226">
        <f>+'6.รายรับ'!K54/'8.คำนวณ'!J53</f>
        <v>579.49635036496352</v>
      </c>
      <c r="P53" s="226">
        <f>+'6.รายรับ'!L54/'8.คำนวณ'!K53</f>
        <v>1331.8125538358006</v>
      </c>
      <c r="Q53" s="226">
        <f>+'6.รายรับ'!M54/'8.คำนวณ'!H53</f>
        <v>5.1868929588272117</v>
      </c>
      <c r="R53" s="227">
        <f>+'6.รายรับ'!Q54/'8.คำนวณ'!H53</f>
        <v>23.03218605496436</v>
      </c>
      <c r="S53" s="227">
        <f>+'6.รายรับ'!V54/'8.คำนวณ'!I53</f>
        <v>611.08185979415759</v>
      </c>
      <c r="T53" s="241">
        <f>+'2.Hosp. Group'!L54</f>
        <v>21</v>
      </c>
      <c r="U53" s="63">
        <f>+DATA!L55</f>
        <v>61476</v>
      </c>
      <c r="V53" s="63">
        <f>+DATA!M55</f>
        <v>1536.5</v>
      </c>
      <c r="W53" s="63">
        <f t="shared" si="1"/>
        <v>4463.9285714285716</v>
      </c>
      <c r="X53" s="228">
        <f>+('7.รายจ่าย'!G52+'7.รายจ่าย'!K52)/'8.คำนวณ'!W53</f>
        <v>9031.9687994239539</v>
      </c>
      <c r="Y53" s="228">
        <f>+'7.รายจ่าย'!L52/'8.คำนวณ'!W53</f>
        <v>33.747358988719093</v>
      </c>
      <c r="Z53" s="228">
        <f>+'7.รายจ่าย'!M52/'8.คำนวณ'!W53</f>
        <v>1196.415116089287</v>
      </c>
      <c r="AA53" s="228">
        <f>+'7.รายจ่าย'!O52/'8.คำนวณ'!W53</f>
        <v>467.65514649171928</v>
      </c>
      <c r="AB53" s="228">
        <f>+'7.รายจ่าย'!P52/'8.คำนวณ'!W53</f>
        <v>670.37657124569967</v>
      </c>
      <c r="AC53" s="228">
        <f>+'7.รายจ่าย'!R52/'8.คำนวณ'!W53</f>
        <v>491.2396793343467</v>
      </c>
      <c r="AD53" s="228">
        <f>+'7.รายจ่าย'!S52/'8.คำนวณ'!W53</f>
        <v>532.91613473077848</v>
      </c>
      <c r="AE53" s="228">
        <f>+'7.รายจ่าย'!T52/'8.คำนวณ'!W53</f>
        <v>102.1880150412033</v>
      </c>
      <c r="AF53" s="228">
        <f>+'7.รายจ่าย'!U52/'8.คำนวณ'!W53</f>
        <v>297.15102040163208</v>
      </c>
      <c r="AG53" s="228">
        <f>+'7.รายจ่าย'!V52/'8.คำนวณ'!W53</f>
        <v>47.513327466197296</v>
      </c>
      <c r="AH53" s="228">
        <f>+'7.รายจ่าย'!Y52/'8.คำนวณ'!W53</f>
        <v>101.34413953116248</v>
      </c>
    </row>
    <row r="54" spans="1:97" s="63" customFormat="1">
      <c r="A54" s="65" t="s">
        <v>171</v>
      </c>
      <c r="B54" s="249">
        <v>24</v>
      </c>
      <c r="C54" s="208">
        <v>52</v>
      </c>
      <c r="D54" s="208">
        <v>6</v>
      </c>
      <c r="E54" s="191" t="s">
        <v>53</v>
      </c>
      <c r="F54" s="191" t="s">
        <v>204</v>
      </c>
      <c r="G54" s="242" t="s">
        <v>333</v>
      </c>
      <c r="H54" s="218">
        <f>+DATA!G56</f>
        <v>42281</v>
      </c>
      <c r="I54" s="219">
        <f>+DATA!H56</f>
        <v>34991</v>
      </c>
      <c r="J54" s="219">
        <f>+DATA!I56</f>
        <v>1020</v>
      </c>
      <c r="K54" s="219">
        <f>+DATA!J56</f>
        <v>2162</v>
      </c>
      <c r="L54" s="219">
        <f>+DATA!K56</f>
        <v>4108</v>
      </c>
      <c r="M54" s="226">
        <f>+'6.รายรับ'!G55/I54</f>
        <v>1290.0135763482037</v>
      </c>
      <c r="N54" s="226">
        <f>+('6.รายรับ'!H55+'6.รายรับ'!I55+'6.รายรับ'!J55)/I54</f>
        <v>257.77815295361665</v>
      </c>
      <c r="O54" s="226">
        <f>+'6.รายรับ'!K55/'8.คำนวณ'!J54</f>
        <v>567.52683333333323</v>
      </c>
      <c r="P54" s="226">
        <f>+'6.รายรับ'!L55/'8.คำนวณ'!K54</f>
        <v>1478.9483718778908</v>
      </c>
      <c r="Q54" s="226">
        <f>+'6.รายรับ'!M55/'8.คำนวณ'!H54</f>
        <v>3.6590194177053523</v>
      </c>
      <c r="R54" s="227">
        <f>+'6.รายรับ'!Q55/'8.คำนวณ'!H54</f>
        <v>77.222038267779851</v>
      </c>
      <c r="S54" s="227">
        <f>+'6.รายรับ'!V55/'8.คำนวณ'!I54</f>
        <v>500.15441513532051</v>
      </c>
      <c r="T54" s="241">
        <f>+'2.Hosp. Group'!L55</f>
        <v>21</v>
      </c>
      <c r="U54" s="63">
        <f>+DATA!L56</f>
        <v>55570</v>
      </c>
      <c r="V54" s="63">
        <f>+DATA!M56</f>
        <v>2126.25</v>
      </c>
      <c r="W54" s="63">
        <f t="shared" si="1"/>
        <v>4772.4404761904761</v>
      </c>
      <c r="X54" s="228">
        <f>+('7.รายจ่าย'!G53+'7.รายจ่าย'!K53)/'8.คำนวณ'!W54</f>
        <v>8331.9012480886049</v>
      </c>
      <c r="Y54" s="228">
        <f>+'7.รายจ่าย'!L53/'8.คำนวณ'!W54</f>
        <v>107.83104002394703</v>
      </c>
      <c r="Z54" s="228">
        <f>+'7.รายจ่าย'!M53/'8.คำนวณ'!W54</f>
        <v>1147.2634949174951</v>
      </c>
      <c r="AA54" s="228">
        <f>+'7.รายจ่าย'!O53/'8.คำนวณ'!W54</f>
        <v>632.08591182009809</v>
      </c>
      <c r="AB54" s="228">
        <f>+'7.รายจ่าย'!P53/'8.คำนวณ'!W54</f>
        <v>638.10524514511644</v>
      </c>
      <c r="AC54" s="228">
        <f>+'7.รายจ่าย'!R53/'8.คำนวณ'!W54</f>
        <v>756.38742442346313</v>
      </c>
      <c r="AD54" s="228">
        <f>+'7.รายจ่าย'!S53/'8.คำนวณ'!W54</f>
        <v>987.40744353118725</v>
      </c>
      <c r="AE54" s="228">
        <f>+'7.รายจ่าย'!T53/'8.คำนวณ'!W54</f>
        <v>194.72416777878942</v>
      </c>
      <c r="AF54" s="228">
        <f>+'7.รายจ่าย'!U53/'8.คำนวณ'!W54</f>
        <v>331.29237921099565</v>
      </c>
      <c r="AG54" s="228">
        <f>+'7.รายจ่าย'!V53/'8.คำนวณ'!W54</f>
        <v>32.266388814747373</v>
      </c>
      <c r="AH54" s="228">
        <f>+'7.รายจ่าย'!Y53/'8.คำนวณ'!W54</f>
        <v>220.77524806365915</v>
      </c>
    </row>
    <row r="55" spans="1:97" s="63" customFormat="1">
      <c r="A55" s="65" t="s">
        <v>179</v>
      </c>
      <c r="B55" s="249">
        <v>14</v>
      </c>
      <c r="C55" s="208">
        <v>53</v>
      </c>
      <c r="D55" s="208">
        <v>6</v>
      </c>
      <c r="E55" s="191" t="s">
        <v>55</v>
      </c>
      <c r="F55" s="191" t="s">
        <v>171</v>
      </c>
      <c r="G55" s="242" t="s">
        <v>296</v>
      </c>
      <c r="H55" s="218">
        <f>+DATA!G57</f>
        <v>44166</v>
      </c>
      <c r="I55" s="219">
        <f>+DATA!H57</f>
        <v>41251</v>
      </c>
      <c r="J55" s="219">
        <f>+DATA!I57</f>
        <v>1065</v>
      </c>
      <c r="K55" s="219">
        <f>+DATA!J57</f>
        <v>2727</v>
      </c>
      <c r="L55" s="219">
        <f>+DATA!K57</f>
        <v>-877</v>
      </c>
      <c r="M55" s="226">
        <f>+'6.รายรับ'!G56/I55</f>
        <v>876.14517078373854</v>
      </c>
      <c r="N55" s="226">
        <f>+('6.รายรับ'!H56+'6.รายรับ'!I56+'6.รายรับ'!J56)/I55</f>
        <v>138.47386778502337</v>
      </c>
      <c r="O55" s="226">
        <f>+'6.รายรับ'!K56/'8.คำนวณ'!J55</f>
        <v>789.03127699530523</v>
      </c>
      <c r="P55" s="226">
        <f>+'6.รายรับ'!L56/'8.คำนวณ'!K55</f>
        <v>2202.0613458012467</v>
      </c>
      <c r="Q55" s="226">
        <f>+'6.รายรับ'!M56/'8.คำนวณ'!H55</f>
        <v>10.193150160757144</v>
      </c>
      <c r="R55" s="227">
        <f>+'6.รายรับ'!Q56/'8.คำนวณ'!H55</f>
        <v>40.049931848027896</v>
      </c>
      <c r="S55" s="227">
        <f>+'6.รายรับ'!V56/'8.คำนวณ'!I55</f>
        <v>477.26218176529056</v>
      </c>
      <c r="T55" s="241">
        <f>+'2.Hosp. Group'!L56</f>
        <v>21</v>
      </c>
      <c r="U55" s="63">
        <f>+DATA!L57</f>
        <v>55903</v>
      </c>
      <c r="V55" s="63">
        <f>+DATA!M57</f>
        <v>1640.63</v>
      </c>
      <c r="W55" s="63">
        <f t="shared" si="1"/>
        <v>4302.6776190476194</v>
      </c>
      <c r="X55" s="228">
        <f>+('7.รายจ่าย'!G54+'7.รายจ่าย'!K54)/'8.คำนวณ'!W55</f>
        <v>9073.2030624783692</v>
      </c>
      <c r="Y55" s="228">
        <f>+'7.รายจ่าย'!L54/'8.คำนวณ'!W55</f>
        <v>49.724085544516406</v>
      </c>
      <c r="Z55" s="228">
        <f>+'7.รายจ่าย'!M54/'8.คำนวณ'!W55</f>
        <v>1676.1727041953829</v>
      </c>
      <c r="AA55" s="228">
        <f>+'7.รายจ่าย'!O54/'8.คำนวณ'!W55</f>
        <v>773.66468156097255</v>
      </c>
      <c r="AB55" s="228">
        <f>+'7.รายจ่าย'!P54/'8.คำนวณ'!W55</f>
        <v>478.27218123199691</v>
      </c>
      <c r="AC55" s="228">
        <f>+'7.รายจ่าย'!R54/'8.คำนวณ'!W55</f>
        <v>630.60756817764525</v>
      </c>
      <c r="AD55" s="228">
        <f>+'7.รายจ่าย'!S54/'8.คำนวณ'!W55</f>
        <v>528.62349712908565</v>
      </c>
      <c r="AE55" s="228">
        <f>+'7.รายจ่าย'!T54/'8.คำนวณ'!W55</f>
        <v>367.39099229793004</v>
      </c>
      <c r="AF55" s="228">
        <f>+'7.รายจ่าย'!U54/'8.คำนวณ'!W55</f>
        <v>273.87263567769475</v>
      </c>
      <c r="AG55" s="228">
        <f>+'7.รายจ่าย'!V54/'8.คำนวณ'!W55</f>
        <v>31.934981461709942</v>
      </c>
      <c r="AH55" s="228">
        <f>+'7.รายจ่าย'!Y54/'8.คำนวณ'!W55</f>
        <v>542.12886172873743</v>
      </c>
    </row>
    <row r="56" spans="1:97" s="63" customFormat="1">
      <c r="A56" s="65" t="s">
        <v>242</v>
      </c>
      <c r="B56" s="249">
        <v>7</v>
      </c>
      <c r="C56" s="208">
        <v>54</v>
      </c>
      <c r="D56" s="208">
        <v>6</v>
      </c>
      <c r="E56" s="191" t="s">
        <v>51</v>
      </c>
      <c r="F56" s="191" t="s">
        <v>242</v>
      </c>
      <c r="G56" s="242" t="s">
        <v>377</v>
      </c>
      <c r="H56" s="218">
        <f>+DATA!G58</f>
        <v>76638</v>
      </c>
      <c r="I56" s="219">
        <f>+DATA!H58</f>
        <v>53811</v>
      </c>
      <c r="J56" s="219">
        <f>+DATA!I58</f>
        <v>1811</v>
      </c>
      <c r="K56" s="219">
        <f>+DATA!J58</f>
        <v>5560</v>
      </c>
      <c r="L56" s="219">
        <f>+DATA!K58</f>
        <v>15456</v>
      </c>
      <c r="M56" s="226">
        <f>+'6.รายรับ'!G57/I56</f>
        <v>782.99894055118818</v>
      </c>
      <c r="N56" s="226">
        <f>+('6.รายรับ'!H57+'6.รายรับ'!I57+'6.รายรับ'!J57)/I56</f>
        <v>84.323470665849001</v>
      </c>
      <c r="O56" s="226">
        <f>+'6.รายรับ'!K57/'8.คำนวณ'!J56</f>
        <v>229.79123136388739</v>
      </c>
      <c r="P56" s="226">
        <f>+'6.รายรับ'!L57/'8.คำนวณ'!K56</f>
        <v>767.92247661870499</v>
      </c>
      <c r="Q56" s="226">
        <f>+'6.รายรับ'!M57/'8.คำนวณ'!H56</f>
        <v>6.1748055794775434</v>
      </c>
      <c r="R56" s="227">
        <f>+'6.รายรับ'!Q57/'8.คำนวณ'!H56</f>
        <v>16.911074140765677</v>
      </c>
      <c r="S56" s="227">
        <f>+'6.รายรับ'!V57/'8.คำนวณ'!I56</f>
        <v>595.34581312371074</v>
      </c>
      <c r="T56" s="241">
        <f>+'2.Hosp. Group'!L57</f>
        <v>21</v>
      </c>
      <c r="U56" s="63">
        <f>+DATA!L58</f>
        <v>70873</v>
      </c>
      <c r="V56" s="63">
        <f>+DATA!M58</f>
        <v>1749.99</v>
      </c>
      <c r="W56" s="63">
        <f t="shared" si="1"/>
        <v>5124.8947619047622</v>
      </c>
      <c r="X56" s="228">
        <f>+('7.รายจ่าย'!G55+'7.รายจ่าย'!K55)/'8.คำนวณ'!W56</f>
        <v>10758.891950301604</v>
      </c>
      <c r="Y56" s="228">
        <f>+'7.รายจ่าย'!L55/'8.คำนวณ'!W56</f>
        <v>57.009765775445885</v>
      </c>
      <c r="Z56" s="228">
        <f>+'7.รายจ่าย'!M55/'8.คำนวณ'!W56</f>
        <v>1509.1428525500964</v>
      </c>
      <c r="AA56" s="228">
        <f>+'7.รายจ่าย'!O55/'8.คำนวณ'!W56</f>
        <v>525.42692583977794</v>
      </c>
      <c r="AB56" s="228">
        <f>+'7.รายจ่าย'!P55/'8.คำนวณ'!W56</f>
        <v>796.94219876663669</v>
      </c>
      <c r="AC56" s="228">
        <f>+'7.รายจ่าย'!R55/'8.คำนวณ'!W56</f>
        <v>685.25474242026257</v>
      </c>
      <c r="AD56" s="228">
        <f>+'7.รายจ่าย'!S55/'8.คำนวณ'!W56</f>
        <v>679.71496817727905</v>
      </c>
      <c r="AE56" s="228">
        <f>+'7.รายจ่าย'!T55/'8.คำนวณ'!W56</f>
        <v>282.8963554094816</v>
      </c>
      <c r="AF56" s="228">
        <f>+'7.รายจ่าย'!U55/'8.คำนวณ'!W56</f>
        <v>247.29307212719536</v>
      </c>
      <c r="AG56" s="228">
        <f>+'7.รายจ่าย'!V55/'8.คำนวณ'!W56</f>
        <v>46.841547222479548</v>
      </c>
      <c r="AH56" s="228">
        <f>+'7.รายจ่าย'!Y55/'8.คำนวณ'!W56</f>
        <v>2102.9696219546063</v>
      </c>
    </row>
    <row r="57" spans="1:97" s="63" customFormat="1">
      <c r="A57" s="65" t="s">
        <v>210</v>
      </c>
      <c r="B57" s="249">
        <v>69</v>
      </c>
      <c r="C57" s="208">
        <v>55</v>
      </c>
      <c r="D57" s="208">
        <v>7</v>
      </c>
      <c r="E57" s="191" t="s">
        <v>45</v>
      </c>
      <c r="F57" s="191" t="s">
        <v>184</v>
      </c>
      <c r="G57" s="242" t="s">
        <v>310</v>
      </c>
      <c r="H57" s="218">
        <f>+DATA!G59</f>
        <v>65343</v>
      </c>
      <c r="I57" s="219">
        <f>+DATA!H59</f>
        <v>50641</v>
      </c>
      <c r="J57" s="219">
        <f>+DATA!I59</f>
        <v>3057</v>
      </c>
      <c r="K57" s="219">
        <f>+DATA!J59</f>
        <v>3171</v>
      </c>
      <c r="L57" s="219">
        <f>+DATA!K59</f>
        <v>8474</v>
      </c>
      <c r="M57" s="226">
        <f>+'6.รายรับ'!G58/I57</f>
        <v>881.00201674532502</v>
      </c>
      <c r="N57" s="226">
        <f>+('6.รายรับ'!H58+'6.รายรับ'!I58+'6.รายรับ'!J58)/I57</f>
        <v>259.24461937955408</v>
      </c>
      <c r="O57" s="226">
        <f>+'6.รายรับ'!K58/'8.คำนวณ'!J57</f>
        <v>632.42851488387316</v>
      </c>
      <c r="P57" s="226">
        <f>+'6.รายรับ'!L58/'8.คำนวณ'!K57</f>
        <v>1760.5413339640493</v>
      </c>
      <c r="Q57" s="226">
        <f>+'6.รายรับ'!M58/'8.คำนวณ'!H57</f>
        <v>10.029796611725816</v>
      </c>
      <c r="R57" s="227">
        <f>+'6.รายรับ'!Q58/'8.คำนวณ'!H57</f>
        <v>21.82302893959567</v>
      </c>
      <c r="S57" s="227">
        <f>+'6.รายรับ'!V58/'8.คำนวณ'!I57</f>
        <v>490.84607926383762</v>
      </c>
      <c r="T57" s="241">
        <f>+'2.Hosp. Group'!L58</f>
        <v>17</v>
      </c>
      <c r="U57" s="63">
        <f>+DATA!L59</f>
        <v>79519</v>
      </c>
      <c r="V57" s="63">
        <f>+DATA!M59</f>
        <v>2100.87</v>
      </c>
      <c r="W57" s="63">
        <f t="shared" si="1"/>
        <v>6778.4582352941179</v>
      </c>
      <c r="X57" s="228">
        <f>+('7.รายจ่าย'!G56+'7.รายจ่าย'!K56)/'8.คำนวณ'!W57</f>
        <v>7186.256779803909</v>
      </c>
      <c r="Y57" s="228">
        <f>+'7.รายจ่าย'!L56/'8.คำนวณ'!W57</f>
        <v>21.214853733440513</v>
      </c>
      <c r="Z57" s="228">
        <f>+'7.รายจ่าย'!M56/'8.คำนวณ'!W57</f>
        <v>1114.2758231765179</v>
      </c>
      <c r="AA57" s="228">
        <f>+'7.รายจ่าย'!O56/'8.คำนวณ'!W57</f>
        <v>360.26035644579599</v>
      </c>
      <c r="AB57" s="228">
        <f>+'7.รายจ่าย'!P56/'8.คำนวณ'!W57</f>
        <v>460.11303628909542</v>
      </c>
      <c r="AC57" s="228">
        <f>+'7.รายจ่าย'!R56/'8.คำนวณ'!W57</f>
        <v>481.17454689288621</v>
      </c>
      <c r="AD57" s="228">
        <f>+'7.รายจ่าย'!S56/'8.คำนวณ'!W57</f>
        <v>951.91784119918293</v>
      </c>
      <c r="AE57" s="228">
        <f>+'7.รายจ่าย'!T56/'8.คำนวณ'!W57</f>
        <v>184.4051931295499</v>
      </c>
      <c r="AF57" s="228">
        <f>+'7.รายจ่าย'!U56/'8.คำนวณ'!W57</f>
        <v>243.76597341803995</v>
      </c>
      <c r="AG57" s="228">
        <f>+'7.รายจ่าย'!V56/'8.คำนวณ'!W57</f>
        <v>5.4584683884822327E-3</v>
      </c>
      <c r="AH57" s="228">
        <f>+'7.รายจ่าย'!Y56/'8.คำนวณ'!W57</f>
        <v>130.07793208919017</v>
      </c>
    </row>
    <row r="58" spans="1:97" s="63" customFormat="1">
      <c r="A58" s="65" t="s">
        <v>192</v>
      </c>
      <c r="B58" s="249">
        <v>70</v>
      </c>
      <c r="C58" s="208">
        <v>56</v>
      </c>
      <c r="D58" s="208">
        <v>7</v>
      </c>
      <c r="E58" s="191" t="s">
        <v>45</v>
      </c>
      <c r="F58" s="191" t="s">
        <v>185</v>
      </c>
      <c r="G58" s="242" t="s">
        <v>311</v>
      </c>
      <c r="H58" s="218">
        <f>+DATA!G60</f>
        <v>62332</v>
      </c>
      <c r="I58" s="219">
        <f>+DATA!H60</f>
        <v>48600</v>
      </c>
      <c r="J58" s="219">
        <f>+DATA!I60</f>
        <v>2181</v>
      </c>
      <c r="K58" s="219">
        <f>+DATA!J60</f>
        <v>3080</v>
      </c>
      <c r="L58" s="219">
        <f>+DATA!K60</f>
        <v>8471</v>
      </c>
      <c r="M58" s="226">
        <f>+'6.รายรับ'!G59/I58</f>
        <v>826.04121111111067</v>
      </c>
      <c r="N58" s="226">
        <f>+('6.รายรับ'!H59+'6.รายรับ'!I59+'6.รายรับ'!J59)/I58</f>
        <v>133.82707510288066</v>
      </c>
      <c r="O58" s="226">
        <f>+'6.รายรับ'!K59/'8.คำนวณ'!J58</f>
        <v>1002.2732920678587</v>
      </c>
      <c r="P58" s="226">
        <f>+'6.รายรับ'!L59/'8.คำนวณ'!K58</f>
        <v>1025.4428214285715</v>
      </c>
      <c r="Q58" s="226">
        <f>+'6.รายรับ'!M59/'8.คำนวณ'!H58</f>
        <v>2.4331803888853236</v>
      </c>
      <c r="R58" s="227">
        <f>+'6.รายรับ'!Q59/'8.คำนวณ'!H58</f>
        <v>22.450018930886223</v>
      </c>
      <c r="S58" s="227">
        <f>+'6.รายรับ'!V59/'8.คำนวณ'!I58</f>
        <v>517.78594958847737</v>
      </c>
      <c r="T58" s="241">
        <f>+'2.Hosp. Group'!L59</f>
        <v>21</v>
      </c>
      <c r="U58" s="63">
        <f>+DATA!L60</f>
        <v>63035</v>
      </c>
      <c r="V58" s="63">
        <f>+DATA!M60</f>
        <v>1414.64</v>
      </c>
      <c r="W58" s="63">
        <f t="shared" si="1"/>
        <v>4416.3066666666664</v>
      </c>
      <c r="X58" s="228">
        <f>+('7.รายจ่าย'!G57+'7.รายจ่าย'!K57)/'8.คำนวณ'!W58</f>
        <v>10406.132961026256</v>
      </c>
      <c r="Y58" s="228">
        <f>+'7.รายจ่าย'!L57/'8.คำนวณ'!W58</f>
        <v>18.562705488447364</v>
      </c>
      <c r="Z58" s="228">
        <f>+'7.รายจ่าย'!M57/'8.คำนวณ'!W58</f>
        <v>1420.4906799950488</v>
      </c>
      <c r="AA58" s="228">
        <f>+'7.รายจ่าย'!O57/'8.คำนวณ'!W58</f>
        <v>568.88560275101679</v>
      </c>
      <c r="AB58" s="228">
        <f>+'7.รายจ่าย'!P57/'8.คำนวณ'!W58</f>
        <v>658.80411610908664</v>
      </c>
      <c r="AC58" s="228">
        <f>+'7.รายจ่าย'!R57/'8.คำนวณ'!W58</f>
        <v>720.00233679424446</v>
      </c>
      <c r="AD58" s="228">
        <f>+'7.รายจ่าย'!S57/'8.คำนวณ'!W58</f>
        <v>284.16997159013715</v>
      </c>
      <c r="AE58" s="228">
        <f>+'7.รายจ่าย'!T57/'8.คำนวณ'!W58</f>
        <v>126.81750663450305</v>
      </c>
      <c r="AF58" s="228">
        <f>+'7.รายจ่าย'!U57/'8.คำนวณ'!W58</f>
        <v>378.5313716136863</v>
      </c>
      <c r="AG58" s="228">
        <f>+'7.รายจ่าย'!V57/'8.คำนวณ'!W58</f>
        <v>7.8166990215051504</v>
      </c>
      <c r="AH58" s="228">
        <f>+'7.รายจ่าย'!Y57/'8.คำนวณ'!W58</f>
        <v>129.8742259746455</v>
      </c>
    </row>
    <row r="59" spans="1:97" s="63" customFormat="1">
      <c r="A59" s="65" t="s">
        <v>185</v>
      </c>
      <c r="B59" s="249">
        <v>78</v>
      </c>
      <c r="C59" s="208">
        <v>57</v>
      </c>
      <c r="D59" s="208">
        <v>7</v>
      </c>
      <c r="E59" s="191" t="s">
        <v>45</v>
      </c>
      <c r="F59" s="191" t="s">
        <v>192</v>
      </c>
      <c r="G59" s="242" t="s">
        <v>319</v>
      </c>
      <c r="H59" s="218">
        <f>+DATA!G61</f>
        <v>58586</v>
      </c>
      <c r="I59" s="219">
        <f>+DATA!H61</f>
        <v>42557</v>
      </c>
      <c r="J59" s="219">
        <f>+DATA!I61</f>
        <v>1403</v>
      </c>
      <c r="K59" s="219">
        <f>+DATA!J61</f>
        <v>3576</v>
      </c>
      <c r="L59" s="219">
        <f>+DATA!K61</f>
        <v>11050</v>
      </c>
      <c r="M59" s="226">
        <f>+'6.รายรับ'!G60/I59</f>
        <v>1107.2472138543601</v>
      </c>
      <c r="N59" s="226">
        <f>+('6.รายรับ'!H60+'6.รายรับ'!I60+'6.รายรับ'!J60)/I59</f>
        <v>358.48059003219208</v>
      </c>
      <c r="O59" s="226">
        <f>+'6.รายรับ'!K60/'8.คำนวณ'!J59</f>
        <v>610.63478260869567</v>
      </c>
      <c r="P59" s="226">
        <f>+'6.รายรับ'!L60/'8.คำนวณ'!K59</f>
        <v>2371.2088394854586</v>
      </c>
      <c r="Q59" s="226">
        <f>+'6.รายรับ'!M60/'8.คำนวณ'!H59</f>
        <v>7.1629911582972037</v>
      </c>
      <c r="R59" s="227">
        <f>+'6.รายรับ'!Q60/'8.คำนวณ'!H59</f>
        <v>34.833441436520673</v>
      </c>
      <c r="S59" s="227">
        <f>+'6.รายรับ'!V60/'8.คำนวณ'!I59</f>
        <v>564.06162393965747</v>
      </c>
      <c r="T59" s="241">
        <f>+'2.Hosp. Group'!L60</f>
        <v>17</v>
      </c>
      <c r="U59" s="63">
        <f>+DATA!L61</f>
        <v>68366</v>
      </c>
      <c r="V59" s="63">
        <f>+DATA!M61</f>
        <v>2249.5</v>
      </c>
      <c r="W59" s="63">
        <f t="shared" si="1"/>
        <v>6271.0294117647063</v>
      </c>
      <c r="X59" s="228">
        <f>+('7.รายจ่าย'!G58+'7.รายจ่าย'!K58)/'8.คำนวณ'!W59</f>
        <v>7384.70418479</v>
      </c>
      <c r="Y59" s="228">
        <f>+'7.รายจ่าย'!L58/'8.คำนวณ'!W59</f>
        <v>25.049794808057595</v>
      </c>
      <c r="Z59" s="228">
        <f>+'7.รายจ่าย'!M58/'8.คำนวณ'!W59</f>
        <v>1314.1519675444972</v>
      </c>
      <c r="AA59" s="228">
        <f>+'7.รายจ่าย'!O58/'8.คำนวณ'!W59</f>
        <v>392.2661445958305</v>
      </c>
      <c r="AB59" s="228">
        <f>+'7.รายจ่าย'!P58/'8.คำนวณ'!W59</f>
        <v>729.60557184063032</v>
      </c>
      <c r="AC59" s="228">
        <f>+'7.รายจ่าย'!R58/'8.คำนวณ'!W59</f>
        <v>1206.9982634430035</v>
      </c>
      <c r="AD59" s="228">
        <f>+'7.รายจ่าย'!S58/'8.คำนวณ'!W59</f>
        <v>1806.5135986680111</v>
      </c>
      <c r="AE59" s="228">
        <f>+'7.รายจ่าย'!T58/'8.คำนวณ'!W59</f>
        <v>187.50270853363975</v>
      </c>
      <c r="AF59" s="228">
        <f>+'7.รายจ่าย'!U58/'8.คำนวณ'!W59</f>
        <v>304.89044213587221</v>
      </c>
      <c r="AG59" s="228">
        <f>+'7.รายจ่าย'!V58/'8.คำนวณ'!W59</f>
        <v>8.3850140937551281</v>
      </c>
      <c r="AH59" s="228">
        <f>+'7.รายจ่าย'!Y58/'8.คำนวณ'!W59</f>
        <v>626.79451839692331</v>
      </c>
    </row>
    <row r="60" spans="1:97" s="63" customFormat="1">
      <c r="A60" s="65" t="s">
        <v>184</v>
      </c>
      <c r="B60" s="249">
        <v>80</v>
      </c>
      <c r="C60" s="208">
        <v>58</v>
      </c>
      <c r="D60" s="208">
        <v>7</v>
      </c>
      <c r="E60" s="191" t="s">
        <v>45</v>
      </c>
      <c r="F60" s="191" t="s">
        <v>194</v>
      </c>
      <c r="G60" s="242" t="s">
        <v>321</v>
      </c>
      <c r="H60" s="218">
        <f>+DATA!G62</f>
        <v>58641</v>
      </c>
      <c r="I60" s="219">
        <f>+DATA!H62</f>
        <v>46637</v>
      </c>
      <c r="J60" s="219">
        <f>+DATA!I62</f>
        <v>1648</v>
      </c>
      <c r="K60" s="219">
        <f>+DATA!J62</f>
        <v>2722</v>
      </c>
      <c r="L60" s="219">
        <f>+DATA!K62</f>
        <v>7634</v>
      </c>
      <c r="M60" s="226">
        <f>+'6.รายรับ'!G61/I60</f>
        <v>873.81250552136737</v>
      </c>
      <c r="N60" s="226">
        <f>+('6.รายรับ'!H61+'6.รายรับ'!I61+'6.รายรับ'!J61)/I60</f>
        <v>230.18509702596654</v>
      </c>
      <c r="O60" s="226">
        <f>+'6.รายรับ'!K61/'8.คำนวณ'!J60</f>
        <v>1078.3188046116502</v>
      </c>
      <c r="P60" s="226">
        <f>+'6.รายรับ'!L61/'8.คำนวณ'!K60</f>
        <v>1655.5894268919913</v>
      </c>
      <c r="Q60" s="226">
        <f>+'6.รายรับ'!M61/'8.คำนวณ'!H60</f>
        <v>5.8226496819631315</v>
      </c>
      <c r="R60" s="227">
        <f>+'6.รายรับ'!Q61/'8.คำนวณ'!H60</f>
        <v>35.213344588257364</v>
      </c>
      <c r="S60" s="227">
        <f>+'6.รายรับ'!V61/'8.คำนวณ'!I60</f>
        <v>549.44318352381151</v>
      </c>
      <c r="T60" s="241">
        <f>+'2.Hosp. Group'!L61</f>
        <v>21</v>
      </c>
      <c r="U60" s="63">
        <f>+DATA!L62</f>
        <v>74689</v>
      </c>
      <c r="V60" s="63">
        <f>+DATA!M62</f>
        <v>1972.69</v>
      </c>
      <c r="W60" s="63">
        <f t="shared" si="1"/>
        <v>5529.3090476190482</v>
      </c>
      <c r="X60" s="228">
        <f>+('7.รายจ่าย'!G59+'7.รายจ่าย'!K59)/'8.คำนวณ'!W60</f>
        <v>8925.5833350916382</v>
      </c>
      <c r="Y60" s="228">
        <f>+'7.รายจ่าย'!L59/'8.คำนวณ'!W60</f>
        <v>29.525045280349762</v>
      </c>
      <c r="Z60" s="228">
        <f>+'7.รายจ่าย'!M59/'8.คำนวณ'!W60</f>
        <v>1290.5276027341399</v>
      </c>
      <c r="AA60" s="228">
        <f>+'7.รายจ่าย'!O59/'8.คำนวณ'!W60</f>
        <v>453.3856686993268</v>
      </c>
      <c r="AB60" s="228">
        <f>+'7.รายจ่าย'!P59/'8.คำนวณ'!W60</f>
        <v>552.82168959541912</v>
      </c>
      <c r="AC60" s="228">
        <f>+'7.รายจ่าย'!R59/'8.คำนวณ'!W60</f>
        <v>578.10171080533689</v>
      </c>
      <c r="AD60" s="228">
        <f>+'7.รายจ่าย'!S59/'8.คำนวณ'!W60</f>
        <v>407.55534563045802</v>
      </c>
      <c r="AE60" s="228">
        <f>+'7.รายจ่าย'!T59/'8.คำนวณ'!W60</f>
        <v>82.400711567423073</v>
      </c>
      <c r="AF60" s="228">
        <f>+'7.รายจ่าย'!U59/'8.คำนวณ'!W60</f>
        <v>389.50718642275888</v>
      </c>
      <c r="AG60" s="228">
        <f>+'7.รายจ่าย'!V59/'8.คำนวณ'!W60</f>
        <v>27.23125958474618</v>
      </c>
      <c r="AH60" s="228">
        <f>+'7.รายจ่าย'!Y59/'8.คำนวณ'!W60</f>
        <v>237.56145997403101</v>
      </c>
    </row>
    <row r="61" spans="1:97" s="63" customFormat="1">
      <c r="A61" s="65" t="s">
        <v>194</v>
      </c>
      <c r="B61" s="249">
        <v>31</v>
      </c>
      <c r="C61" s="208">
        <v>59</v>
      </c>
      <c r="D61" s="208">
        <v>7</v>
      </c>
      <c r="E61" s="191" t="s">
        <v>53</v>
      </c>
      <c r="F61" s="191" t="s">
        <v>210</v>
      </c>
      <c r="G61" s="242" t="s">
        <v>340</v>
      </c>
      <c r="H61" s="218">
        <f>+DATA!G63</f>
        <v>41941</v>
      </c>
      <c r="I61" s="219">
        <f>+DATA!H63</f>
        <v>31626</v>
      </c>
      <c r="J61" s="219">
        <f>+DATA!I63</f>
        <v>1043</v>
      </c>
      <c r="K61" s="219">
        <f>+DATA!J63</f>
        <v>2176</v>
      </c>
      <c r="L61" s="219">
        <f>+DATA!K63</f>
        <v>7096</v>
      </c>
      <c r="M61" s="226">
        <f>+'6.รายรับ'!G62/I61</f>
        <v>1286.5445759817869</v>
      </c>
      <c r="N61" s="226">
        <f>+('6.รายรับ'!H62+'6.รายรับ'!I62+'6.รายรับ'!J62)/I61</f>
        <v>246.77670429393535</v>
      </c>
      <c r="O61" s="226">
        <f>+'6.รายรับ'!K62/'8.คำนวณ'!J61</f>
        <v>605.14237775647166</v>
      </c>
      <c r="P61" s="226">
        <f>+'6.รายรับ'!L62/'8.คำนวณ'!K61</f>
        <v>1246.8374540441175</v>
      </c>
      <c r="Q61" s="226">
        <f>+'6.รายรับ'!M62/'8.คำนวณ'!H61</f>
        <v>6.4080255597148374</v>
      </c>
      <c r="R61" s="227">
        <f>+'6.รายรับ'!Q62/'8.คำนวณ'!H61</f>
        <v>26.703791755084524</v>
      </c>
      <c r="S61" s="227">
        <f>+'6.รายรับ'!V62/'8.คำนวณ'!I61</f>
        <v>563.30795927401505</v>
      </c>
      <c r="T61" s="241">
        <f>+'2.Hosp. Group'!L62</f>
        <v>21</v>
      </c>
      <c r="U61" s="63">
        <f>+DATA!L63</f>
        <v>55384</v>
      </c>
      <c r="V61" s="63">
        <f>+DATA!M63</f>
        <v>2007.44</v>
      </c>
      <c r="W61" s="63">
        <f t="shared" si="1"/>
        <v>4644.7733333333335</v>
      </c>
      <c r="X61" s="228">
        <f>+('7.รายจ่าย'!G60+'7.รายจ่าย'!K60)/'8.คำนวณ'!W61</f>
        <v>8545.8936295420226</v>
      </c>
      <c r="Y61" s="228">
        <f>+'7.รายจ่าย'!L60/'8.คำนวณ'!W61</f>
        <v>65.822462811245899</v>
      </c>
      <c r="Z61" s="228">
        <f>+'7.รายจ่าย'!M60/'8.คำนวณ'!W61</f>
        <v>1163.764965925858</v>
      </c>
      <c r="AA61" s="228">
        <f>+'7.รายจ่าย'!O60/'8.คำนวณ'!W61</f>
        <v>545.97378558838898</v>
      </c>
      <c r="AB61" s="228">
        <f>+'7.รายจ่าย'!P60/'8.คำนวณ'!W61</f>
        <v>1062.992237870237</v>
      </c>
      <c r="AC61" s="228">
        <f>+'7.รายจ่าย'!R60/'8.คำนวณ'!W61</f>
        <v>883.78057558603507</v>
      </c>
      <c r="AD61" s="228">
        <f>+'7.รายจ่าย'!S60/'8.คำนวณ'!W61</f>
        <v>234.47373894097453</v>
      </c>
      <c r="AE61" s="228">
        <f>+'7.รายจ่าย'!T60/'8.คำนวณ'!W61</f>
        <v>63.478038397280947</v>
      </c>
      <c r="AF61" s="228">
        <f>+'7.รายจ่าย'!U60/'8.คำนวณ'!W61</f>
        <v>355.10643289374718</v>
      </c>
      <c r="AG61" s="228">
        <f>+'7.รายจ่าย'!V60/'8.คำนวณ'!W61</f>
        <v>105.29702202906205</v>
      </c>
      <c r="AH61" s="228">
        <f>+'7.รายจ่าย'!Y60/'8.คำนวณ'!W61</f>
        <v>85.022663466893249</v>
      </c>
    </row>
    <row r="62" spans="1:97" s="63" customFormat="1">
      <c r="A62" s="65" t="s">
        <v>203</v>
      </c>
      <c r="B62" s="249">
        <v>63</v>
      </c>
      <c r="C62" s="208">
        <v>60</v>
      </c>
      <c r="D62" s="208">
        <v>8</v>
      </c>
      <c r="E62" s="191" t="s">
        <v>88</v>
      </c>
      <c r="F62" s="191" t="s">
        <v>178</v>
      </c>
      <c r="G62" s="242" t="s">
        <v>304</v>
      </c>
      <c r="H62" s="218">
        <f>+DATA!G64</f>
        <v>92282</v>
      </c>
      <c r="I62" s="219">
        <f>+DATA!H64</f>
        <v>68869</v>
      </c>
      <c r="J62" s="219">
        <f>+DATA!I64</f>
        <v>2988</v>
      </c>
      <c r="K62" s="219">
        <f>+DATA!J64</f>
        <v>4967</v>
      </c>
      <c r="L62" s="219">
        <f>+DATA!K64</f>
        <v>15458</v>
      </c>
      <c r="M62" s="226">
        <f>+'6.รายรับ'!G63/I62</f>
        <v>907.12947000827671</v>
      </c>
      <c r="N62" s="226">
        <f>+('6.รายรับ'!H63+'6.รายรับ'!I63+'6.รายรับ'!J63)/I62</f>
        <v>103.46913386284105</v>
      </c>
      <c r="O62" s="226">
        <f>+'6.รายรับ'!K63/'8.คำนวณ'!J62</f>
        <v>503.61479250334673</v>
      </c>
      <c r="P62" s="226">
        <f>+'6.รายรับ'!L63/'8.คำนวณ'!K62</f>
        <v>1119.7554560096637</v>
      </c>
      <c r="Q62" s="226">
        <f>+'6.รายรับ'!M63/'8.คำนวณ'!H62</f>
        <v>2.4037184933139724</v>
      </c>
      <c r="R62" s="227">
        <f>+'6.รายรับ'!Q63/'8.คำนวณ'!H62</f>
        <v>31.824185648338787</v>
      </c>
      <c r="S62" s="227">
        <f>+'6.รายรับ'!V63/'8.คำนวณ'!I62</f>
        <v>435.9464425213086</v>
      </c>
      <c r="T62" s="241">
        <f>+'2.Hosp. Group'!L63</f>
        <v>17</v>
      </c>
      <c r="U62" s="63">
        <f>+DATA!L64</f>
        <v>55353</v>
      </c>
      <c r="V62" s="63">
        <f>+DATA!M64</f>
        <v>2481.25</v>
      </c>
      <c r="W62" s="63">
        <f t="shared" si="1"/>
        <v>5737.3088235294117</v>
      </c>
      <c r="X62" s="228">
        <f>+('7.รายจ่าย'!G61+'7.รายจ่าย'!K61)/'8.คำนวณ'!W62</f>
        <v>10099.889234192093</v>
      </c>
      <c r="Y62" s="228">
        <f>+'7.รายจ่าย'!L61/'8.คำนวณ'!W62</f>
        <v>30.323089683880276</v>
      </c>
      <c r="Z62" s="228">
        <f>+'7.รายจ่าย'!M61/'8.คำนวณ'!W62</f>
        <v>2225.104022228089</v>
      </c>
      <c r="AA62" s="228">
        <f>+'7.รายจ่าย'!O61/'8.คำนวณ'!W62</f>
        <v>717.66148670851521</v>
      </c>
      <c r="AB62" s="228">
        <f>+'7.รายจ่าย'!P61/'8.คำนวณ'!W62</f>
        <v>571.26186698518723</v>
      </c>
      <c r="AC62" s="228">
        <f>+'7.รายจ่าย'!R61/'8.คำนวณ'!W62</f>
        <v>703.72313817966506</v>
      </c>
      <c r="AD62" s="228">
        <f>+'7.รายจ่าย'!S61/'8.คำนวณ'!W62</f>
        <v>516.32848102076969</v>
      </c>
      <c r="AE62" s="228">
        <f>+'7.รายจ่าย'!T61/'8.คำนวณ'!W62</f>
        <v>599.33118222573103</v>
      </c>
      <c r="AF62" s="228">
        <f>+'7.รายจ่าย'!U61/'8.คำนวณ'!W62</f>
        <v>448.17497350930569</v>
      </c>
      <c r="AG62" s="228">
        <f>+'7.รายจ่าย'!V61/'8.คำนวณ'!W62</f>
        <v>66.019167113091044</v>
      </c>
      <c r="AH62" s="228">
        <f>+'7.รายจ่าย'!Y61/'8.คำนวณ'!W62</f>
        <v>99.082470106654839</v>
      </c>
    </row>
    <row r="63" spans="1:97" s="63" customFormat="1">
      <c r="A63" s="65" t="s">
        <v>178</v>
      </c>
      <c r="B63" s="249">
        <v>23</v>
      </c>
      <c r="C63" s="208">
        <v>61</v>
      </c>
      <c r="D63" s="208">
        <v>8</v>
      </c>
      <c r="E63" s="191" t="s">
        <v>53</v>
      </c>
      <c r="F63" s="191" t="s">
        <v>203</v>
      </c>
      <c r="G63" s="242" t="s">
        <v>332</v>
      </c>
      <c r="H63" s="218">
        <f>+DATA!G65</f>
        <v>60627</v>
      </c>
      <c r="I63" s="219">
        <f>+DATA!H65</f>
        <v>47311</v>
      </c>
      <c r="J63" s="219">
        <f>+DATA!I65</f>
        <v>2620</v>
      </c>
      <c r="K63" s="219">
        <f>+DATA!J65</f>
        <v>4601</v>
      </c>
      <c r="L63" s="219">
        <f>+DATA!K65</f>
        <v>6095</v>
      </c>
      <c r="M63" s="226">
        <f>+'6.รายรับ'!G64/I63</f>
        <v>1159.4638352602992</v>
      </c>
      <c r="N63" s="226">
        <f>+('6.รายรับ'!H64+'6.รายรับ'!I64+'6.รายรับ'!J64)/I63</f>
        <v>114.43391050707022</v>
      </c>
      <c r="O63" s="226">
        <f>+'6.รายรับ'!K64/'8.คำนวณ'!J63</f>
        <v>456.77673282442748</v>
      </c>
      <c r="P63" s="226">
        <f>+'6.รายรับ'!L64/'8.คำนวณ'!K63</f>
        <v>1229.270191262769</v>
      </c>
      <c r="Q63" s="226">
        <f>+'6.รายรับ'!M64/'8.คำนวณ'!H63</f>
        <v>16.391001533970012</v>
      </c>
      <c r="R63" s="227">
        <f>+'6.รายรับ'!Q64/'8.คำนวณ'!H63</f>
        <v>104.89829613868409</v>
      </c>
      <c r="S63" s="227">
        <f>+'6.รายรับ'!V64/'8.คำนวณ'!I63</f>
        <v>449.0721747585128</v>
      </c>
      <c r="T63" s="241">
        <f>+'2.Hosp. Group'!L64</f>
        <v>21</v>
      </c>
      <c r="U63" s="63">
        <f>+DATA!L65</f>
        <v>67968</v>
      </c>
      <c r="V63" s="63">
        <f>+DATA!M65</f>
        <v>2861.51</v>
      </c>
      <c r="W63" s="63">
        <f t="shared" si="1"/>
        <v>6098.0814285714287</v>
      </c>
      <c r="X63" s="228">
        <f>+('7.รายจ่าย'!G62+'7.รายจ่าย'!K62)/'8.คำนวณ'!W63</f>
        <v>8082.850783044878</v>
      </c>
      <c r="Y63" s="228">
        <f>+'7.รายจ่าย'!L62/'8.คำนวณ'!W63</f>
        <v>83.198447895907307</v>
      </c>
      <c r="Z63" s="228">
        <f>+'7.รายจ่าย'!M62/'8.คำนวณ'!W63</f>
        <v>1373.6174857806566</v>
      </c>
      <c r="AA63" s="228">
        <f>+'7.รายจ่าย'!O62/'8.คำนวณ'!W63</f>
        <v>656.28272053716194</v>
      </c>
      <c r="AB63" s="228">
        <f>+'7.รายจ่าย'!P62/'8.คำนวณ'!W63</f>
        <v>536.99017278736608</v>
      </c>
      <c r="AC63" s="228">
        <f>+'7.รายจ่าย'!R62/'8.คำนวณ'!W63</f>
        <v>675.25641109135734</v>
      </c>
      <c r="AD63" s="228">
        <f>+'7.รายจ่าย'!S62/'8.คำนวณ'!W63</f>
        <v>402.73200001780424</v>
      </c>
      <c r="AE63" s="228">
        <f>+'7.รายจ่าย'!T62/'8.คำนวณ'!W63</f>
        <v>289.10843855573313</v>
      </c>
      <c r="AF63" s="228">
        <f>+'7.รายจ่าย'!U62/'8.คำนวณ'!W63</f>
        <v>277.88616958448523</v>
      </c>
      <c r="AG63" s="228">
        <f>+'7.รายจ่าย'!V62/'8.คำนวณ'!W63</f>
        <v>4.3669767798162278</v>
      </c>
      <c r="AH63" s="228">
        <f>+'7.รายจ่าย'!Y62/'8.คำนวณ'!W63</f>
        <v>515.63515948927261</v>
      </c>
    </row>
    <row r="64" spans="1:97" s="63" customFormat="1">
      <c r="A64" s="65" t="s">
        <v>172</v>
      </c>
      <c r="B64" s="249">
        <v>15</v>
      </c>
      <c r="C64" s="208">
        <v>62</v>
      </c>
      <c r="D64" s="208">
        <v>8</v>
      </c>
      <c r="E64" s="191" t="s">
        <v>55</v>
      </c>
      <c r="F64" s="191" t="s">
        <v>172</v>
      </c>
      <c r="G64" s="242" t="s">
        <v>297</v>
      </c>
      <c r="H64" s="218">
        <f>+DATA!G66</f>
        <v>71579</v>
      </c>
      <c r="I64" s="219">
        <f>+DATA!H66</f>
        <v>48522</v>
      </c>
      <c r="J64" s="219">
        <f>+DATA!I66</f>
        <v>1531</v>
      </c>
      <c r="K64" s="219">
        <f>+DATA!J66</f>
        <v>3206</v>
      </c>
      <c r="L64" s="219">
        <f>+DATA!K66</f>
        <v>18320</v>
      </c>
      <c r="M64" s="226">
        <f>+'6.รายรับ'!G65/I64</f>
        <v>1193.9808493054695</v>
      </c>
      <c r="N64" s="226">
        <f>+('6.รายรับ'!H65+'6.รายรับ'!I65+'6.รายรับ'!J65)/I64</f>
        <v>293.21091072091008</v>
      </c>
      <c r="O64" s="226">
        <f>+'6.รายรับ'!K65/'8.คำนวณ'!J64</f>
        <v>1123.7833311561071</v>
      </c>
      <c r="P64" s="226">
        <f>+'6.รายรับ'!L65/'8.คำนวณ'!K64</f>
        <v>3972.4814566437926</v>
      </c>
      <c r="Q64" s="226">
        <f>+'6.รายรับ'!M65/'8.คำนวณ'!H64</f>
        <v>9.3525615054694811</v>
      </c>
      <c r="R64" s="227">
        <f>+'6.รายรับ'!Q65/'8.คำนวณ'!H64</f>
        <v>23.882805990583833</v>
      </c>
      <c r="S64" s="227">
        <f>+'6.รายรับ'!V65/'8.คำนวณ'!I64</f>
        <v>415.43574193149499</v>
      </c>
      <c r="T64" s="241">
        <f>+'2.Hosp. Group'!L65</f>
        <v>21</v>
      </c>
      <c r="U64" s="63">
        <f>+DATA!L66</f>
        <v>86043</v>
      </c>
      <c r="V64" s="63">
        <f>+DATA!M66</f>
        <v>2852.05</v>
      </c>
      <c r="W64" s="63">
        <f t="shared" si="1"/>
        <v>6949.3357142857149</v>
      </c>
      <c r="X64" s="228">
        <f>+('7.รายจ่าย'!G63+'7.รายจ่าย'!K63)/'8.คำนวณ'!W64</f>
        <v>7050.7781354230156</v>
      </c>
      <c r="Y64" s="228">
        <f>+'7.รายจ่าย'!L63/'8.คำนวณ'!W64</f>
        <v>107.55203097521139</v>
      </c>
      <c r="Z64" s="228">
        <f>+'7.รายจ่าย'!M63/'8.คำนวณ'!W64</f>
        <v>1230.6897553414663</v>
      </c>
      <c r="AA64" s="228">
        <f>+'7.รายจ่าย'!O63/'8.คำนวณ'!W64</f>
        <v>523.45038426077724</v>
      </c>
      <c r="AB64" s="228">
        <f>+'7.รายจ่าย'!P63/'8.คำนวณ'!W64</f>
        <v>411.17800570866484</v>
      </c>
      <c r="AC64" s="228">
        <f>+'7.รายจ่าย'!R63/'8.คำนวณ'!W64</f>
        <v>485.22141520206958</v>
      </c>
      <c r="AD64" s="228">
        <f>+'7.รายจ่าย'!S63/'8.คำนวณ'!W64</f>
        <v>1128.5305275838286</v>
      </c>
      <c r="AE64" s="228">
        <f>+'7.รายจ่าย'!T63/'8.คำนวณ'!W64</f>
        <v>388.36172419357655</v>
      </c>
      <c r="AF64" s="228">
        <f>+'7.รายจ่าย'!U63/'8.คำนวณ'!W64</f>
        <v>282.61499382777589</v>
      </c>
      <c r="AG64" s="228">
        <f>+'7.รายจ่าย'!V63/'8.คำนวณ'!W64</f>
        <v>14.195280535549646</v>
      </c>
      <c r="AH64" s="228">
        <f>+'7.รายจ่าย'!Y63/'8.คำนวณ'!W64</f>
        <v>801.14250755724845</v>
      </c>
    </row>
    <row r="65" spans="1:97" s="63" customFormat="1">
      <c r="A65" s="65" t="s">
        <v>211</v>
      </c>
      <c r="B65" s="249">
        <v>38</v>
      </c>
      <c r="C65" s="208">
        <v>63</v>
      </c>
      <c r="D65" s="208">
        <v>8</v>
      </c>
      <c r="E65" s="191" t="s">
        <v>49</v>
      </c>
      <c r="F65" s="191" t="s">
        <v>224</v>
      </c>
      <c r="G65" s="242" t="s">
        <v>356</v>
      </c>
      <c r="H65" s="218">
        <f>+DATA!G67</f>
        <v>80186</v>
      </c>
      <c r="I65" s="219">
        <f>+DATA!H67</f>
        <v>53904</v>
      </c>
      <c r="J65" s="219">
        <f>+DATA!I67</f>
        <v>3924</v>
      </c>
      <c r="K65" s="219">
        <f>+DATA!J67</f>
        <v>6434</v>
      </c>
      <c r="L65" s="219">
        <f>+DATA!K67</f>
        <v>15924</v>
      </c>
      <c r="M65" s="226">
        <f>+'6.รายรับ'!G66/I65</f>
        <v>796.23643644256447</v>
      </c>
      <c r="N65" s="226">
        <f>+('6.รายรับ'!H66+'6.รายรับ'!I66+'6.รายรับ'!J66)/I65</f>
        <v>497.10917761205104</v>
      </c>
      <c r="O65" s="226">
        <f>+'6.รายรับ'!K66/'8.คำนวณ'!J65</f>
        <v>386.89672528032622</v>
      </c>
      <c r="P65" s="226">
        <f>+'6.รายรับ'!L66/'8.คำนวณ'!K65</f>
        <v>2790.5125240907682</v>
      </c>
      <c r="Q65" s="226">
        <f>+'6.รายรับ'!M66/'8.คำนวณ'!H65</f>
        <v>8.1592670790412285</v>
      </c>
      <c r="R65" s="227">
        <f>+'6.รายรับ'!Q66/'8.คำนวณ'!H65</f>
        <v>31.000088793554987</v>
      </c>
      <c r="S65" s="227">
        <f>+'6.รายรับ'!V66/'8.คำนวณ'!I65</f>
        <v>621.26904162956373</v>
      </c>
      <c r="T65" s="241">
        <f>+'2.Hosp. Group'!L66</f>
        <v>21</v>
      </c>
      <c r="U65" s="63">
        <f>+DATA!L67</f>
        <v>77363</v>
      </c>
      <c r="V65" s="63">
        <f>+DATA!M67</f>
        <v>4155.01</v>
      </c>
      <c r="W65" s="63">
        <f t="shared" si="1"/>
        <v>7838.962380952381</v>
      </c>
      <c r="X65" s="228">
        <f>+('7.รายจ่าย'!G64+'7.รายจ่าย'!K64)/'8.คำนวณ'!W65</f>
        <v>8403.1498926516088</v>
      </c>
      <c r="Y65" s="228">
        <f>+'7.รายจ่าย'!L64/'8.คำนวณ'!W65</f>
        <v>99.254645218168761</v>
      </c>
      <c r="Z65" s="228">
        <f>+'7.รายจ่าย'!M64/'8.คำนวณ'!W65</f>
        <v>2063.9145506441846</v>
      </c>
      <c r="AA65" s="228">
        <f>+'7.รายจ่าย'!O64/'8.คำนวณ'!W65</f>
        <v>1043.1663098511399</v>
      </c>
      <c r="AB65" s="228">
        <f>+'7.รายจ่าย'!P64/'8.คำนวณ'!W65</f>
        <v>547.78809252026247</v>
      </c>
      <c r="AC65" s="228">
        <f>+'7.รายจ่าย'!R64/'8.คำนวณ'!W65</f>
        <v>567.47027397515751</v>
      </c>
      <c r="AD65" s="228">
        <f>+'7.รายจ่าย'!S64/'8.คำนวณ'!W65</f>
        <v>1733.6860236786683</v>
      </c>
      <c r="AE65" s="228">
        <f>+'7.รายจ่าย'!T64/'8.คำนวณ'!W65</f>
        <v>191.34994239094203</v>
      </c>
      <c r="AF65" s="228">
        <f>+'7.รายจ่าย'!U64/'8.คำนวณ'!W65</f>
        <v>329.78878764384575</v>
      </c>
      <c r="AG65" s="228">
        <f>+'7.รายจ่าย'!V64/'8.คำนวณ'!W65</f>
        <v>8.8290039722822904</v>
      </c>
      <c r="AH65" s="228">
        <f>+'7.รายจ่าย'!Y64/'8.คำนวณ'!W65</f>
        <v>993.45228380262427</v>
      </c>
    </row>
    <row r="66" spans="1:97" s="63" customFormat="1">
      <c r="A66" s="65" t="s">
        <v>229</v>
      </c>
      <c r="B66" s="249">
        <v>44</v>
      </c>
      <c r="C66" s="208">
        <v>64</v>
      </c>
      <c r="D66" s="208">
        <v>8</v>
      </c>
      <c r="E66" s="191" t="s">
        <v>49</v>
      </c>
      <c r="F66" s="191" t="s">
        <v>229</v>
      </c>
      <c r="G66" s="242" t="s">
        <v>362</v>
      </c>
      <c r="H66" s="218">
        <f>+DATA!G68</f>
        <v>70847</v>
      </c>
      <c r="I66" s="219">
        <f>+DATA!H68</f>
        <v>52045</v>
      </c>
      <c r="J66" s="219">
        <f>+DATA!I68</f>
        <v>1343</v>
      </c>
      <c r="K66" s="219">
        <f>+DATA!J68</f>
        <v>3593</v>
      </c>
      <c r="L66" s="219">
        <f>+DATA!K68</f>
        <v>13866</v>
      </c>
      <c r="M66" s="226">
        <f>+'6.รายรับ'!G67/I66</f>
        <v>1078.0539998078584</v>
      </c>
      <c r="N66" s="226">
        <f>+('6.รายรับ'!H67+'6.รายรับ'!I67+'6.รายรับ'!J67)/I66</f>
        <v>291.64584743971562</v>
      </c>
      <c r="O66" s="226">
        <f>+'6.รายรับ'!K67/'8.คำนวณ'!J66</f>
        <v>1523.8440282948618</v>
      </c>
      <c r="P66" s="226">
        <f>+'6.รายรับ'!L67/'8.คำนวณ'!K66</f>
        <v>3207.2794823267463</v>
      </c>
      <c r="Q66" s="226">
        <f>+'6.รายรับ'!M67/'8.คำนวณ'!H66</f>
        <v>11.740483012689316</v>
      </c>
      <c r="R66" s="227">
        <f>+'6.รายรับ'!Q67/'8.คำนวณ'!H66</f>
        <v>34.265314833373324</v>
      </c>
      <c r="S66" s="227">
        <f>+'6.รายรับ'!V67/'8.คำนวณ'!I66</f>
        <v>530.72928715534636</v>
      </c>
      <c r="T66" s="241">
        <f>+'2.Hosp. Group'!L67</f>
        <v>21</v>
      </c>
      <c r="U66" s="63">
        <f>+DATA!L68</f>
        <v>82513</v>
      </c>
      <c r="V66" s="63">
        <f>+DATA!M68</f>
        <v>2735.75</v>
      </c>
      <c r="W66" s="63">
        <f t="shared" si="1"/>
        <v>6664.9404761904761</v>
      </c>
      <c r="X66" s="228">
        <f>+('7.รายจ่าย'!G65+'7.รายจ่าย'!K65)/'8.คำนวณ'!W66</f>
        <v>9028.9086039063695</v>
      </c>
      <c r="Y66" s="228">
        <f>+'7.รายจ่าย'!L65/'8.คำนวณ'!W66</f>
        <v>71.745913066776211</v>
      </c>
      <c r="Z66" s="228">
        <f>+'7.รายจ่าย'!M65/'8.คำนวณ'!W66</f>
        <v>1738.8213040162186</v>
      </c>
      <c r="AA66" s="228">
        <f>+'7.รายจ่าย'!O65/'8.คำนวณ'!W66</f>
        <v>972.8079767797019</v>
      </c>
      <c r="AB66" s="228">
        <f>+'7.รายจ่าย'!P65/'8.คำนวณ'!W66</f>
        <v>611.69149440480123</v>
      </c>
      <c r="AC66" s="228">
        <f>+'7.รายจ่าย'!R65/'8.คำนวณ'!W66</f>
        <v>1283.1140848969821</v>
      </c>
      <c r="AD66" s="228">
        <f>+'7.รายจ่าย'!S65/'8.คำนวณ'!W66</f>
        <v>1097.7550011342223</v>
      </c>
      <c r="AE66" s="228">
        <f>+'7.รายจ่าย'!T65/'8.คำนวณ'!W66</f>
        <v>881.73323092586475</v>
      </c>
      <c r="AF66" s="228">
        <f>+'7.รายจ่าย'!U65/'8.คำนวณ'!W66</f>
        <v>401.28897768172124</v>
      </c>
      <c r="AG66" s="228">
        <f>+'7.รายจ่าย'!V65/'8.คำนวณ'!W66</f>
        <v>12.83456323512338</v>
      </c>
      <c r="AH66" s="228">
        <f>+'7.รายจ่าย'!Y65/'8.คำนวณ'!W66</f>
        <v>83.341029373677117</v>
      </c>
    </row>
    <row r="67" spans="1:97" s="63" customFormat="1">
      <c r="A67" s="65" t="s">
        <v>224</v>
      </c>
      <c r="B67" s="249">
        <v>32</v>
      </c>
      <c r="C67" s="208">
        <v>65</v>
      </c>
      <c r="D67" s="208">
        <v>8</v>
      </c>
      <c r="E67" s="191" t="s">
        <v>53</v>
      </c>
      <c r="F67" s="191" t="s">
        <v>211</v>
      </c>
      <c r="G67" s="242" t="s">
        <v>341</v>
      </c>
      <c r="H67" s="218">
        <f>+DATA!G69</f>
        <v>51589</v>
      </c>
      <c r="I67" s="219">
        <f>+DATA!H69</f>
        <v>41696</v>
      </c>
      <c r="J67" s="219">
        <f>+DATA!I69</f>
        <v>1701</v>
      </c>
      <c r="K67" s="219">
        <f>+DATA!J69</f>
        <v>4435</v>
      </c>
      <c r="L67" s="219">
        <f>+DATA!K69</f>
        <v>3757</v>
      </c>
      <c r="M67" s="226">
        <f>+'6.รายรับ'!G68/I67</f>
        <v>931.45623656945497</v>
      </c>
      <c r="N67" s="226">
        <f>+('6.รายรับ'!H68+'6.รายรับ'!I68+'6.รายรับ'!J68)/I67</f>
        <v>300.46938483307747</v>
      </c>
      <c r="O67" s="226">
        <f>+'6.รายรับ'!K68/'8.คำนวณ'!J67</f>
        <v>1214.4370370370373</v>
      </c>
      <c r="P67" s="226">
        <f>+'6.รายรับ'!L68/'8.คำนวณ'!K67</f>
        <v>2154.0637857948141</v>
      </c>
      <c r="Q67" s="226">
        <f>+'6.รายรับ'!M68/'8.คำนวณ'!H67</f>
        <v>8.0989745876058858</v>
      </c>
      <c r="R67" s="227">
        <f>+'6.รายรับ'!Q68/'8.คำนวณ'!H67</f>
        <v>112.23739556882281</v>
      </c>
      <c r="S67" s="227">
        <f>+'6.รายรับ'!V68/'8.คำนวณ'!I67</f>
        <v>753.24493740406751</v>
      </c>
      <c r="T67" s="241">
        <f>+'2.Hosp. Group'!L68</f>
        <v>17</v>
      </c>
      <c r="U67" s="63">
        <f>+DATA!L69</f>
        <v>81574</v>
      </c>
      <c r="V67" s="63">
        <f>+DATA!M69</f>
        <v>2473.46</v>
      </c>
      <c r="W67" s="63">
        <f t="shared" ref="W67:W90" si="2">+(U67/T67)+V67</f>
        <v>7271.9305882352937</v>
      </c>
      <c r="X67" s="228">
        <f>+('7.รายจ่าย'!G66+'7.รายจ่าย'!K66)/'8.คำนวณ'!W67</f>
        <v>8351.3512777818869</v>
      </c>
      <c r="Y67" s="228">
        <f>+'7.รายจ่าย'!L66/'8.คำนวณ'!W67</f>
        <v>52.661302985969741</v>
      </c>
      <c r="Z67" s="228">
        <f>+'7.รายจ่าย'!M66/'8.คำนวณ'!W67</f>
        <v>1825.4357971287179</v>
      </c>
      <c r="AA67" s="228">
        <f>+'7.รายจ่าย'!O66/'8.คำนวณ'!W67</f>
        <v>642.02292408472806</v>
      </c>
      <c r="AB67" s="228">
        <f>+'7.รายจ่าย'!P66/'8.คำนวณ'!W67</f>
        <v>293.37795982974666</v>
      </c>
      <c r="AC67" s="228">
        <f>+'7.รายจ่าย'!R66/'8.คำนวณ'!W67</f>
        <v>461.57815854710321</v>
      </c>
      <c r="AD67" s="228">
        <f>+'7.รายจ่าย'!S66/'8.คำนวณ'!W67</f>
        <v>863.06232902630757</v>
      </c>
      <c r="AE67" s="228">
        <f>+'7.รายจ่าย'!T66/'8.คำนวณ'!W67</f>
        <v>282.79168441554725</v>
      </c>
      <c r="AF67" s="228">
        <f>+'7.รายจ่าย'!U66/'8.คำนวณ'!W67</f>
        <v>242.48624744201763</v>
      </c>
      <c r="AG67" s="228">
        <f>+'7.รายจ่าย'!V66/'8.คำนวณ'!W67</f>
        <v>298.0185693062171</v>
      </c>
      <c r="AH67" s="228">
        <f>+'7.รายจ่าย'!Y66/'8.คำนวณ'!W67</f>
        <v>365.27759551189661</v>
      </c>
    </row>
    <row r="68" spans="1:97" s="230" customFormat="1">
      <c r="A68" s="65" t="s">
        <v>243</v>
      </c>
      <c r="B68" s="249">
        <v>65</v>
      </c>
      <c r="C68" s="208">
        <v>66</v>
      </c>
      <c r="D68" s="208">
        <v>9</v>
      </c>
      <c r="E68" s="191" t="s">
        <v>88</v>
      </c>
      <c r="F68" s="191" t="s">
        <v>180</v>
      </c>
      <c r="G68" s="242" t="s">
        <v>306</v>
      </c>
      <c r="H68" s="218">
        <f>+DATA!G70</f>
        <v>109310</v>
      </c>
      <c r="I68" s="219">
        <f>+DATA!H70</f>
        <v>80657</v>
      </c>
      <c r="J68" s="219">
        <f>+DATA!I70</f>
        <v>2914</v>
      </c>
      <c r="K68" s="219">
        <f>+DATA!J70</f>
        <v>5878</v>
      </c>
      <c r="L68" s="219">
        <f>+DATA!K70</f>
        <v>19861</v>
      </c>
      <c r="M68" s="226">
        <f>+'6.รายรับ'!G69/I68</f>
        <v>910.67985109785889</v>
      </c>
      <c r="N68" s="226">
        <f>+('6.รายรับ'!H69+'6.รายรับ'!I69+'6.รายรับ'!J69)/I68</f>
        <v>88.252185675142883</v>
      </c>
      <c r="O68" s="226">
        <f>+'6.รายรับ'!K69/'8.คำนวณ'!J68</f>
        <v>478.03538435140712</v>
      </c>
      <c r="P68" s="226">
        <f>+'6.รายรับ'!L69/'8.คำนวณ'!K68</f>
        <v>1160.157408982647</v>
      </c>
      <c r="Q68" s="226">
        <f>+'6.รายรับ'!M69/'8.คำนวณ'!H68</f>
        <v>4.7367166773396763</v>
      </c>
      <c r="R68" s="227">
        <f>+'6.รายรับ'!Q69/'8.คำนวณ'!H68</f>
        <v>30.842612752721617</v>
      </c>
      <c r="S68" s="227">
        <f>+'6.รายรับ'!V69/'8.คำนวณ'!I68</f>
        <v>411.08510792615647</v>
      </c>
      <c r="T68" s="241">
        <f>+'2.Hosp. Group'!L69</f>
        <v>21</v>
      </c>
      <c r="U68" s="63">
        <f>+DATA!L70</f>
        <v>71840</v>
      </c>
      <c r="V68" s="63">
        <f>+DATA!M70</f>
        <v>3601.65</v>
      </c>
      <c r="W68" s="63">
        <f t="shared" si="2"/>
        <v>7022.6023809523813</v>
      </c>
      <c r="X68" s="228">
        <f>+('7.รายจ่าย'!G67+'7.รายจ่าย'!K67)/'8.คำนวณ'!W68</f>
        <v>9454.5342749414885</v>
      </c>
      <c r="Y68" s="228">
        <f>+'7.รายจ่าย'!L67/'8.คำนวณ'!W68</f>
        <v>34.898743614580539</v>
      </c>
      <c r="Z68" s="228">
        <f>+'7.รายจ่าย'!M67/'8.คำนวณ'!W68</f>
        <v>1984.0843926735881</v>
      </c>
      <c r="AA68" s="228">
        <f>+'7.รายจ่าย'!O67/'8.คำนวณ'!W68</f>
        <v>805.21559434112896</v>
      </c>
      <c r="AB68" s="228">
        <f>+'7.รายจ่าย'!P67/'8.คำนวณ'!W68</f>
        <v>835.16327450175322</v>
      </c>
      <c r="AC68" s="228">
        <f>+'7.รายจ่าย'!R67/'8.คำนวณ'!W68</f>
        <v>516.75093977168274</v>
      </c>
      <c r="AD68" s="228">
        <f>+'7.รายจ่าย'!S67/'8.คำนวณ'!W68</f>
        <v>555.44940869498589</v>
      </c>
      <c r="AE68" s="228">
        <f>+'7.รายจ่าย'!T67/'8.คำนวณ'!W68</f>
        <v>737.29790170717467</v>
      </c>
      <c r="AF68" s="228">
        <f>+'7.รายจ่าย'!U67/'8.คำนวณ'!W68</f>
        <v>351.0523017345692</v>
      </c>
      <c r="AG68" s="228">
        <f>+'7.รายจ่าย'!V67/'8.คำนวณ'!W68</f>
        <v>74.103618825337094</v>
      </c>
      <c r="AH68" s="228">
        <f>+'7.รายจ่าย'!Y67/'8.คำนวณ'!W68</f>
        <v>72.064453111094011</v>
      </c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</row>
    <row r="69" spans="1:97" s="63" customFormat="1">
      <c r="A69" s="65" t="s">
        <v>225</v>
      </c>
      <c r="B69" s="249">
        <v>16</v>
      </c>
      <c r="C69" s="208">
        <v>67</v>
      </c>
      <c r="D69" s="208">
        <v>9</v>
      </c>
      <c r="E69" s="191" t="s">
        <v>55</v>
      </c>
      <c r="F69" s="191" t="s">
        <v>173</v>
      </c>
      <c r="G69" s="242" t="s">
        <v>298</v>
      </c>
      <c r="H69" s="218">
        <f>+DATA!G71</f>
        <v>86875</v>
      </c>
      <c r="I69" s="219">
        <f>+DATA!H71</f>
        <v>52869</v>
      </c>
      <c r="J69" s="219">
        <f>+DATA!I71</f>
        <v>1853</v>
      </c>
      <c r="K69" s="219">
        <f>+DATA!J71</f>
        <v>5224</v>
      </c>
      <c r="L69" s="219">
        <f>+DATA!K71</f>
        <v>26929</v>
      </c>
      <c r="M69" s="226">
        <f>+'6.รายรับ'!G70/I69</f>
        <v>703.49298832964496</v>
      </c>
      <c r="N69" s="226">
        <f>+('6.รายรับ'!H70+'6.รายรับ'!I70+'6.รายรับ'!J70)/I69</f>
        <v>236.71790160585601</v>
      </c>
      <c r="O69" s="226">
        <f>+'6.รายรับ'!K70/'8.คำนวณ'!J69</f>
        <v>1039.9769724770642</v>
      </c>
      <c r="P69" s="226">
        <f>+'6.รายรับ'!L70/'8.คำนวณ'!K69</f>
        <v>3311.0512308575803</v>
      </c>
      <c r="Q69" s="226">
        <f>+'6.รายรับ'!M70/'8.คำนวณ'!H69</f>
        <v>6.8824258992805758</v>
      </c>
      <c r="R69" s="227">
        <f>+'6.รายรับ'!Q70/'8.คำนวณ'!H69</f>
        <v>55.353648920863307</v>
      </c>
      <c r="S69" s="227">
        <f>+'6.รายรับ'!V70/'8.คำนวณ'!I69</f>
        <v>638.94760918496661</v>
      </c>
      <c r="T69" s="241">
        <f>+'2.Hosp. Group'!L70</f>
        <v>21</v>
      </c>
      <c r="U69" s="63">
        <f>+DATA!L71</f>
        <v>54272</v>
      </c>
      <c r="V69" s="63">
        <f>+DATA!M71</f>
        <v>3919.79</v>
      </c>
      <c r="W69" s="63">
        <f t="shared" si="2"/>
        <v>6504.1709523809523</v>
      </c>
      <c r="X69" s="228">
        <f>+('7.รายจ่าย'!G68+'7.รายจ่าย'!K68)/'8.คำนวณ'!W69</f>
        <v>10767.09694789988</v>
      </c>
      <c r="Y69" s="228">
        <f>+'7.รายจ่าย'!L68/'8.คำนวณ'!W69</f>
        <v>37.131021273601796</v>
      </c>
      <c r="Z69" s="228">
        <f>+'7.รายจ่าย'!M68/'8.คำนวณ'!W69</f>
        <v>2787.387183198708</v>
      </c>
      <c r="AA69" s="228">
        <f>+'7.รายจ่าย'!O68/'8.คำนวณ'!W69</f>
        <v>773.59784003802986</v>
      </c>
      <c r="AB69" s="228">
        <f>+'7.รายจ่าย'!P68/'8.คำนวณ'!W69</f>
        <v>130.71858138795773</v>
      </c>
      <c r="AC69" s="228">
        <f>+'7.รายจ่าย'!R68/'8.คำนวณ'!W69</f>
        <v>746.07846034914292</v>
      </c>
      <c r="AD69" s="228">
        <f>+'7.รายจ่าย'!S68/'8.คำนวณ'!W69</f>
        <v>860.82155296831877</v>
      </c>
      <c r="AE69" s="228">
        <f>+'7.รายจ่าย'!T68/'8.คำนวณ'!W69</f>
        <v>546.83003045884334</v>
      </c>
      <c r="AF69" s="228">
        <f>+'7.รายจ่าย'!U68/'8.คำนวณ'!W69</f>
        <v>354.96751805929074</v>
      </c>
      <c r="AG69" s="228">
        <f>+'7.รายจ่าย'!V68/'8.คำนวณ'!W69</f>
        <v>15.657625044852173</v>
      </c>
      <c r="AH69" s="228">
        <f>+'7.รายจ่าย'!Y68/'8.คำนวณ'!W69</f>
        <v>1620.3426858179428</v>
      </c>
    </row>
    <row r="70" spans="1:97" s="63" customFormat="1">
      <c r="A70" s="65" t="s">
        <v>230</v>
      </c>
      <c r="B70" s="249">
        <v>39</v>
      </c>
      <c r="C70" s="208">
        <v>68</v>
      </c>
      <c r="D70" s="208">
        <v>9</v>
      </c>
      <c r="E70" s="191" t="s">
        <v>49</v>
      </c>
      <c r="F70" s="191" t="s">
        <v>225</v>
      </c>
      <c r="G70" s="242" t="s">
        <v>357</v>
      </c>
      <c r="H70" s="218">
        <f>+DATA!G72</f>
        <v>52326</v>
      </c>
      <c r="I70" s="219">
        <f>+DATA!H72</f>
        <v>37937</v>
      </c>
      <c r="J70" s="219">
        <f>+DATA!I72</f>
        <v>2681</v>
      </c>
      <c r="K70" s="219">
        <f>+DATA!J72</f>
        <v>4084</v>
      </c>
      <c r="L70" s="219">
        <f>+DATA!K72</f>
        <v>7624</v>
      </c>
      <c r="M70" s="226">
        <f>+'6.รายรับ'!G71/I70</f>
        <v>1241.8173854021143</v>
      </c>
      <c r="N70" s="226">
        <f>+('6.รายรับ'!H71+'6.รายรับ'!I71+'6.รายรับ'!J71)/I70</f>
        <v>199.39851833302581</v>
      </c>
      <c r="O70" s="226">
        <f>+'6.รายรับ'!K71/'8.คำนวณ'!J70</f>
        <v>1127.8420738530399</v>
      </c>
      <c r="P70" s="226">
        <f>+'6.รายรับ'!L71/'8.คำนวณ'!K70</f>
        <v>2808.4008912830554</v>
      </c>
      <c r="Q70" s="226">
        <f>+'6.รายรับ'!M71/'8.คำนวณ'!H70</f>
        <v>22.666093337919964</v>
      </c>
      <c r="R70" s="227">
        <f>+'6.รายรับ'!Q71/'8.คำนวณ'!H70</f>
        <v>97.987119214157403</v>
      </c>
      <c r="S70" s="227">
        <f>+'6.รายรับ'!V71/'8.คำนวณ'!I70</f>
        <v>832.63516725096872</v>
      </c>
      <c r="T70" s="241">
        <f>+'2.Hosp. Group'!L71</f>
        <v>21</v>
      </c>
      <c r="U70" s="63">
        <f>+DATA!L72</f>
        <v>68727</v>
      </c>
      <c r="V70" s="63">
        <f>+DATA!M72</f>
        <v>5036.21</v>
      </c>
      <c r="W70" s="63">
        <f t="shared" si="2"/>
        <v>8308.9242857142854</v>
      </c>
      <c r="X70" s="228">
        <f>+('7.รายจ่าย'!G69+'7.รายจ่าย'!K69)/'8.คำนวณ'!W70</f>
        <v>8405.8977983569148</v>
      </c>
      <c r="Y70" s="228">
        <f>+'7.รายจ่าย'!L69/'8.คำนวณ'!W70</f>
        <v>28.030357720365039</v>
      </c>
      <c r="Z70" s="228">
        <f>+'7.รายจ่าย'!M69/'8.คำนวณ'!W70</f>
        <v>1495.08428321562</v>
      </c>
      <c r="AA70" s="228">
        <f>+'7.รายจ่าย'!O69/'8.คำนวณ'!W70</f>
        <v>714.21622654608723</v>
      </c>
      <c r="AB70" s="228">
        <f>+'7.รายจ่าย'!P69/'8.คำนวณ'!W70</f>
        <v>697.59331180398635</v>
      </c>
      <c r="AC70" s="228">
        <f>+'7.รายจ่าย'!R69/'8.คำนวณ'!W70</f>
        <v>538.66545609221885</v>
      </c>
      <c r="AD70" s="228">
        <f>+'7.รายจ่าย'!S69/'8.คำนวณ'!W70</f>
        <v>287.54842959729876</v>
      </c>
      <c r="AE70" s="228">
        <f>+'7.รายจ่าย'!T69/'8.คำนวณ'!W70</f>
        <v>616.0978032741732</v>
      </c>
      <c r="AF70" s="228">
        <f>+'7.รายจ่าย'!U69/'8.คำนวณ'!W70</f>
        <v>294.93122523854299</v>
      </c>
      <c r="AG70" s="228">
        <f>+'7.รายจ่าย'!V69/'8.คำนวณ'!W70</f>
        <v>41.573461030798725</v>
      </c>
      <c r="AH70" s="228">
        <f>+'7.รายจ่าย'!Y69/'8.คำนวณ'!W70</f>
        <v>61.279894062270742</v>
      </c>
    </row>
    <row r="71" spans="1:97" s="63" customFormat="1">
      <c r="A71" s="65" t="s">
        <v>173</v>
      </c>
      <c r="B71" s="249">
        <v>45</v>
      </c>
      <c r="C71" s="208">
        <v>69</v>
      </c>
      <c r="D71" s="208">
        <v>9</v>
      </c>
      <c r="E71" s="191" t="s">
        <v>49</v>
      </c>
      <c r="F71" s="191" t="s">
        <v>230</v>
      </c>
      <c r="G71" s="242" t="s">
        <v>363</v>
      </c>
      <c r="H71" s="218">
        <f>+DATA!G73</f>
        <v>72086</v>
      </c>
      <c r="I71" s="219">
        <f>+DATA!H73</f>
        <v>52329</v>
      </c>
      <c r="J71" s="219">
        <f>+DATA!I73</f>
        <v>2061</v>
      </c>
      <c r="K71" s="219">
        <f>+DATA!J73</f>
        <v>5170</v>
      </c>
      <c r="L71" s="219">
        <f>+DATA!K73</f>
        <v>12526</v>
      </c>
      <c r="M71" s="226">
        <f>+'6.รายรับ'!G72/I71</f>
        <v>952.49446712148142</v>
      </c>
      <c r="N71" s="226">
        <f>+('6.รายรับ'!H72+'6.รายรับ'!I72+'6.รายรับ'!J72)/I71</f>
        <v>189.99561906399893</v>
      </c>
      <c r="O71" s="226">
        <f>+'6.รายรับ'!K72/'8.คำนวณ'!J71</f>
        <v>709.47241145075213</v>
      </c>
      <c r="P71" s="226">
        <f>+'6.รายรับ'!L72/'8.คำนวณ'!K71</f>
        <v>2009.9915938104448</v>
      </c>
      <c r="Q71" s="226">
        <f>+'6.รายรับ'!M72/'8.คำนวณ'!H71</f>
        <v>7.2838970119024502</v>
      </c>
      <c r="R71" s="227">
        <f>+'6.รายรับ'!Q72/'8.คำนวณ'!H71</f>
        <v>26.386570485253724</v>
      </c>
      <c r="S71" s="227">
        <f>+'6.รายรับ'!V72/'8.คำนวณ'!I71</f>
        <v>699.59789695962093</v>
      </c>
      <c r="T71" s="241">
        <f>+'2.Hosp. Group'!L72</f>
        <v>21</v>
      </c>
      <c r="U71" s="63">
        <f>+DATA!L73</f>
        <v>92144</v>
      </c>
      <c r="V71" s="63">
        <f>+DATA!M73</f>
        <v>3943.01</v>
      </c>
      <c r="W71" s="63">
        <f t="shared" si="2"/>
        <v>8330.819523809525</v>
      </c>
      <c r="X71" s="228">
        <f>+('7.รายจ่าย'!G70+'7.รายจ่าย'!K70)/'8.คำนวณ'!W71</f>
        <v>7982.1560279812402</v>
      </c>
      <c r="Y71" s="228">
        <f>+'7.รายจ่าย'!L70/'8.คำนวณ'!W71</f>
        <v>10.874200280187376</v>
      </c>
      <c r="Z71" s="228">
        <f>+'7.รายจ่าย'!M70/'8.คำนวณ'!W71</f>
        <v>1441.9502121811486</v>
      </c>
      <c r="AA71" s="228">
        <f>+'7.รายจ่าย'!O70/'8.คำนวณ'!W71</f>
        <v>814.74560943269671</v>
      </c>
      <c r="AB71" s="228">
        <f>+'7.รายจ่าย'!P70/'8.คำนวณ'!W71</f>
        <v>687.98889876551891</v>
      </c>
      <c r="AC71" s="228">
        <f>+'7.รายจ่าย'!R70/'8.คำนวณ'!W71</f>
        <v>703.99663361307671</v>
      </c>
      <c r="AD71" s="228">
        <f>+'7.รายจ่าย'!S70/'8.คำนวณ'!W71</f>
        <v>932.1275221251027</v>
      </c>
      <c r="AE71" s="228">
        <f>+'7.รายจ่าย'!T70/'8.คำนวณ'!W71</f>
        <v>194.76861734462639</v>
      </c>
      <c r="AF71" s="228">
        <f>+'7.รายจ่าย'!U70/'8.คำนวณ'!W71</f>
        <v>272.6827755069657</v>
      </c>
      <c r="AG71" s="228">
        <f>+'7.รายจ่าย'!V70/'8.คำนวณ'!W71</f>
        <v>9.1757983451122183</v>
      </c>
      <c r="AH71" s="228">
        <f>+'7.รายจ่าย'!Y70/'8.คำนวณ'!W71</f>
        <v>15.009327670901408</v>
      </c>
    </row>
    <row r="72" spans="1:97" s="63" customFormat="1">
      <c r="A72" s="65" t="s">
        <v>180</v>
      </c>
      <c r="B72" s="249">
        <v>8</v>
      </c>
      <c r="C72" s="208">
        <v>70</v>
      </c>
      <c r="D72" s="208">
        <v>9</v>
      </c>
      <c r="E72" s="191" t="s">
        <v>51</v>
      </c>
      <c r="F72" s="191" t="s">
        <v>243</v>
      </c>
      <c r="G72" s="242" t="s">
        <v>378</v>
      </c>
      <c r="H72" s="218">
        <f>+DATA!G74</f>
        <v>69581</v>
      </c>
      <c r="I72" s="219">
        <f>+DATA!H74</f>
        <v>52906</v>
      </c>
      <c r="J72" s="219">
        <f>+DATA!I74</f>
        <v>1303</v>
      </c>
      <c r="K72" s="219">
        <f>+DATA!J74</f>
        <v>3798</v>
      </c>
      <c r="L72" s="219">
        <f>+DATA!K74</f>
        <v>11574</v>
      </c>
      <c r="M72" s="226">
        <f>+'6.รายรับ'!G73/I72</f>
        <v>686.72231939666585</v>
      </c>
      <c r="N72" s="226">
        <f>+('6.รายรับ'!H73+'6.รายรับ'!I73+'6.รายรับ'!J73)/I72</f>
        <v>523.81937455109062</v>
      </c>
      <c r="O72" s="226">
        <f>+'6.รายรับ'!K73/'8.คำนวณ'!J72</f>
        <v>2085.0941596316197</v>
      </c>
      <c r="P72" s="226">
        <f>+'6.รายรับ'!L73/'8.คำนวณ'!K72</f>
        <v>3345.5972590837287</v>
      </c>
      <c r="Q72" s="226">
        <f>+'6.รายรับ'!M73/'8.คำนวณ'!H72</f>
        <v>5.3918311033184345</v>
      </c>
      <c r="R72" s="227">
        <f>+'6.รายรับ'!Q73/'8.คำนวณ'!H72</f>
        <v>62.098792773889421</v>
      </c>
      <c r="S72" s="227">
        <f>+'6.รายรับ'!V73/'8.คำนวณ'!I72</f>
        <v>613.59173156163763</v>
      </c>
      <c r="T72" s="241">
        <f>+'2.Hosp. Group'!L73</f>
        <v>21</v>
      </c>
      <c r="U72" s="63">
        <f>+DATA!L74</f>
        <v>92170</v>
      </c>
      <c r="V72" s="63">
        <f>+DATA!M74</f>
        <v>2904</v>
      </c>
      <c r="W72" s="63">
        <f t="shared" si="2"/>
        <v>7293.0476190476193</v>
      </c>
      <c r="X72" s="228">
        <f>+('7.รายจ่าย'!G71+'7.รายจ่าย'!K71)/'8.คำนวณ'!W72</f>
        <v>9254.9730093239486</v>
      </c>
      <c r="Y72" s="228">
        <f>+'7.รายจ่าย'!L71/'8.คำนวณ'!W72</f>
        <v>99.132247280515031</v>
      </c>
      <c r="Z72" s="228">
        <f>+'7.รายจ่าย'!M71/'8.คำนวณ'!W72</f>
        <v>2102.0981818300534</v>
      </c>
      <c r="AA72" s="228">
        <f>+'7.รายจ่าย'!O71/'8.คำนวณ'!W72</f>
        <v>621.83118593050131</v>
      </c>
      <c r="AB72" s="228">
        <f>+'7.รายจ่าย'!P71/'8.คำนวณ'!W72</f>
        <v>745.22216690390064</v>
      </c>
      <c r="AC72" s="228">
        <f>+'7.รายจ่าย'!R71/'8.คำนวณ'!W72</f>
        <v>679.16167132428802</v>
      </c>
      <c r="AD72" s="228">
        <f>+'7.รายจ่าย'!S71/'8.คำนวณ'!W72</f>
        <v>2283.3910718623083</v>
      </c>
      <c r="AE72" s="228">
        <f>+'7.รายจ่าย'!T71/'8.คำนวณ'!W72</f>
        <v>584.91256643639736</v>
      </c>
      <c r="AF72" s="228">
        <f>+'7.รายจ่าย'!U71/'8.คำนวณ'!W72</f>
        <v>488.19924344124223</v>
      </c>
      <c r="AG72" s="228">
        <f>+'7.รายจ่าย'!V71/'8.คำนวณ'!W72</f>
        <v>12.271894367760554</v>
      </c>
      <c r="AH72" s="228">
        <f>+'7.รายจ่าย'!Y71/'8.คำนวณ'!W72</f>
        <v>346.09790609451926</v>
      </c>
    </row>
    <row r="73" spans="1:97" s="63" customFormat="1" ht="24.6" customHeight="1">
      <c r="A73" s="65" t="s">
        <v>215</v>
      </c>
      <c r="B73" s="249">
        <v>74</v>
      </c>
      <c r="C73" s="208">
        <v>71</v>
      </c>
      <c r="D73" s="208">
        <v>10</v>
      </c>
      <c r="E73" s="191" t="s">
        <v>45</v>
      </c>
      <c r="F73" s="191" t="s">
        <v>188</v>
      </c>
      <c r="G73" s="242" t="s">
        <v>315</v>
      </c>
      <c r="H73" s="218">
        <f>+DATA!G75</f>
        <v>116249</v>
      </c>
      <c r="I73" s="219">
        <f>+DATA!H75</f>
        <v>90398</v>
      </c>
      <c r="J73" s="219">
        <f>+DATA!I75</f>
        <v>4853</v>
      </c>
      <c r="K73" s="219">
        <f>+DATA!J75</f>
        <v>5548</v>
      </c>
      <c r="L73" s="219">
        <f>+DATA!K75</f>
        <v>15450</v>
      </c>
      <c r="M73" s="226">
        <f>+'6.รายรับ'!G74/I73</f>
        <v>1115.1344931303793</v>
      </c>
      <c r="N73" s="226">
        <f>+('6.รายรับ'!H74+'6.รายรับ'!I74+'6.รายรับ'!J74)/I73</f>
        <v>233.07493495431314</v>
      </c>
      <c r="O73" s="226">
        <f>+'6.รายรับ'!K74/'8.คำนวณ'!J73</f>
        <v>797.23682464454953</v>
      </c>
      <c r="P73" s="226">
        <f>+'6.รายรับ'!L74/'8.คำนวณ'!K73</f>
        <v>3359.7811049026677</v>
      </c>
      <c r="Q73" s="226">
        <f>+'6.รายรับ'!M74/'8.คำนวณ'!H73</f>
        <v>21.405637897960414</v>
      </c>
      <c r="R73" s="227">
        <f>+'6.รายรับ'!Q74/'8.คำนวณ'!H73</f>
        <v>90.946073858699862</v>
      </c>
      <c r="S73" s="227">
        <f>+'6.รายรับ'!V74/'8.คำนวณ'!I73</f>
        <v>517.46179439810612</v>
      </c>
      <c r="T73" s="241">
        <f>+'2.Hosp. Group'!L74</f>
        <v>21</v>
      </c>
      <c r="U73" s="63">
        <f>+DATA!L75</f>
        <v>117785</v>
      </c>
      <c r="V73" s="63">
        <f>+DATA!M75</f>
        <v>8158.58</v>
      </c>
      <c r="W73" s="63">
        <f t="shared" si="2"/>
        <v>13767.389523809525</v>
      </c>
      <c r="X73" s="228">
        <f>+('7.รายจ่าย'!G72+'7.รายจ่าย'!K72)/'8.คำนวณ'!W73</f>
        <v>7338.3915959722335</v>
      </c>
      <c r="Y73" s="228">
        <f>+'7.รายจ่าย'!L72/'8.คำนวณ'!W73</f>
        <v>56.647198704682332</v>
      </c>
      <c r="Z73" s="228">
        <f>+'7.รายจ่าย'!M72/'8.คำนวณ'!W73</f>
        <v>1882.6988642381214</v>
      </c>
      <c r="AA73" s="228">
        <f>+'7.รายจ่าย'!O72/'8.คำนวณ'!W73</f>
        <v>1042.7876327005727</v>
      </c>
      <c r="AB73" s="228">
        <f>+'7.รายจ่าย'!P72/'8.คำนวณ'!W73</f>
        <v>620.457290412769</v>
      </c>
      <c r="AC73" s="228">
        <f>+'7.รายจ่าย'!R72/'8.คำนวณ'!W73</f>
        <v>494.48793166100785</v>
      </c>
      <c r="AD73" s="228">
        <f>+'7.รายจ่าย'!S72/'8.คำนวณ'!W73</f>
        <v>664.38953689667892</v>
      </c>
      <c r="AE73" s="228">
        <f>+'7.รายจ่าย'!T72/'8.คำนวณ'!W73</f>
        <v>468.0633164955226</v>
      </c>
      <c r="AF73" s="228">
        <f>+'7.รายจ่าย'!U72/'8.คำนวณ'!W73</f>
        <v>314.41084836845988</v>
      </c>
      <c r="AG73" s="228">
        <f>+'7.รายจ่าย'!V72/'8.คำนวณ'!W73</f>
        <v>61.405956338923467</v>
      </c>
      <c r="AH73" s="228">
        <f>+'7.รายจ่าย'!Y72/'8.คำนวณ'!W73</f>
        <v>195.18873024930755</v>
      </c>
    </row>
    <row r="74" spans="1:97" s="63" customFormat="1">
      <c r="A74" s="65" t="s">
        <v>195</v>
      </c>
      <c r="B74" s="249">
        <v>79</v>
      </c>
      <c r="C74" s="208">
        <v>72</v>
      </c>
      <c r="D74" s="208">
        <v>10</v>
      </c>
      <c r="E74" s="191" t="s">
        <v>45</v>
      </c>
      <c r="F74" s="191" t="s">
        <v>193</v>
      </c>
      <c r="G74" s="242" t="s">
        <v>320</v>
      </c>
      <c r="H74" s="218">
        <f>+DATA!G76</f>
        <v>109580</v>
      </c>
      <c r="I74" s="219">
        <f>+DATA!H76</f>
        <v>85449</v>
      </c>
      <c r="J74" s="219">
        <f>+DATA!I76</f>
        <v>4012</v>
      </c>
      <c r="K74" s="219">
        <f>+DATA!J76</f>
        <v>5595</v>
      </c>
      <c r="L74" s="219">
        <f>+DATA!K76</f>
        <v>14524</v>
      </c>
      <c r="M74" s="226">
        <f>+'6.รายรับ'!G75/I74</f>
        <v>945.89152757785359</v>
      </c>
      <c r="N74" s="226">
        <f>+('6.รายรับ'!H75+'6.รายรับ'!I75+'6.รายรับ'!J75)/I74</f>
        <v>154.36086554553009</v>
      </c>
      <c r="O74" s="226">
        <f>+'6.รายรับ'!K75/'8.คำนวณ'!J74</f>
        <v>1938.2174426719839</v>
      </c>
      <c r="P74" s="226">
        <f>+'6.รายรับ'!L75/'8.คำนวณ'!K74</f>
        <v>3121.7891546023234</v>
      </c>
      <c r="Q74" s="226">
        <f>+'6.รายรับ'!M75/'8.คำนวณ'!H74</f>
        <v>24.468735170651577</v>
      </c>
      <c r="R74" s="227">
        <f>+'6.รายรับ'!Q75/'8.คำนวณ'!H74</f>
        <v>56.979768205876987</v>
      </c>
      <c r="S74" s="227">
        <f>+'6.รายรับ'!V75/'8.คำนวณ'!I74</f>
        <v>537.18905756650167</v>
      </c>
      <c r="T74" s="241">
        <f>+'2.Hosp. Group'!L75</f>
        <v>21</v>
      </c>
      <c r="U74" s="63">
        <f>+DATA!L76</f>
        <v>111083</v>
      </c>
      <c r="V74" s="63">
        <f>+DATA!M76</f>
        <v>6474.6</v>
      </c>
      <c r="W74" s="63">
        <f t="shared" si="2"/>
        <v>11764.266666666666</v>
      </c>
      <c r="X74" s="228">
        <f>+('7.รายจ่าย'!G73+'7.รายจ่าย'!K73)/'8.คำนวณ'!W74</f>
        <v>7863.2225995103827</v>
      </c>
      <c r="Y74" s="228">
        <f>+'7.รายจ่าย'!L73/'8.คำนวณ'!W74</f>
        <v>7.9496438367032365</v>
      </c>
      <c r="Z74" s="228">
        <f>+'7.รายจ่าย'!M73/'8.คำนวณ'!W74</f>
        <v>1711.3882514280535</v>
      </c>
      <c r="AA74" s="228">
        <f>+'7.รายจ่าย'!O73/'8.คำนวณ'!W74</f>
        <v>697.88899152235024</v>
      </c>
      <c r="AB74" s="228">
        <f>+'7.รายจ่าย'!P73/'8.คำนวณ'!W74</f>
        <v>503.1212881947593</v>
      </c>
      <c r="AC74" s="228">
        <f>+'7.รายจ่าย'!R73/'8.คำนวณ'!W74</f>
        <v>387.25799738190221</v>
      </c>
      <c r="AD74" s="228">
        <f>+'7.รายจ่าย'!S73/'8.คำนวณ'!W74</f>
        <v>409.82744242451724</v>
      </c>
      <c r="AE74" s="228">
        <f>+'7.รายจ่าย'!T73/'8.คำนวณ'!W74</f>
        <v>768.04322496373186</v>
      </c>
      <c r="AF74" s="228">
        <f>+'7.รายจ่าย'!U73/'8.คำนวณ'!W74</f>
        <v>305.70639733883399</v>
      </c>
      <c r="AG74" s="228">
        <f>+'7.รายจ่าย'!V73/'8.คำนวณ'!W74</f>
        <v>2.2692251677395956</v>
      </c>
      <c r="AH74" s="228">
        <f>+'7.รายจ่าย'!Y73/'8.คำนวณ'!W74</f>
        <v>130.63573306736785</v>
      </c>
    </row>
    <row r="75" spans="1:97" s="63" customFormat="1">
      <c r="A75" s="65" t="s">
        <v>246</v>
      </c>
      <c r="B75" s="249">
        <v>81</v>
      </c>
      <c r="C75" s="208">
        <v>73</v>
      </c>
      <c r="D75" s="208">
        <v>10</v>
      </c>
      <c r="E75" s="191" t="s">
        <v>45</v>
      </c>
      <c r="F75" s="191" t="s">
        <v>195</v>
      </c>
      <c r="G75" s="242" t="s">
        <v>322</v>
      </c>
      <c r="H75" s="218">
        <f>+DATA!G77</f>
        <v>116147</v>
      </c>
      <c r="I75" s="219">
        <f>+DATA!H77</f>
        <v>87744</v>
      </c>
      <c r="J75" s="219">
        <f>+DATA!I77</f>
        <v>5001</v>
      </c>
      <c r="K75" s="219">
        <f>+DATA!J77</f>
        <v>5009</v>
      </c>
      <c r="L75" s="219">
        <f>+DATA!K77</f>
        <v>18393</v>
      </c>
      <c r="M75" s="226">
        <f>+'6.รายรับ'!G76/I75</f>
        <v>854.68323463712613</v>
      </c>
      <c r="N75" s="226">
        <f>+('6.รายรับ'!H76+'6.รายรับ'!I76+'6.รายรับ'!J76)/I75</f>
        <v>113.71893656546315</v>
      </c>
      <c r="O75" s="226">
        <f>+'6.รายรับ'!K76/'8.คำนวณ'!J75</f>
        <v>862.1346450709857</v>
      </c>
      <c r="P75" s="226">
        <f>+'6.รายรับ'!L76/'8.คำนวณ'!K75</f>
        <v>2638.9348213216213</v>
      </c>
      <c r="Q75" s="226">
        <f>+'6.รายรับ'!M76/'8.คำนวณ'!H75</f>
        <v>7.6393880169096056</v>
      </c>
      <c r="R75" s="227">
        <f>+'6.รายรับ'!Q76/'8.คำนวณ'!H75</f>
        <v>45.466559618414593</v>
      </c>
      <c r="S75" s="227">
        <f>+'6.รายรับ'!V76/'8.คำนวณ'!I75</f>
        <v>410.30260325492338</v>
      </c>
      <c r="T75" s="241">
        <f>+'2.Hosp. Group'!L76</f>
        <v>21</v>
      </c>
      <c r="U75" s="63">
        <f>+DATA!L77</f>
        <v>105742</v>
      </c>
      <c r="V75" s="63">
        <f>+DATA!M77</f>
        <v>4337.88</v>
      </c>
      <c r="W75" s="63">
        <f t="shared" si="2"/>
        <v>9373.2133333333331</v>
      </c>
      <c r="X75" s="228">
        <f>+('7.รายจ่าย'!G74+'7.รายจ่าย'!K74)/'8.คำนวณ'!W75</f>
        <v>8296.7511710676226</v>
      </c>
      <c r="Y75" s="228">
        <f>+'7.รายจ่าย'!L74/'8.คำนวณ'!W75</f>
        <v>44.024195900089758</v>
      </c>
      <c r="Z75" s="228">
        <f>+'7.รายจ่าย'!M74/'8.คำนวณ'!W75</f>
        <v>2053.0245568577689</v>
      </c>
      <c r="AA75" s="228">
        <f>+'7.รายจ่าย'!O74/'8.คำนวณ'!W75</f>
        <v>726.86479734448949</v>
      </c>
      <c r="AB75" s="228">
        <f>+'7.รายจ่าย'!P74/'8.คำนวณ'!W75</f>
        <v>477.11500751787719</v>
      </c>
      <c r="AC75" s="228">
        <f>+'7.รายจ่าย'!R74/'8.คำนวณ'!W75</f>
        <v>551.41177056320782</v>
      </c>
      <c r="AD75" s="228">
        <f>+'7.รายจ่าย'!S74/'8.คำนวณ'!W75</f>
        <v>1551.2688459027215</v>
      </c>
      <c r="AE75" s="228">
        <f>+'7.รายจ่าย'!T74/'8.คำนวณ'!W75</f>
        <v>616.46891887662855</v>
      </c>
      <c r="AF75" s="228">
        <f>+'7.รายจ่าย'!U74/'8.คำนวณ'!W75</f>
        <v>385.06254703118537</v>
      </c>
      <c r="AG75" s="228">
        <f>+'7.รายจ่าย'!V74/'8.คำนวณ'!W75</f>
        <v>44.63768348385684</v>
      </c>
      <c r="AH75" s="228">
        <f>+'7.รายจ่าย'!Y74/'8.คำนวณ'!W75</f>
        <v>132.1979939999232</v>
      </c>
    </row>
    <row r="76" spans="1:97" s="63" customFormat="1">
      <c r="A76" s="65" t="s">
        <v>207</v>
      </c>
      <c r="B76" s="249">
        <v>28</v>
      </c>
      <c r="C76" s="208">
        <v>74</v>
      </c>
      <c r="D76" s="208">
        <v>10</v>
      </c>
      <c r="E76" s="191" t="s">
        <v>53</v>
      </c>
      <c r="F76" s="191" t="s">
        <v>207</v>
      </c>
      <c r="G76" s="242" t="s">
        <v>337</v>
      </c>
      <c r="H76" s="218">
        <f>+DATA!G78</f>
        <v>110540</v>
      </c>
      <c r="I76" s="219">
        <f>+DATA!H78</f>
        <v>84991</v>
      </c>
      <c r="J76" s="219">
        <f>+DATA!I78</f>
        <v>5250</v>
      </c>
      <c r="K76" s="219">
        <f>+DATA!J78</f>
        <v>7690</v>
      </c>
      <c r="L76" s="219">
        <f>+DATA!K78</f>
        <v>12609</v>
      </c>
      <c r="M76" s="226">
        <f>+'6.รายรับ'!G77/I76</f>
        <v>778.57435599063422</v>
      </c>
      <c r="N76" s="226">
        <f>+('6.รายรับ'!H77+'6.รายรับ'!I77+'6.รายรับ'!J77)/I76</f>
        <v>134.43137967549507</v>
      </c>
      <c r="O76" s="226">
        <f>+'6.รายรับ'!K77/'8.คำนวณ'!J76</f>
        <v>610.54041904761914</v>
      </c>
      <c r="P76" s="226">
        <f>+'6.รายรับ'!L77/'8.คำนวณ'!K76</f>
        <v>1931.6851053315995</v>
      </c>
      <c r="Q76" s="226">
        <f>+'6.รายรับ'!M77/'8.คำนวณ'!H76</f>
        <v>11.819422833363488</v>
      </c>
      <c r="R76" s="227">
        <f>+'6.รายรับ'!Q77/'8.คำนวณ'!H76</f>
        <v>64.210855798805866</v>
      </c>
      <c r="S76" s="227">
        <f>+'6.รายรับ'!V77/'8.คำนวณ'!I76</f>
        <v>575.84096586697422</v>
      </c>
      <c r="T76" s="241">
        <f>+'2.Hosp. Group'!L77</f>
        <v>21</v>
      </c>
      <c r="U76" s="63">
        <f>+DATA!L78</f>
        <v>116200</v>
      </c>
      <c r="V76" s="63">
        <f>+DATA!M78</f>
        <v>5968.18</v>
      </c>
      <c r="W76" s="63">
        <f t="shared" si="2"/>
        <v>11501.513333333332</v>
      </c>
      <c r="X76" s="228">
        <f>+('7.รายจ่าย'!G75+'7.รายจ่าย'!K75)/'8.คำนวณ'!W76</f>
        <v>8354.0537001797456</v>
      </c>
      <c r="Y76" s="228">
        <f>+'7.รายจ่าย'!L75/'8.คำนวณ'!W76</f>
        <v>21.389359197369391</v>
      </c>
      <c r="Z76" s="228">
        <f>+'7.รายจ่าย'!M75/'8.คำนวณ'!W76</f>
        <v>1742.8191646664468</v>
      </c>
      <c r="AA76" s="228">
        <f>+'7.รายจ่าย'!O75/'8.คำนวณ'!W76</f>
        <v>689.90537245243672</v>
      </c>
      <c r="AB76" s="228">
        <f>+'7.รายจ่าย'!P75/'8.คำนวณ'!W76</f>
        <v>940.33999931603205</v>
      </c>
      <c r="AC76" s="228">
        <f>+'7.รายจ่าย'!R75/'8.คำนวณ'!W76</f>
        <v>735.93016889951286</v>
      </c>
      <c r="AD76" s="228">
        <f>+'7.รายจ่าย'!S75/'8.คำนวณ'!W76</f>
        <v>611.50374878204434</v>
      </c>
      <c r="AE76" s="228">
        <f>+'7.รายจ่าย'!T75/'8.คำนวณ'!W76</f>
        <v>446.83323411933623</v>
      </c>
      <c r="AF76" s="228">
        <f>+'7.รายจ่าย'!U75/'8.คำนวณ'!W76</f>
        <v>271.68675890187211</v>
      </c>
      <c r="AG76" s="228">
        <f>+'7.รายจ่าย'!V75/'8.คำนวณ'!W76</f>
        <v>3.1453573935487915</v>
      </c>
      <c r="AH76" s="228">
        <f>+'7.รายจ่าย'!Y75/'8.คำนวณ'!W76</f>
        <v>199.87839803109969</v>
      </c>
    </row>
    <row r="77" spans="1:97" s="63" customFormat="1">
      <c r="A77" s="65" t="s">
        <v>188</v>
      </c>
      <c r="B77" s="249">
        <v>54</v>
      </c>
      <c r="C77" s="208">
        <v>75</v>
      </c>
      <c r="D77" s="208">
        <v>10</v>
      </c>
      <c r="E77" s="191" t="s">
        <v>47</v>
      </c>
      <c r="F77" s="191" t="s">
        <v>215</v>
      </c>
      <c r="G77" s="242" t="s">
        <v>345</v>
      </c>
      <c r="H77" s="218">
        <f>+DATA!G79</f>
        <v>98135</v>
      </c>
      <c r="I77" s="219">
        <f>+DATA!H79</f>
        <v>58977</v>
      </c>
      <c r="J77" s="219">
        <f>+DATA!I79</f>
        <v>2955</v>
      </c>
      <c r="K77" s="219">
        <f>+DATA!J79</f>
        <v>5738</v>
      </c>
      <c r="L77" s="219">
        <f>+DATA!K79</f>
        <v>30465</v>
      </c>
      <c r="M77" s="226">
        <f>+'6.รายรับ'!G78/I77</f>
        <v>848.27295471115826</v>
      </c>
      <c r="N77" s="226">
        <f>+('6.รายรับ'!H78+'6.รายรับ'!I78+'6.รายรับ'!J78)/I77</f>
        <v>324.06913084761857</v>
      </c>
      <c r="O77" s="226">
        <f>+'6.รายรับ'!K78/'8.คำนวณ'!J77</f>
        <v>450.49415228426386</v>
      </c>
      <c r="P77" s="226">
        <f>+'6.รายรับ'!L78/'8.คำนวณ'!K77</f>
        <v>2438.4281300104562</v>
      </c>
      <c r="Q77" s="226">
        <f>+'6.รายรับ'!M78/'8.คำนวณ'!H77</f>
        <v>10.821817903907883</v>
      </c>
      <c r="R77" s="227">
        <f>+'6.รายรับ'!Q78/'8.คำนวณ'!H77</f>
        <v>71.134977734753136</v>
      </c>
      <c r="S77" s="227">
        <f>+'6.รายรับ'!V78/'8.คำนวณ'!I77</f>
        <v>766.05921986537123</v>
      </c>
      <c r="T77" s="241">
        <f>+'2.Hosp. Group'!L78</f>
        <v>21</v>
      </c>
      <c r="U77" s="63">
        <f>+DATA!L79</f>
        <v>90062</v>
      </c>
      <c r="V77" s="63">
        <f>+DATA!M79</f>
        <v>4280.04</v>
      </c>
      <c r="W77" s="63">
        <f t="shared" si="2"/>
        <v>8568.7066666666669</v>
      </c>
      <c r="X77" s="228">
        <f>+('7.รายจ่าย'!G76+'7.รายจ่าย'!K76)/'8.คำนวณ'!W77</f>
        <v>11127.096893268998</v>
      </c>
      <c r="Y77" s="228">
        <f>+'7.รายจ่าย'!L76/'8.คำนวณ'!W77</f>
        <v>74.193446541134946</v>
      </c>
      <c r="Z77" s="228">
        <f>+'7.รายจ่าย'!M76/'8.คำนวณ'!W77</f>
        <v>2066.0619681227663</v>
      </c>
      <c r="AA77" s="228">
        <f>+'7.รายจ่าย'!O76/'8.คำนวณ'!W77</f>
        <v>611.81708908228859</v>
      </c>
      <c r="AB77" s="228">
        <f>+'7.รายจ่าย'!P76/'8.คำนวณ'!W77</f>
        <v>718.86641352331662</v>
      </c>
      <c r="AC77" s="228">
        <f>+'7.รายจ่าย'!R76/'8.คำนวณ'!W77</f>
        <v>363.52868188586996</v>
      </c>
      <c r="AD77" s="228">
        <f>+'7.รายจ่าย'!S76/'8.คำนวณ'!W77</f>
        <v>973.52940933909906</v>
      </c>
      <c r="AE77" s="228">
        <f>+'7.รายจ่าย'!T76/'8.คำนวณ'!W77</f>
        <v>435.56991097839733</v>
      </c>
      <c r="AF77" s="228">
        <f>+'7.รายจ่าย'!U76/'8.คำนวณ'!W77</f>
        <v>385.0305557587065</v>
      </c>
      <c r="AG77" s="228">
        <f>+'7.รายจ่าย'!V76/'8.คำนวณ'!W77</f>
        <v>79.437654535184606</v>
      </c>
      <c r="AH77" s="228">
        <f>+'7.รายจ่าย'!Y76/'8.คำนวณ'!W77</f>
        <v>0</v>
      </c>
    </row>
    <row r="78" spans="1:97" s="63" customFormat="1">
      <c r="A78" s="65" t="s">
        <v>193</v>
      </c>
      <c r="B78" s="249">
        <v>86</v>
      </c>
      <c r="C78" s="208">
        <v>76</v>
      </c>
      <c r="D78" s="208">
        <v>10</v>
      </c>
      <c r="E78" s="191" t="s">
        <v>45</v>
      </c>
      <c r="F78" s="191" t="s">
        <v>200</v>
      </c>
      <c r="G78" s="242" t="s">
        <v>327</v>
      </c>
      <c r="H78" s="218">
        <f>+DATA!G80</f>
        <v>126966</v>
      </c>
      <c r="I78" s="219">
        <f>+DATA!H80</f>
        <v>96992</v>
      </c>
      <c r="J78" s="219">
        <f>+DATA!I80</f>
        <v>3966</v>
      </c>
      <c r="K78" s="219">
        <f>+DATA!J80</f>
        <v>5612</v>
      </c>
      <c r="L78" s="219">
        <f>+DATA!K80</f>
        <v>20396</v>
      </c>
      <c r="M78" s="226">
        <f>+'6.รายรับ'!G79/I78</f>
        <v>1117.4585948325634</v>
      </c>
      <c r="N78" s="226">
        <f>+('6.รายรับ'!H79+'6.รายรับ'!I79+'6.รายรับ'!J79)/I78</f>
        <v>337.73583656384039</v>
      </c>
      <c r="O78" s="226">
        <f>+'6.รายรับ'!K79/'8.คำนวณ'!J78</f>
        <v>994.19737518910733</v>
      </c>
      <c r="P78" s="226">
        <f>+'6.รายรับ'!L79/'8.คำนวณ'!K78</f>
        <v>2995.991867426942</v>
      </c>
      <c r="Q78" s="226">
        <f>+'6.รายรับ'!M79/'8.คำนวณ'!H78</f>
        <v>24.925385536285305</v>
      </c>
      <c r="R78" s="227">
        <f>+'6.รายรับ'!Q79/'8.คำนวณ'!H78</f>
        <v>72.051637367484204</v>
      </c>
      <c r="S78" s="227">
        <f>+'6.รายรับ'!V79/'8.คำนวณ'!I78</f>
        <v>439.16252278538434</v>
      </c>
      <c r="T78" s="241">
        <f>+'2.Hosp. Group'!L79</f>
        <v>17</v>
      </c>
      <c r="U78" s="63">
        <f>+DATA!L80</f>
        <v>218083</v>
      </c>
      <c r="V78" s="63">
        <f>+DATA!M80</f>
        <v>7381.65</v>
      </c>
      <c r="W78" s="63">
        <f t="shared" si="2"/>
        <v>20210.061764705883</v>
      </c>
      <c r="X78" s="228">
        <f>+('7.รายจ่าย'!G77+'7.รายจ่าย'!K77)/'8.คำนวณ'!W78</f>
        <v>4925.6829938960218</v>
      </c>
      <c r="Y78" s="228">
        <f>+'7.รายจ่าย'!L77/'8.คำนวณ'!W78</f>
        <v>23.712174934413131</v>
      </c>
      <c r="Z78" s="228">
        <f>+'7.รายจ่าย'!M77/'8.คำนวณ'!W78</f>
        <v>1295.5168615923837</v>
      </c>
      <c r="AA78" s="228">
        <f>+'7.รายจ่าย'!O77/'8.คำนวณ'!W78</f>
        <v>752.29951531131621</v>
      </c>
      <c r="AB78" s="228">
        <f>+'7.รายจ่าย'!P77/'8.คำนวณ'!W78</f>
        <v>705.36026490008396</v>
      </c>
      <c r="AC78" s="228">
        <f>+'7.รายจ่าย'!R77/'8.คำนวณ'!W78</f>
        <v>365.51524067583694</v>
      </c>
      <c r="AD78" s="228">
        <f>+'7.รายจ่าย'!S77/'8.คำนวณ'!W78</f>
        <v>850.102678558045</v>
      </c>
      <c r="AE78" s="228">
        <f>+'7.รายจ่าย'!T77/'8.คำนวณ'!W78</f>
        <v>398.39374534030151</v>
      </c>
      <c r="AF78" s="228">
        <f>+'7.รายจ่าย'!U77/'8.คำนวณ'!W78</f>
        <v>208.10162625750922</v>
      </c>
      <c r="AG78" s="228">
        <f>+'7.รายจ่าย'!V77/'8.คำนวณ'!W78</f>
        <v>4.7835217489948585</v>
      </c>
      <c r="AH78" s="228">
        <f>+'7.รายจ่าย'!Y77/'8.คำนวณ'!W78</f>
        <v>4.798392064756329</v>
      </c>
    </row>
    <row r="79" spans="1:97" s="63" customFormat="1">
      <c r="A79" s="65" t="s">
        <v>200</v>
      </c>
      <c r="B79" s="249">
        <v>11</v>
      </c>
      <c r="C79" s="208">
        <v>77</v>
      </c>
      <c r="D79" s="208">
        <v>10</v>
      </c>
      <c r="E79" s="191" t="s">
        <v>51</v>
      </c>
      <c r="F79" s="191" t="s">
        <v>246</v>
      </c>
      <c r="G79" s="242" t="s">
        <v>381</v>
      </c>
      <c r="H79" s="218">
        <f>+DATA!G81</f>
        <v>81715</v>
      </c>
      <c r="I79" s="219">
        <f>+DATA!H81</f>
        <v>59978</v>
      </c>
      <c r="J79" s="219">
        <f>+DATA!I81</f>
        <v>2502</v>
      </c>
      <c r="K79" s="219">
        <f>+DATA!J81</f>
        <v>5705</v>
      </c>
      <c r="L79" s="219">
        <f>+DATA!K81</f>
        <v>13530</v>
      </c>
      <c r="M79" s="226">
        <f>+'6.รายรับ'!G80/I79</f>
        <v>914.84781336490028</v>
      </c>
      <c r="N79" s="226">
        <f>+('6.รายรับ'!H80+'6.รายรับ'!I80+'6.รายรับ'!J80)/I79</f>
        <v>200.57187151955719</v>
      </c>
      <c r="O79" s="226">
        <f>+'6.รายรับ'!K80/'8.คำนวณ'!J79</f>
        <v>970.24031175059963</v>
      </c>
      <c r="P79" s="226">
        <f>+'6.รายรับ'!L80/'8.คำนวณ'!K79</f>
        <v>4457.5333637160393</v>
      </c>
      <c r="Q79" s="226">
        <f>+'6.รายรับ'!M80/'8.คำนวณ'!H79</f>
        <v>13.779624303983356</v>
      </c>
      <c r="R79" s="227">
        <f>+'6.รายรับ'!Q80/'8.คำนวณ'!H79</f>
        <v>131.45141283730035</v>
      </c>
      <c r="S79" s="227">
        <f>+'6.รายรับ'!V80/'8.คำนวณ'!I79</f>
        <v>734.84202824368936</v>
      </c>
      <c r="T79" s="241">
        <f>+'2.Hosp. Group'!L80</f>
        <v>17</v>
      </c>
      <c r="U79" s="63">
        <f>+DATA!L81</f>
        <v>117174</v>
      </c>
      <c r="V79" s="63">
        <f>+DATA!M81</f>
        <v>5616.29</v>
      </c>
      <c r="W79" s="63">
        <f t="shared" si="2"/>
        <v>12508.878235294118</v>
      </c>
      <c r="X79" s="228">
        <f>+('7.รายจ่าย'!G78+'7.รายจ่าย'!K78)/'8.คำนวณ'!W79</f>
        <v>7378.588471632831</v>
      </c>
      <c r="Y79" s="228">
        <f>+'7.รายจ่าย'!L78/'8.คำนวณ'!W79</f>
        <v>90.682896472637111</v>
      </c>
      <c r="Z79" s="228">
        <f>+'7.รายจ่าย'!M78/'8.คำนวณ'!W79</f>
        <v>1604.2389367401308</v>
      </c>
      <c r="AA79" s="228">
        <f>+'7.รายจ่าย'!O78/'8.คำนวณ'!W79</f>
        <v>907.77677553538081</v>
      </c>
      <c r="AB79" s="228">
        <f>+'7.รายจ่าย'!P78/'8.คำนวณ'!W79</f>
        <v>680.8928298597142</v>
      </c>
      <c r="AC79" s="228">
        <f>+'7.รายจ่าย'!R78/'8.คำนวณ'!W79</f>
        <v>555.3190509441929</v>
      </c>
      <c r="AD79" s="228">
        <f>+'7.รายจ่าย'!S78/'8.คำนวณ'!W79</f>
        <v>317.17013911013697</v>
      </c>
      <c r="AE79" s="228">
        <f>+'7.รายจ่าย'!T78/'8.คำนวณ'!W79</f>
        <v>436.85771795119825</v>
      </c>
      <c r="AF79" s="228">
        <f>+'7.รายจ่าย'!U78/'8.คำนวณ'!W79</f>
        <v>241.4113770393574</v>
      </c>
      <c r="AG79" s="228">
        <f>+'7.รายจ่าย'!V78/'8.คำนวณ'!W79</f>
        <v>35.824795123162637</v>
      </c>
      <c r="AH79" s="228">
        <f>+'7.รายจ่าย'!Y78/'8.คำนวณ'!W79</f>
        <v>63.541334006862797</v>
      </c>
    </row>
    <row r="80" spans="1:97" s="63" customFormat="1">
      <c r="A80" s="65" t="s">
        <v>227</v>
      </c>
      <c r="B80" s="249">
        <v>71</v>
      </c>
      <c r="C80" s="208">
        <v>78</v>
      </c>
      <c r="D80" s="208">
        <v>11</v>
      </c>
      <c r="E80" s="191" t="s">
        <v>45</v>
      </c>
      <c r="F80" s="191" t="s">
        <v>186</v>
      </c>
      <c r="G80" s="242" t="s">
        <v>312</v>
      </c>
      <c r="H80" s="218">
        <f>+DATA!G82</f>
        <v>127715</v>
      </c>
      <c r="I80" s="219">
        <f>+DATA!H82</f>
        <v>82745</v>
      </c>
      <c r="J80" s="219">
        <f>+DATA!I82</f>
        <v>5933</v>
      </c>
      <c r="K80" s="219">
        <f>+DATA!J82</f>
        <v>8314</v>
      </c>
      <c r="L80" s="219">
        <f>+DATA!K82</f>
        <v>30723</v>
      </c>
      <c r="M80" s="226">
        <f>+'6.รายรับ'!G81/I80</f>
        <v>1832.3028324370052</v>
      </c>
      <c r="N80" s="226">
        <f>+('6.รายรับ'!H81+'6.รายรับ'!I81+'6.รายรับ'!J81)/I80</f>
        <v>588.89720031421837</v>
      </c>
      <c r="O80" s="226">
        <f>+'6.รายรับ'!K81/'8.คำนวณ'!J80</f>
        <v>4468.4704011461326</v>
      </c>
      <c r="P80" s="226">
        <f>+'6.รายรับ'!L81/'8.คำนวณ'!K80</f>
        <v>4526.0280382487372</v>
      </c>
      <c r="Q80" s="226">
        <f>+'6.รายรับ'!M81/'8.คำนวณ'!H80</f>
        <v>38.194917041850999</v>
      </c>
      <c r="R80" s="227">
        <f>+'6.รายรับ'!Q81/'8.คำนวณ'!H80</f>
        <v>111.53614540187135</v>
      </c>
      <c r="S80" s="227">
        <f>+'6.รายรับ'!V81/'8.คำนวณ'!I80</f>
        <v>970.66792059943202</v>
      </c>
      <c r="T80" s="241">
        <f>+'2.Hosp. Group'!L81</f>
        <v>21</v>
      </c>
      <c r="U80" s="63">
        <f>+DATA!L82</f>
        <v>187982</v>
      </c>
      <c r="V80" s="63">
        <f>+DATA!M82</f>
        <v>17296.3</v>
      </c>
      <c r="W80" s="63">
        <f t="shared" si="2"/>
        <v>26247.823809523808</v>
      </c>
      <c r="X80" s="228">
        <f>+('7.รายจ่าย'!G79+'7.รายจ่าย'!K79)/'8.คำนวณ'!W80</f>
        <v>6603.5060330262304</v>
      </c>
      <c r="Y80" s="228">
        <f>+'7.รายจ่าย'!L79/'8.คำนวณ'!W80</f>
        <v>64.626731812505824</v>
      </c>
      <c r="Z80" s="228">
        <f>+'7.รายจ่าย'!M79/'8.คำนวณ'!W80</f>
        <v>1766.1000769587611</v>
      </c>
      <c r="AA80" s="228">
        <f>+'7.รายจ่าย'!O79/'8.คำนวณ'!W80</f>
        <v>1036.3441482767823</v>
      </c>
      <c r="AB80" s="228">
        <f>+'7.รายจ่าย'!P79/'8.คำนวณ'!W80</f>
        <v>286.61759331340488</v>
      </c>
      <c r="AC80" s="228">
        <f>+'7.รายจ่าย'!R79/'8.คำนวณ'!W80</f>
        <v>318.06306955515407</v>
      </c>
      <c r="AD80" s="228">
        <f>+'7.รายจ่าย'!S79/'8.คำนวณ'!W80</f>
        <v>838.83753829569196</v>
      </c>
      <c r="AE80" s="228">
        <f>+'7.รายจ่าย'!T79/'8.คำนวณ'!W80</f>
        <v>354.06119827076822</v>
      </c>
      <c r="AF80" s="228">
        <f>+'7.รายจ่าย'!U79/'8.คำนวณ'!W80</f>
        <v>354.20334300730235</v>
      </c>
      <c r="AG80" s="228">
        <f>+'7.รายจ่าย'!V79/'8.คำนวณ'!W80</f>
        <v>36.887525115460818</v>
      </c>
      <c r="AH80" s="228">
        <f>+'7.รายจ่าย'!Y79/'8.คำนวณ'!W80</f>
        <v>160.83172458923124</v>
      </c>
    </row>
    <row r="81" spans="1:34" s="63" customFormat="1">
      <c r="A81" s="65" t="s">
        <v>186</v>
      </c>
      <c r="B81" s="249">
        <v>13</v>
      </c>
      <c r="C81" s="208">
        <v>79</v>
      </c>
      <c r="D81" s="208">
        <v>11</v>
      </c>
      <c r="E81" s="191" t="s">
        <v>55</v>
      </c>
      <c r="F81" s="191" t="s">
        <v>170</v>
      </c>
      <c r="G81" s="242" t="s">
        <v>295</v>
      </c>
      <c r="H81" s="218">
        <f>+DATA!G83</f>
        <v>92913</v>
      </c>
      <c r="I81" s="219">
        <f>+DATA!H83</f>
        <v>75286</v>
      </c>
      <c r="J81" s="219">
        <f>+DATA!I83</f>
        <v>8684</v>
      </c>
      <c r="K81" s="219">
        <f>+DATA!J83</f>
        <v>6890</v>
      </c>
      <c r="L81" s="219">
        <f>+DATA!K83</f>
        <v>2053</v>
      </c>
      <c r="M81" s="226">
        <f>+'6.รายรับ'!G82/I81</f>
        <v>1564.5735248253325</v>
      </c>
      <c r="N81" s="226">
        <f>+('6.รายรับ'!H82+'6.รายรับ'!I82+'6.รายรับ'!J82)/I81</f>
        <v>916.80431461360672</v>
      </c>
      <c r="O81" s="226">
        <f>+'6.รายรับ'!K82/'8.คำนวณ'!J81</f>
        <v>826.52878857669282</v>
      </c>
      <c r="P81" s="226">
        <f>+'6.รายรับ'!L82/'8.คำนวณ'!K81</f>
        <v>6082.3462394775033</v>
      </c>
      <c r="Q81" s="226">
        <f>+'6.รายรับ'!M82/'8.คำนวณ'!H81</f>
        <v>48.980278002001874</v>
      </c>
      <c r="R81" s="227">
        <f>+'6.รายรับ'!Q82/'8.คำนวณ'!H81</f>
        <v>207.73923778158058</v>
      </c>
      <c r="S81" s="227">
        <f>+'6.รายรับ'!V82/'8.คำนวณ'!I81</f>
        <v>1051.96572018702</v>
      </c>
      <c r="T81" s="241">
        <f>+'2.Hosp. Group'!L82</f>
        <v>21</v>
      </c>
      <c r="U81" s="63">
        <f>+DATA!L83</f>
        <v>138889</v>
      </c>
      <c r="V81" s="63">
        <f>+DATA!M83</f>
        <v>13893.7</v>
      </c>
      <c r="W81" s="63">
        <f t="shared" si="2"/>
        <v>20507.461904761905</v>
      </c>
      <c r="X81" s="228">
        <f>+('7.รายจ่าย'!G80+'7.รายจ่าย'!K80)/'8.คำนวณ'!W81</f>
        <v>8572.1131033373003</v>
      </c>
      <c r="Y81" s="228">
        <f>+'7.รายจ่าย'!L80/'8.คำนวณ'!W81</f>
        <v>78.206898905787369</v>
      </c>
      <c r="Z81" s="228">
        <f>+'7.รายจ่าย'!M80/'8.คำนวณ'!W81</f>
        <v>2493.8539716669911</v>
      </c>
      <c r="AA81" s="228">
        <f>+'7.รายจ่าย'!O80/'8.คำนวณ'!W81</f>
        <v>1841.1860919381957</v>
      </c>
      <c r="AB81" s="228">
        <f>+'7.รายจ่าย'!P80/'8.คำนวณ'!W81</f>
        <v>770.21874346782477</v>
      </c>
      <c r="AC81" s="228">
        <f>+'7.รายจ่าย'!R80/'8.คำนวณ'!W81</f>
        <v>726.35576597322176</v>
      </c>
      <c r="AD81" s="228">
        <f>+'7.รายจ่าย'!S80/'8.คำนวณ'!W81</f>
        <v>1317.2387019637683</v>
      </c>
      <c r="AE81" s="228">
        <f>+'7.รายจ่าย'!T80/'8.คำนวณ'!W81</f>
        <v>786.88330983820754</v>
      </c>
      <c r="AF81" s="228">
        <f>+'7.รายจ่าย'!U80/'8.คำนวณ'!W81</f>
        <v>346.91414486295002</v>
      </c>
      <c r="AG81" s="228">
        <f>+'7.รายจ่าย'!V80/'8.คำนวณ'!W81</f>
        <v>111.89339717691607</v>
      </c>
      <c r="AH81" s="228">
        <f>+'7.รายจ่าย'!Y80/'8.คำนวณ'!W81</f>
        <v>419.85116539461706</v>
      </c>
    </row>
    <row r="82" spans="1:34" s="63" customFormat="1">
      <c r="A82" s="65" t="s">
        <v>218</v>
      </c>
      <c r="B82" s="249">
        <v>42</v>
      </c>
      <c r="C82" s="208">
        <v>80</v>
      </c>
      <c r="D82" s="208">
        <v>11</v>
      </c>
      <c r="E82" s="191" t="s">
        <v>49</v>
      </c>
      <c r="F82" s="191" t="s">
        <v>227</v>
      </c>
      <c r="G82" s="242" t="s">
        <v>360</v>
      </c>
      <c r="H82" s="218">
        <f>+DATA!G84</f>
        <v>126370</v>
      </c>
      <c r="I82" s="219">
        <f>+DATA!H84</f>
        <v>91702</v>
      </c>
      <c r="J82" s="219">
        <f>+DATA!I84</f>
        <v>3406</v>
      </c>
      <c r="K82" s="219">
        <f>+DATA!J84</f>
        <v>7253</v>
      </c>
      <c r="L82" s="219">
        <f>+DATA!K84</f>
        <v>24009</v>
      </c>
      <c r="M82" s="226">
        <f>+'6.รายรับ'!G83/I82</f>
        <v>1372.6574457481843</v>
      </c>
      <c r="N82" s="226">
        <f>+('6.รายรับ'!H83+'6.รายรับ'!I83+'6.รายรับ'!J83)/I82</f>
        <v>472.13572452073009</v>
      </c>
      <c r="O82" s="226">
        <f>+'6.รายรับ'!K83/'8.คำนวณ'!J82</f>
        <v>3793.4702613035815</v>
      </c>
      <c r="P82" s="226">
        <f>+'6.รายรับ'!L83/'8.คำนวณ'!K82</f>
        <v>5891.7203501999174</v>
      </c>
      <c r="Q82" s="226">
        <f>+'6.รายรับ'!M83/'8.คำนวณ'!H82</f>
        <v>43.915337342723745</v>
      </c>
      <c r="R82" s="227">
        <f>+'6.รายรับ'!Q83/'8.คำนวณ'!H82</f>
        <v>143.99330885494976</v>
      </c>
      <c r="S82" s="227">
        <f>+'6.รายรับ'!V83/'8.คำนวณ'!I82</f>
        <v>654.10419543739499</v>
      </c>
      <c r="T82" s="241">
        <f>+'2.Hosp. Group'!L83</f>
        <v>21</v>
      </c>
      <c r="U82" s="63">
        <f>+DATA!L84</f>
        <v>161066</v>
      </c>
      <c r="V82" s="63">
        <f>+DATA!M84</f>
        <v>14399.3</v>
      </c>
      <c r="W82" s="63">
        <f t="shared" si="2"/>
        <v>22069.109523809522</v>
      </c>
      <c r="X82" s="228">
        <f>+('7.รายจ่าย'!G81+'7.รายจ่าย'!K81)/'8.คำนวณ'!W82</f>
        <v>6606.3059981059505</v>
      </c>
      <c r="Y82" s="228">
        <f>+'7.รายจ่าย'!L81/'8.คำนวณ'!W82</f>
        <v>87.121805160542237</v>
      </c>
      <c r="Z82" s="228">
        <f>+'7.รายจ่าย'!M81/'8.คำนวณ'!W82</f>
        <v>2383.1677546055002</v>
      </c>
      <c r="AA82" s="228">
        <f>+'7.รายจ่าย'!O81/'8.คำนวณ'!W82</f>
        <v>1268.2009339708402</v>
      </c>
      <c r="AB82" s="228">
        <f>+'7.รายจ่าย'!P81/'8.คำนวณ'!W82</f>
        <v>587.94816011952071</v>
      </c>
      <c r="AC82" s="228">
        <f>+'7.รายจ่าย'!R81/'8.คำนวณ'!W82</f>
        <v>635.89081538880134</v>
      </c>
      <c r="AD82" s="228">
        <f>+'7.รายจ่าย'!S81/'8.คำนวณ'!W82</f>
        <v>1742.0054546615795</v>
      </c>
      <c r="AE82" s="228">
        <f>+'7.รายจ่าย'!T81/'8.คำนวณ'!W82</f>
        <v>655.65422947351749</v>
      </c>
      <c r="AF82" s="228">
        <f>+'7.รายจ่าย'!U81/'8.คำนวณ'!W82</f>
        <v>249.61565730854571</v>
      </c>
      <c r="AG82" s="228">
        <f>+'7.รายจ่าย'!V81/'8.คำนวณ'!W82</f>
        <v>4.5720181818456442</v>
      </c>
      <c r="AH82" s="228">
        <f>+'7.รายจ่าย'!Y81/'8.คำนวณ'!W82</f>
        <v>11.83973008598746</v>
      </c>
    </row>
    <row r="83" spans="1:34" s="63" customFormat="1">
      <c r="A83" s="65" t="s">
        <v>170</v>
      </c>
      <c r="B83" s="249">
        <v>57</v>
      </c>
      <c r="C83" s="208">
        <v>81</v>
      </c>
      <c r="D83" s="208">
        <v>11</v>
      </c>
      <c r="E83" s="191" t="s">
        <v>47</v>
      </c>
      <c r="F83" s="191" t="s">
        <v>218</v>
      </c>
      <c r="G83" s="242" t="s">
        <v>348</v>
      </c>
      <c r="H83" s="218">
        <f>+DATA!G85</f>
        <v>82021</v>
      </c>
      <c r="I83" s="219">
        <f>+DATA!H85</f>
        <v>62328</v>
      </c>
      <c r="J83" s="219">
        <f>+DATA!I85</f>
        <v>4214</v>
      </c>
      <c r="K83" s="219">
        <f>+DATA!J85</f>
        <v>6034</v>
      </c>
      <c r="L83" s="219">
        <f>+DATA!K85</f>
        <v>9445</v>
      </c>
      <c r="M83" s="226">
        <f>+'6.รายรับ'!G84/I83</f>
        <v>1725.2457553587469</v>
      </c>
      <c r="N83" s="226">
        <f>+('6.รายรับ'!H84+'6.รายรับ'!I84+'6.รายรับ'!J84)/I83</f>
        <v>886.83829466692362</v>
      </c>
      <c r="O83" s="226">
        <f>+'6.รายรับ'!K84/'8.คำนวณ'!J83</f>
        <v>992.08340294257198</v>
      </c>
      <c r="P83" s="226">
        <f>+'6.รายรับ'!L84/'8.คำนวณ'!K83</f>
        <v>8798.7395541929072</v>
      </c>
      <c r="Q83" s="226">
        <f>+'6.รายรับ'!M84/'8.คำนวณ'!H83</f>
        <v>21.384700625449579</v>
      </c>
      <c r="R83" s="227">
        <f>+'6.รายรับ'!Q84/'8.คำนวณ'!H83</f>
        <v>587.54291766742665</v>
      </c>
      <c r="S83" s="227">
        <f>+'6.รายรับ'!V84/'8.คำนวณ'!I83</f>
        <v>1384.4619504877423</v>
      </c>
      <c r="T83" s="241">
        <f>+'2.Hosp. Group'!L84</f>
        <v>21</v>
      </c>
      <c r="U83" s="63">
        <f>+DATA!L85</f>
        <v>154645</v>
      </c>
      <c r="V83" s="63">
        <f>+DATA!M85</f>
        <v>14215.6</v>
      </c>
      <c r="W83" s="63">
        <f t="shared" si="2"/>
        <v>21579.647619047621</v>
      </c>
      <c r="X83" s="228">
        <f>+('7.รายจ่าย'!G82+'7.รายจ่าย'!K82)/'8.คำนวณ'!W83</f>
        <v>8701.9349576518962</v>
      </c>
      <c r="Y83" s="228">
        <f>+'7.รายจ่าย'!L82/'8.คำนวณ'!W83</f>
        <v>44.800122646426551</v>
      </c>
      <c r="Z83" s="228">
        <f>+'7.รายจ่าย'!M82/'8.คำนวณ'!W83</f>
        <v>2313.7875669446917</v>
      </c>
      <c r="AA83" s="228">
        <f>+'7.รายจ่าย'!O82/'8.คำนวณ'!W83</f>
        <v>1858.3217014444388</v>
      </c>
      <c r="AB83" s="228">
        <f>+'7.รายจ่าย'!P82/'8.คำนวณ'!W83</f>
        <v>193.93961680384029</v>
      </c>
      <c r="AC83" s="228">
        <f>+'7.รายจ่าย'!R82/'8.คำนวณ'!W83</f>
        <v>454.29738071101377</v>
      </c>
      <c r="AD83" s="228">
        <f>+'7.รายจ่าย'!S82/'8.คำนวณ'!W83</f>
        <v>766.65057706489756</v>
      </c>
      <c r="AE83" s="228">
        <f>+'7.รายจ่าย'!T82/'8.คำนวณ'!W83</f>
        <v>605.14848715478377</v>
      </c>
      <c r="AF83" s="228">
        <f>+'7.รายจ่าย'!U82/'8.คำนวณ'!W83</f>
        <v>341.51854191978947</v>
      </c>
      <c r="AG83" s="228">
        <f>+'7.รายจ่าย'!V82/'8.คำนวณ'!W83</f>
        <v>1.8787429116411716</v>
      </c>
      <c r="AH83" s="228">
        <f>+'7.รายจ่าย'!Y82/'8.คำนวณ'!W83</f>
        <v>2.9560529034632719</v>
      </c>
    </row>
    <row r="84" spans="1:34" s="63" customFormat="1">
      <c r="A84" s="65" t="s">
        <v>235</v>
      </c>
      <c r="B84" s="249">
        <v>51</v>
      </c>
      <c r="C84" s="208">
        <v>82</v>
      </c>
      <c r="D84" s="208">
        <v>11</v>
      </c>
      <c r="E84" s="191" t="s">
        <v>49</v>
      </c>
      <c r="F84" s="191" t="s">
        <v>235</v>
      </c>
      <c r="G84" s="242" t="s">
        <v>369</v>
      </c>
      <c r="H84" s="218">
        <f>+DATA!G86</f>
        <v>150062</v>
      </c>
      <c r="I84" s="219">
        <f>+DATA!H86</f>
        <v>112572</v>
      </c>
      <c r="J84" s="219">
        <f>+DATA!I86</f>
        <v>5986</v>
      </c>
      <c r="K84" s="219">
        <f>+DATA!J86</f>
        <v>8689</v>
      </c>
      <c r="L84" s="219">
        <f>+DATA!K86</f>
        <v>22815</v>
      </c>
      <c r="M84" s="226">
        <f>+'6.รายรับ'!G85/I84</f>
        <v>1053.7568434424188</v>
      </c>
      <c r="N84" s="226">
        <f>+('6.รายรับ'!H85+'6.รายรับ'!I85+'6.รายรับ'!J85)/I84</f>
        <v>406.91442321358778</v>
      </c>
      <c r="O84" s="226">
        <f>+'6.รายรับ'!K85/'8.คำนวณ'!J84</f>
        <v>1733.804752756432</v>
      </c>
      <c r="P84" s="226">
        <f>+'6.รายรับ'!L85/'8.คำนวณ'!K84</f>
        <v>5167.1423155714128</v>
      </c>
      <c r="Q84" s="226">
        <f>+'6.รายรับ'!M85/'8.คำนวณ'!H84</f>
        <v>28.152053817755327</v>
      </c>
      <c r="R84" s="227">
        <f>+'6.รายรับ'!Q85/'8.คำนวณ'!H84</f>
        <v>96.485868107848759</v>
      </c>
      <c r="S84" s="227">
        <f>+'6.รายรับ'!V85/'8.คำนวณ'!I84</f>
        <v>732.31738691681767</v>
      </c>
      <c r="T84" s="241">
        <f>+'2.Hosp. Group'!L85</f>
        <v>17</v>
      </c>
      <c r="U84" s="63">
        <f>+DATA!L86</f>
        <v>201878</v>
      </c>
      <c r="V84" s="63">
        <f>+DATA!M86</f>
        <v>13388.1</v>
      </c>
      <c r="W84" s="63">
        <f t="shared" si="2"/>
        <v>25263.276470588236</v>
      </c>
      <c r="X84" s="228">
        <f>+('7.รายจ่าย'!G83+'7.รายจ่าย'!K83)/'8.คำนวณ'!W84</f>
        <v>6257.183282383613</v>
      </c>
      <c r="Y84" s="228">
        <f>+'7.รายจ่าย'!L83/'8.คำนวณ'!W84</f>
        <v>52.451835831456819</v>
      </c>
      <c r="Z84" s="228">
        <f>+'7.รายจ่าย'!M83/'8.คำนวณ'!W84</f>
        <v>2591.0390457946746</v>
      </c>
      <c r="AA84" s="228">
        <f>+'7.รายจ่าย'!O83/'8.คำนวณ'!W84</f>
        <v>653.82347730034542</v>
      </c>
      <c r="AB84" s="228">
        <f>+'7.รายจ่าย'!P83/'8.คำนวณ'!W84</f>
        <v>405.86007250235576</v>
      </c>
      <c r="AC84" s="228">
        <f>+'7.รายจ่าย'!R83/'8.คำนวณ'!W84</f>
        <v>353.85391718320733</v>
      </c>
      <c r="AD84" s="228">
        <f>+'7.รายจ่าย'!S83/'8.คำนวณ'!W84</f>
        <v>918.04823998191284</v>
      </c>
      <c r="AE84" s="228">
        <f>+'7.รายจ่าย'!T83/'8.คำนวณ'!W84</f>
        <v>487.92384528391244</v>
      </c>
      <c r="AF84" s="228">
        <f>+'7.รายจ่าย'!U83/'8.คำนวณ'!W84</f>
        <v>332.24826913373676</v>
      </c>
      <c r="AG84" s="228">
        <f>+'7.รายจ่าย'!V83/'8.คำนวณ'!W84</f>
        <v>34.681415176691019</v>
      </c>
      <c r="AH84" s="228">
        <f>+'7.รายจ่าย'!Y83/'8.คำนวณ'!W84</f>
        <v>7.5049398371083624</v>
      </c>
    </row>
    <row r="85" spans="1:34" s="63" customFormat="1">
      <c r="A85" s="65" t="s">
        <v>177</v>
      </c>
      <c r="B85" s="249">
        <v>62</v>
      </c>
      <c r="C85" s="208">
        <v>83</v>
      </c>
      <c r="D85" s="208">
        <v>12</v>
      </c>
      <c r="E85" s="191" t="s">
        <v>88</v>
      </c>
      <c r="F85" s="191" t="s">
        <v>177</v>
      </c>
      <c r="G85" s="242" t="s">
        <v>303</v>
      </c>
      <c r="H85" s="218">
        <f>+DATA!G87</f>
        <v>136641</v>
      </c>
      <c r="I85" s="219">
        <f>+DATA!H87</f>
        <v>100956</v>
      </c>
      <c r="J85" s="219">
        <f>+DATA!I87</f>
        <v>11753</v>
      </c>
      <c r="K85" s="219">
        <f>+DATA!J87</f>
        <v>10311</v>
      </c>
      <c r="L85" s="219">
        <f>+DATA!K87</f>
        <v>13621</v>
      </c>
      <c r="M85" s="226">
        <f>+'6.รายรับ'!G86/I85</f>
        <v>1227.3809340702878</v>
      </c>
      <c r="N85" s="226">
        <f>+('6.รายรับ'!H86+'6.รายรับ'!I86+'6.รายรับ'!J86)/I85</f>
        <v>1083.8004693133644</v>
      </c>
      <c r="O85" s="226">
        <f>+'6.รายรับ'!K86/'8.คำนวณ'!J85</f>
        <v>2134.5867974134267</v>
      </c>
      <c r="P85" s="226">
        <f>+'6.รายรับ'!L86/'8.คำนวณ'!K85</f>
        <v>5165.6488643196581</v>
      </c>
      <c r="Q85" s="226">
        <f>+'6.รายรับ'!M86/'8.คำนวณ'!H85</f>
        <v>42.152288259014497</v>
      </c>
      <c r="R85" s="227">
        <f>+'6.รายรับ'!Q86/'8.คำนวณ'!H85</f>
        <v>185.70248373475016</v>
      </c>
      <c r="S85" s="227">
        <f>+'6.รายรับ'!V86/'8.คำนวณ'!I85</f>
        <v>1225.4833713697055</v>
      </c>
      <c r="T85" s="241">
        <f>+'2.Hosp. Group'!L86</f>
        <v>21</v>
      </c>
      <c r="U85" s="63">
        <f>+DATA!L87</f>
        <v>152874</v>
      </c>
      <c r="V85" s="63">
        <f>+DATA!M87</f>
        <v>19332.400000000001</v>
      </c>
      <c r="W85" s="63">
        <f t="shared" si="2"/>
        <v>26612.114285714288</v>
      </c>
      <c r="X85" s="228">
        <f>+('7.รายจ่าย'!G84+'7.รายจ่าย'!K84)/'8.คำนวณ'!W85</f>
        <v>8975.3374672007594</v>
      </c>
      <c r="Y85" s="228">
        <f>+'7.รายจ่าย'!L84/'8.คำนวณ'!W85</f>
        <v>52.117704181983711</v>
      </c>
      <c r="Z85" s="228">
        <f>+'7.รายจ่าย'!M84/'8.คำนวณ'!W85</f>
        <v>2263.2941315126086</v>
      </c>
      <c r="AA85" s="228">
        <f>+'7.รายจ่าย'!O84/'8.คำนวณ'!W85</f>
        <v>1618.7520577094858</v>
      </c>
      <c r="AB85" s="228">
        <f>+'7.รายจ่าย'!P84/'8.คำนวณ'!W85</f>
        <v>294.25917707724943</v>
      </c>
      <c r="AC85" s="228">
        <f>+'7.รายจ่าย'!R84/'8.คำนวณ'!W85</f>
        <v>456.21819896201941</v>
      </c>
      <c r="AD85" s="228">
        <f>+'7.รายจ่าย'!S84/'8.คำนวณ'!W85</f>
        <v>460.36753406611808</v>
      </c>
      <c r="AE85" s="228">
        <f>+'7.รายจ่าย'!T84/'8.คำนวณ'!W85</f>
        <v>758.88062719019479</v>
      </c>
      <c r="AF85" s="228">
        <f>+'7.รายจ่าย'!U84/'8.คำนวณ'!W85</f>
        <v>342.93703844865496</v>
      </c>
      <c r="AG85" s="228">
        <f>+'7.รายจ่าย'!V84/'8.คำนวณ'!W85</f>
        <v>51.179603971982679</v>
      </c>
      <c r="AH85" s="228">
        <f>+'7.รายจ่าย'!Y84/'8.คำนวณ'!W85</f>
        <v>35.232074758649119</v>
      </c>
    </row>
    <row r="86" spans="1:34" s="63" customFormat="1">
      <c r="A86" s="65" t="s">
        <v>237</v>
      </c>
      <c r="B86" s="249">
        <v>21</v>
      </c>
      <c r="C86" s="208">
        <v>84</v>
      </c>
      <c r="D86" s="208">
        <v>12</v>
      </c>
      <c r="E86" s="191" t="s">
        <v>53</v>
      </c>
      <c r="F86" s="191" t="s">
        <v>201</v>
      </c>
      <c r="G86" s="242" t="s">
        <v>330</v>
      </c>
      <c r="H86" s="218">
        <f>+DATA!G88</f>
        <v>123666</v>
      </c>
      <c r="I86" s="219">
        <f>+DATA!H88</f>
        <v>91973</v>
      </c>
      <c r="J86" s="219">
        <f>+DATA!I88</f>
        <v>6855</v>
      </c>
      <c r="K86" s="219">
        <f>+DATA!J88</f>
        <v>11792</v>
      </c>
      <c r="L86" s="219">
        <f>+DATA!K88</f>
        <v>13046</v>
      </c>
      <c r="M86" s="226">
        <f>+'6.รายรับ'!G87/I86</f>
        <v>1274.9994480988983</v>
      </c>
      <c r="N86" s="226">
        <f>+('6.รายรับ'!H87+'6.รายรับ'!I87+'6.รายรับ'!J87)/I86</f>
        <v>1314.4170014025858</v>
      </c>
      <c r="O86" s="226">
        <f>+'6.รายรับ'!K87/'8.คำนวณ'!J86</f>
        <v>6916.4274660831525</v>
      </c>
      <c r="P86" s="226">
        <f>+'6.รายรับ'!L87/'8.คำนวณ'!K86</f>
        <v>7973.6776068521031</v>
      </c>
      <c r="Q86" s="226">
        <f>+'6.รายรับ'!M87/'8.คำนวณ'!H86</f>
        <v>154.99118108453413</v>
      </c>
      <c r="R86" s="227">
        <f>+'6.รายรับ'!Q87/'8.คำนวณ'!H86</f>
        <v>438.9988066242945</v>
      </c>
      <c r="S86" s="227">
        <f>+'6.รายรับ'!V87/'8.คำนวณ'!I86</f>
        <v>1964.4357340741306</v>
      </c>
      <c r="T86" s="241">
        <f>+'2.Hosp. Group'!L87</f>
        <v>21</v>
      </c>
      <c r="U86" s="63">
        <f>+DATA!L88</f>
        <v>258262</v>
      </c>
      <c r="V86" s="63">
        <f>+DATA!M88</f>
        <v>34613.800000000003</v>
      </c>
      <c r="W86" s="63">
        <f t="shared" si="2"/>
        <v>46911.990476190476</v>
      </c>
      <c r="X86" s="228">
        <f>+('7.รายจ่าย'!G85+'7.รายจ่าย'!K85)/'8.คำนวณ'!W86</f>
        <v>7203.1607738218618</v>
      </c>
      <c r="Y86" s="228">
        <f>+'7.รายจ่าย'!L85/'8.คำนวณ'!W86</f>
        <v>63.290859540631203</v>
      </c>
      <c r="Z86" s="228">
        <f>+'7.รายจ่าย'!M85/'8.คำนวณ'!W86</f>
        <v>1963.8650659421216</v>
      </c>
      <c r="AA86" s="228">
        <f>+'7.รายจ่าย'!O85/'8.คำนวณ'!W86</f>
        <v>1849.3290892022935</v>
      </c>
      <c r="AB86" s="228">
        <f>+'7.รายจ่าย'!P85/'8.คำนวณ'!W86</f>
        <v>42.684225923355164</v>
      </c>
      <c r="AC86" s="228">
        <f>+'7.รายจ่าย'!R85/'8.คำนวณ'!W86</f>
        <v>534.07558591477982</v>
      </c>
      <c r="AD86" s="228">
        <f>+'7.รายจ่าย'!S85/'8.คำนวณ'!W86</f>
        <v>532.97461962714783</v>
      </c>
      <c r="AE86" s="228">
        <f>+'7.รายจ่าย'!T85/'8.คำนวณ'!W86</f>
        <v>780.55502502253967</v>
      </c>
      <c r="AF86" s="228">
        <f>+'7.รายจ่าย'!U85/'8.คำนวณ'!W86</f>
        <v>234.14775622396465</v>
      </c>
      <c r="AG86" s="228">
        <f>+'7.รายจ่าย'!V85/'8.คำนวณ'!W86</f>
        <v>479.01781297054924</v>
      </c>
      <c r="AH86" s="228">
        <f>+'7.รายจ่าย'!Y85/'8.คำนวณ'!W86</f>
        <v>284.78683198873512</v>
      </c>
    </row>
    <row r="87" spans="1:34" s="63" customFormat="1" ht="27.6" customHeight="1">
      <c r="A87" s="65" t="s">
        <v>214</v>
      </c>
      <c r="B87" s="249">
        <v>53</v>
      </c>
      <c r="C87" s="208">
        <v>85</v>
      </c>
      <c r="D87" s="208">
        <v>12</v>
      </c>
      <c r="E87" s="191" t="s">
        <v>47</v>
      </c>
      <c r="F87" s="191" t="s">
        <v>214</v>
      </c>
      <c r="G87" s="242" t="s">
        <v>344</v>
      </c>
      <c r="H87" s="218">
        <f>+DATA!G89</f>
        <v>149652</v>
      </c>
      <c r="I87" s="219">
        <f>+DATA!H89</f>
        <v>111946</v>
      </c>
      <c r="J87" s="219">
        <f>+DATA!I89</f>
        <v>17989</v>
      </c>
      <c r="K87" s="219">
        <f>+DATA!J89</f>
        <v>13916</v>
      </c>
      <c r="L87" s="219">
        <f>+DATA!K89</f>
        <v>5801</v>
      </c>
      <c r="M87" s="226">
        <f>+'6.รายรับ'!G88/I87</f>
        <v>1745.8763812016514</v>
      </c>
      <c r="N87" s="226">
        <f>+('6.รายรับ'!H88+'6.รายรับ'!I88+'6.รายรับ'!J88)/I87</f>
        <v>1070.5497360334448</v>
      </c>
      <c r="O87" s="226">
        <f>+'6.รายรับ'!K88/'8.คำนวณ'!J87</f>
        <v>1803.089608649731</v>
      </c>
      <c r="P87" s="226">
        <f>+'6.รายรับ'!L88/'8.คำนวณ'!K87</f>
        <v>9575.0824439494099</v>
      </c>
      <c r="Q87" s="226">
        <f>+'6.รายรับ'!M88/'8.คำนวณ'!H87</f>
        <v>69.274712332611657</v>
      </c>
      <c r="R87" s="227">
        <f>+'6.รายรับ'!Q88/'8.คำนวณ'!H87</f>
        <v>484.06204875310721</v>
      </c>
      <c r="S87" s="227">
        <f>+'6.รายรับ'!V88/'8.คำนวณ'!I87</f>
        <v>1441.089870383935</v>
      </c>
      <c r="T87" s="241">
        <f>+'2.Hosp. Group'!L88</f>
        <v>21</v>
      </c>
      <c r="U87" s="63">
        <f>+DATA!L89</f>
        <v>208482</v>
      </c>
      <c r="V87" s="63">
        <f>+DATA!M89</f>
        <v>31278.5</v>
      </c>
      <c r="W87" s="63">
        <f t="shared" si="2"/>
        <v>41206.21428571429</v>
      </c>
      <c r="X87" s="228">
        <f>+('7.รายจ่าย'!G86+'7.รายจ่าย'!K86)/'8.คำนวณ'!W87</f>
        <v>7827.7451047432151</v>
      </c>
      <c r="Y87" s="228">
        <f>+'7.รายจ่าย'!L86/'8.คำนวณ'!W87</f>
        <v>54.816630674638169</v>
      </c>
      <c r="Z87" s="228">
        <f>+'7.รายจ่าย'!M86/'8.คำนวณ'!W87</f>
        <v>3597.0794019626019</v>
      </c>
      <c r="AA87" s="228">
        <f>+'7.รายจ่าย'!O86/'8.คำนวณ'!W87</f>
        <v>2132.4400453468356</v>
      </c>
      <c r="AB87" s="228">
        <f>+'7.รายจ่าย'!P86/'8.คำนวณ'!W87</f>
        <v>114.70667063047009</v>
      </c>
      <c r="AC87" s="228">
        <f>+'7.รายจ่าย'!R86/'8.คำนวณ'!W87</f>
        <v>350.83182696091262</v>
      </c>
      <c r="AD87" s="228">
        <f>+'7.รายจ่าย'!S86/'8.คำนวณ'!W87</f>
        <v>530.00040281718941</v>
      </c>
      <c r="AE87" s="228">
        <f>+'7.รายจ่าย'!T86/'8.คำนวณ'!W87</f>
        <v>572.32722633722017</v>
      </c>
      <c r="AF87" s="228">
        <f>+'7.รายจ่าย'!U86/'8.คำนวณ'!W87</f>
        <v>279.38639837611174</v>
      </c>
      <c r="AG87" s="228">
        <f>+'7.รายจ่าย'!V86/'8.คำนวณ'!W87</f>
        <v>335.85696429283377</v>
      </c>
      <c r="AH87" s="228">
        <f>+'7.รายจ่าย'!Y86/'8.คำนวณ'!W87</f>
        <v>78.005605118506736</v>
      </c>
    </row>
    <row r="88" spans="1:34" s="63" customFormat="1" ht="24.6" customHeight="1">
      <c r="A88" s="65" t="s">
        <v>201</v>
      </c>
      <c r="B88" s="249">
        <v>1</v>
      </c>
      <c r="C88" s="208">
        <v>86</v>
      </c>
      <c r="D88" s="208">
        <v>12</v>
      </c>
      <c r="E88" s="191" t="s">
        <v>51</v>
      </c>
      <c r="F88" s="191" t="s">
        <v>237</v>
      </c>
      <c r="G88" s="242" t="s">
        <v>371</v>
      </c>
      <c r="H88" s="218">
        <f>+DATA!G90</f>
        <v>143840</v>
      </c>
      <c r="I88" s="219">
        <f>+DATA!H90</f>
        <v>106007</v>
      </c>
      <c r="J88" s="219">
        <f>+DATA!I90</f>
        <v>6230</v>
      </c>
      <c r="K88" s="219">
        <f>+DATA!J90</f>
        <v>7588</v>
      </c>
      <c r="L88" s="219">
        <f>+DATA!K90</f>
        <v>24015</v>
      </c>
      <c r="M88" s="303">
        <f>+'6.รายรับ'!G89/I88</f>
        <v>1252.6248201533865</v>
      </c>
      <c r="N88" s="226">
        <f>+('6.รายรับ'!H89+'6.รายรับ'!I89+'6.รายรับ'!J89)/I88</f>
        <v>650.79552538983262</v>
      </c>
      <c r="O88" s="226">
        <f>+'6.รายรับ'!K89/'8.คำนวณ'!J88</f>
        <v>4415.4716565008039</v>
      </c>
      <c r="P88" s="226">
        <f>+'6.รายรับ'!L89/'8.คำนวณ'!K88</f>
        <v>12136.466191354772</v>
      </c>
      <c r="Q88" s="226">
        <f>+'6.รายรับ'!M89/'8.คำนวณ'!H88</f>
        <v>36.328552558398222</v>
      </c>
      <c r="R88" s="227">
        <f>+'6.รายรับ'!Q89/'8.คำนวณ'!H88</f>
        <v>297.97502607063404</v>
      </c>
      <c r="S88" s="227">
        <f>+'6.รายรับ'!V89/'8.คำนวณ'!I88</f>
        <v>1461.5133161017668</v>
      </c>
      <c r="T88" s="241">
        <f>+'2.Hosp. Group'!L89</f>
        <v>21</v>
      </c>
      <c r="U88" s="63">
        <f>+DATA!L90</f>
        <v>196513</v>
      </c>
      <c r="V88" s="63">
        <f>+DATA!M90</f>
        <v>22558</v>
      </c>
      <c r="W88" s="63">
        <f t="shared" si="2"/>
        <v>31915.761904761905</v>
      </c>
      <c r="X88" s="228">
        <f>+('7.รายจ่าย'!G87+'7.รายจ่าย'!K87)/'8.คำนวณ'!W88</f>
        <v>8594.1230658534132</v>
      </c>
      <c r="Y88" s="228">
        <f>+'7.รายจ่าย'!L87/'8.คำนวณ'!W88</f>
        <v>43.172618097342557</v>
      </c>
      <c r="Z88" s="228">
        <f>+'7.รายจ่าย'!M87/'8.คำนวณ'!W88</f>
        <v>2915.5328914806987</v>
      </c>
      <c r="AA88" s="228">
        <f>+'7.รายจ่าย'!O87/'8.คำนวณ'!W88</f>
        <v>901.81508359058307</v>
      </c>
      <c r="AB88" s="228">
        <f>+'7.รายจ่าย'!P87/'8.คำนวณ'!W88</f>
        <v>322.82706929401957</v>
      </c>
      <c r="AC88" s="228">
        <f>+'7.รายจ่าย'!R87/'8.คำนวณ'!W88</f>
        <v>485.66283350068858</v>
      </c>
      <c r="AD88" s="228">
        <f>+'7.รายจ่าย'!S87/'8.คำนวณ'!W88</f>
        <v>270.99812988357741</v>
      </c>
      <c r="AE88" s="228">
        <f>+'7.รายจ่าย'!T87/'8.คำนวณ'!W88</f>
        <v>667.95851728732328</v>
      </c>
      <c r="AF88" s="228">
        <f>+'7.รายจ่าย'!U87/'8.คำนวณ'!W88</f>
        <v>453.55745613079665</v>
      </c>
      <c r="AG88" s="228">
        <f>+'7.รายจ่าย'!V87/'8.คำนวณ'!W88</f>
        <v>297.79884272735819</v>
      </c>
      <c r="AH88" s="228">
        <f>+'7.รายจ่าย'!Y87/'8.คำนวณ'!W88</f>
        <v>151.28409512541199</v>
      </c>
    </row>
    <row r="89" spans="1:34" s="63" customFormat="1" ht="24.6" customHeight="1">
      <c r="A89" s="65" t="s">
        <v>221</v>
      </c>
      <c r="B89" s="249">
        <v>68</v>
      </c>
      <c r="C89" s="208">
        <v>87</v>
      </c>
      <c r="D89" s="208">
        <v>13</v>
      </c>
      <c r="E89" s="191" t="s">
        <v>45</v>
      </c>
      <c r="F89" s="191" t="s">
        <v>183</v>
      </c>
      <c r="G89" s="242" t="s">
        <v>309</v>
      </c>
      <c r="H89" s="218">
        <f>+DATA!G91</f>
        <v>399642</v>
      </c>
      <c r="I89" s="219">
        <f>+DATA!H91</f>
        <v>259662</v>
      </c>
      <c r="J89" s="219">
        <f>+DATA!I91</f>
        <v>56622</v>
      </c>
      <c r="K89" s="219">
        <f>+DATA!J91</f>
        <v>48215</v>
      </c>
      <c r="L89" s="219">
        <f>+DATA!K91</f>
        <v>35143</v>
      </c>
      <c r="M89" s="226">
        <f>+'6.รายรับ'!G90/I89</f>
        <v>2225.155246974914</v>
      </c>
      <c r="N89" s="226">
        <f>+('6.รายรับ'!H90+'6.รายรับ'!I90+'6.รายรับ'!J90)/I89</f>
        <v>1384.3358502976948</v>
      </c>
      <c r="O89" s="226">
        <f>+'6.รายรับ'!K90/'8.คำนวณ'!J89</f>
        <v>1979.4505647981352</v>
      </c>
      <c r="P89" s="226">
        <f>+'6.รายรับ'!L90/'8.คำนวณ'!K89</f>
        <v>8583.2478651871843</v>
      </c>
      <c r="Q89" s="226">
        <f>+'6.รายรับ'!M90/'8.คำนวณ'!H89</f>
        <v>72.409098142837848</v>
      </c>
      <c r="R89" s="227">
        <f>+'6.รายรับ'!Q90/'8.คำนวณ'!H89</f>
        <v>376.63146283423663</v>
      </c>
      <c r="S89" s="227">
        <f>+'6.รายรับ'!V90/'8.คำนวณ'!I89</f>
        <v>1668.4289252181682</v>
      </c>
      <c r="T89" s="241">
        <f>+'2.Hosp. Group'!L90</f>
        <v>21</v>
      </c>
      <c r="U89" s="63">
        <f>+DATA!L91</f>
        <v>503834</v>
      </c>
      <c r="V89" s="63">
        <f>+DATA!M91</f>
        <v>101730</v>
      </c>
      <c r="W89" s="63">
        <f t="shared" si="2"/>
        <v>125722.09523809524</v>
      </c>
      <c r="X89" s="228">
        <f>+('7.รายจ่าย'!G88+'7.รายจ่าย'!K88)/'8.คำนวณ'!W89</f>
        <v>7455.9356879534753</v>
      </c>
      <c r="Y89" s="228">
        <f>+'7.รายจ่าย'!L88/'8.คำนวณ'!W89</f>
        <v>58.3543774553399</v>
      </c>
      <c r="Z89" s="228">
        <f>+'7.รายจ่าย'!M88/'8.คำนวณ'!W89</f>
        <v>4224.3375468266368</v>
      </c>
      <c r="AA89" s="228">
        <f>+'7.รายจ่าย'!O88/'8.คำนวณ'!W89</f>
        <v>2695.5962894047489</v>
      </c>
      <c r="AB89" s="228">
        <f>+'7.รายจ่าย'!P88/'8.คำนวณ'!W89</f>
        <v>71.594191322963269</v>
      </c>
      <c r="AC89" s="228">
        <f>+'7.รายจ่าย'!R88/'8.คำนวณ'!W89</f>
        <v>457.35883482616993</v>
      </c>
      <c r="AD89" s="228">
        <f>+'7.รายจ่าย'!S88/'8.คำนวณ'!W89</f>
        <v>830.75907478474824</v>
      </c>
      <c r="AE89" s="228">
        <f>+'7.รายจ่าย'!T88/'8.คำนวณ'!W89</f>
        <v>820.15646115923107</v>
      </c>
      <c r="AF89" s="228">
        <f>+'7.รายจ่าย'!U88/'8.คำนวณ'!W89</f>
        <v>280.24831962332644</v>
      </c>
      <c r="AG89" s="228">
        <f>+'7.รายจ่าย'!V88/'8.คำนวณ'!W89</f>
        <v>14.261816879557482</v>
      </c>
      <c r="AH89" s="228">
        <f>+'7.รายจ่าย'!Y88/'8.คำนวณ'!W89</f>
        <v>122.80148800226046</v>
      </c>
    </row>
    <row r="90" spans="1:34" s="63" customFormat="1" ht="25.2" customHeight="1">
      <c r="A90" s="65" t="s">
        <v>183</v>
      </c>
      <c r="B90" s="249">
        <v>35</v>
      </c>
      <c r="C90" s="208">
        <v>88</v>
      </c>
      <c r="D90" s="208">
        <v>13</v>
      </c>
      <c r="E90" s="191" t="s">
        <v>49</v>
      </c>
      <c r="F90" s="191" t="s">
        <v>221</v>
      </c>
      <c r="G90" s="242" t="s">
        <v>353</v>
      </c>
      <c r="H90" s="218">
        <f>+DATA!G92</f>
        <v>193882</v>
      </c>
      <c r="I90" s="219">
        <f>+DATA!H92</f>
        <v>143786</v>
      </c>
      <c r="J90" s="219">
        <f>+DATA!I92</f>
        <v>24826</v>
      </c>
      <c r="K90" s="219">
        <f>+DATA!J92</f>
        <v>20327</v>
      </c>
      <c r="L90" s="219">
        <f>+DATA!K92</f>
        <v>4943</v>
      </c>
      <c r="M90" s="226">
        <f>+'6.รายรับ'!G91/I90</f>
        <v>2605.7127688370219</v>
      </c>
      <c r="N90" s="226">
        <f>+('6.รายรับ'!H91+'6.รายรับ'!I91+'6.รายรับ'!J91)/I90</f>
        <v>1641.0098158374251</v>
      </c>
      <c r="O90" s="226">
        <f>+'6.รายรับ'!K91/'8.คำนวณ'!J90</f>
        <v>4299.8169390961084</v>
      </c>
      <c r="P90" s="226">
        <f>+'6.รายรับ'!L91/'8.คำนวณ'!K90</f>
        <v>15338.226154867911</v>
      </c>
      <c r="Q90" s="226">
        <f>+'6.รายรับ'!M91/'8.คำนวณ'!H90</f>
        <v>120.00632560010727</v>
      </c>
      <c r="R90" s="227">
        <f>+'6.รายรับ'!Q91/'8.คำนวณ'!H90</f>
        <v>337.20090709813189</v>
      </c>
      <c r="S90" s="227">
        <f>+'6.รายรับ'!V91/'8.คำนวณ'!I90</f>
        <v>1962.8022016051634</v>
      </c>
      <c r="T90" s="241">
        <f>+'2.Hosp. Group'!L91</f>
        <v>21</v>
      </c>
      <c r="U90" s="63">
        <f>+DATA!L92</f>
        <v>446683</v>
      </c>
      <c r="V90" s="63">
        <f>+DATA!M92</f>
        <v>65693.8</v>
      </c>
      <c r="W90" s="63">
        <f t="shared" si="2"/>
        <v>86964.419047619042</v>
      </c>
      <c r="X90" s="228">
        <f>+('7.รายจ่าย'!G89+'7.รายจ่าย'!K89)/'8.คำนวณ'!W90</f>
        <v>6649.664629201392</v>
      </c>
      <c r="Y90" s="228">
        <f>+'7.รายจ่าย'!L89/'8.คำนวณ'!W90</f>
        <v>48.668466326239177</v>
      </c>
      <c r="Z90" s="228">
        <f>+'7.รายจ่าย'!M89/'8.คำนวณ'!W90</f>
        <v>3868.9240238098473</v>
      </c>
      <c r="AA90" s="228">
        <f>+'7.รายจ่าย'!O89/'8.คำนวณ'!W90</f>
        <v>2457.3189170962532</v>
      </c>
      <c r="AB90" s="228">
        <f>+'7.รายจ่าย'!P89/'8.คำนวณ'!W90</f>
        <v>160.37251709073357</v>
      </c>
      <c r="AC90" s="228">
        <f>+'7.รายจ่าย'!R89/'8.คำนวณ'!W90</f>
        <v>376.09663927140872</v>
      </c>
      <c r="AD90" s="228">
        <f>+'7.รายจ่าย'!S89/'8.คำนวณ'!W90</f>
        <v>1057.24249028393</v>
      </c>
      <c r="AE90" s="228">
        <f>+'7.รายจ่าย'!T89/'8.คำนวณ'!W90</f>
        <v>616.4485267318961</v>
      </c>
      <c r="AF90" s="228">
        <f>+'7.รายจ่าย'!U89/'8.คำนวณ'!W90</f>
        <v>302.77927396469977</v>
      </c>
      <c r="AG90" s="228">
        <f>+'7.รายจ่าย'!V89/'8.คำนวณ'!W90</f>
        <v>4.5237368835245597</v>
      </c>
      <c r="AH90" s="228">
        <f>+'7.รายจ่าย'!Y89/'8.คำนวณ'!W90</f>
        <v>20.475166044919959</v>
      </c>
    </row>
    <row r="91" spans="1:34" s="63" customFormat="1">
      <c r="B91" s="157"/>
      <c r="C91" s="248"/>
      <c r="D91" s="248"/>
      <c r="E91" s="170"/>
      <c r="F91" s="170"/>
      <c r="G91" s="161"/>
      <c r="H91" s="226"/>
      <c r="I91" s="226"/>
      <c r="J91" s="226"/>
      <c r="K91" s="226"/>
      <c r="L91" s="226"/>
      <c r="M91" s="228"/>
      <c r="N91" s="228"/>
      <c r="O91" s="228"/>
      <c r="P91" s="228"/>
      <c r="Q91" s="228"/>
      <c r="R91" s="228"/>
      <c r="S91" s="228"/>
      <c r="T91" s="231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</row>
    <row r="92" spans="1:34">
      <c r="G92" s="161"/>
    </row>
    <row r="111" ht="25.2" customHeight="1"/>
    <row r="112" ht="24.6" customHeight="1"/>
  </sheetData>
  <autoFilter ref="A2:CS2">
    <sortState ref="A4:CS90">
      <sortCondition ref="C2"/>
    </sortState>
  </autoFilter>
  <sortState ref="B3:AI90">
    <sortCondition ref="E3:E90"/>
  </sortState>
  <mergeCells count="18">
    <mergeCell ref="V1:V2"/>
    <mergeCell ref="W1:W2"/>
    <mergeCell ref="X1:AH1"/>
    <mergeCell ref="M1:S1"/>
    <mergeCell ref="T1:T2"/>
    <mergeCell ref="A1:A2"/>
    <mergeCell ref="B1:B2"/>
    <mergeCell ref="C1:C2"/>
    <mergeCell ref="D1:D2"/>
    <mergeCell ref="E1:E2"/>
    <mergeCell ref="K1:K2"/>
    <mergeCell ref="L1:L2"/>
    <mergeCell ref="U1:U2"/>
    <mergeCell ref="F1:F2"/>
    <mergeCell ref="G1:G2"/>
    <mergeCell ref="H1:H2"/>
    <mergeCell ref="I1:I2"/>
    <mergeCell ref="J1:J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154"/>
  <sheetViews>
    <sheetView view="pageBreakPreview" zoomScale="90" zoomScaleNormal="70" zoomScaleSheetLayoutView="90" workbookViewId="0">
      <selection activeCell="AI17" sqref="AI17"/>
    </sheetView>
  </sheetViews>
  <sheetFormatPr defaultColWidth="9" defaultRowHeight="13.2"/>
  <cols>
    <col min="1" max="1" width="7.44140625" style="169" customWidth="1"/>
    <col min="2" max="2" width="29.33203125" style="11" customWidth="1"/>
    <col min="3" max="4" width="16.5546875" style="11" customWidth="1"/>
    <col min="5" max="8" width="14.33203125" style="11" customWidth="1"/>
    <col min="9" max="9" width="14.44140625" style="11" customWidth="1"/>
    <col min="10" max="10" width="20.6640625" style="11" customWidth="1"/>
    <col min="11" max="11" width="16.6640625" style="48" customWidth="1"/>
    <col min="12" max="12" width="16.6640625" style="49" customWidth="1"/>
    <col min="13" max="16" width="14.5546875" style="48" customWidth="1"/>
    <col min="17" max="17" width="14.5546875" style="49" customWidth="1"/>
    <col min="18" max="18" width="20.6640625" style="11" customWidth="1"/>
    <col min="19" max="19" width="16.6640625" style="59" customWidth="1"/>
    <col min="20" max="20" width="16.6640625" style="60" customWidth="1"/>
    <col min="21" max="24" width="14.5546875" style="59" customWidth="1"/>
    <col min="25" max="25" width="14.5546875" style="60" customWidth="1"/>
    <col min="26" max="26" width="20.6640625" style="11" customWidth="1"/>
    <col min="27" max="27" width="16.6640625" style="11" customWidth="1"/>
    <col min="28" max="28" width="16.6640625" style="22" customWidth="1"/>
    <col min="29" max="32" width="15.109375" style="11" customWidth="1"/>
    <col min="33" max="33" width="15.109375" style="22" customWidth="1"/>
    <col min="34" max="255" width="9" style="11"/>
    <col min="256" max="256" width="20.5546875" style="11" customWidth="1"/>
    <col min="257" max="258" width="16.5546875" style="11" customWidth="1"/>
    <col min="259" max="263" width="14.33203125" style="11" customWidth="1"/>
    <col min="264" max="264" width="9" style="11" customWidth="1"/>
    <col min="265" max="265" width="20.6640625" style="11" customWidth="1"/>
    <col min="266" max="267" width="16.6640625" style="11" customWidth="1"/>
    <col min="268" max="272" width="14.5546875" style="11" customWidth="1"/>
    <col min="273" max="273" width="9" style="11" customWidth="1"/>
    <col min="274" max="274" width="20.6640625" style="11" customWidth="1"/>
    <col min="275" max="276" width="16.6640625" style="11" customWidth="1"/>
    <col min="277" max="281" width="15.109375" style="11" customWidth="1"/>
    <col min="282" max="511" width="9" style="11"/>
    <col min="512" max="512" width="20.5546875" style="11" customWidth="1"/>
    <col min="513" max="514" width="16.5546875" style="11" customWidth="1"/>
    <col min="515" max="519" width="14.33203125" style="11" customWidth="1"/>
    <col min="520" max="520" width="9" style="11" customWidth="1"/>
    <col min="521" max="521" width="20.6640625" style="11" customWidth="1"/>
    <col min="522" max="523" width="16.6640625" style="11" customWidth="1"/>
    <col min="524" max="528" width="14.5546875" style="11" customWidth="1"/>
    <col min="529" max="529" width="9" style="11" customWidth="1"/>
    <col min="530" max="530" width="20.6640625" style="11" customWidth="1"/>
    <col min="531" max="532" width="16.6640625" style="11" customWidth="1"/>
    <col min="533" max="537" width="15.109375" style="11" customWidth="1"/>
    <col min="538" max="767" width="9" style="11"/>
    <col min="768" max="768" width="20.5546875" style="11" customWidth="1"/>
    <col min="769" max="770" width="16.5546875" style="11" customWidth="1"/>
    <col min="771" max="775" width="14.33203125" style="11" customWidth="1"/>
    <col min="776" max="776" width="9" style="11" customWidth="1"/>
    <col min="777" max="777" width="20.6640625" style="11" customWidth="1"/>
    <col min="778" max="779" width="16.6640625" style="11" customWidth="1"/>
    <col min="780" max="784" width="14.5546875" style="11" customWidth="1"/>
    <col min="785" max="785" width="9" style="11" customWidth="1"/>
    <col min="786" max="786" width="20.6640625" style="11" customWidth="1"/>
    <col min="787" max="788" width="16.6640625" style="11" customWidth="1"/>
    <col min="789" max="793" width="15.109375" style="11" customWidth="1"/>
    <col min="794" max="1023" width="9" style="11"/>
    <col min="1024" max="1024" width="20.5546875" style="11" customWidth="1"/>
    <col min="1025" max="1026" width="16.5546875" style="11" customWidth="1"/>
    <col min="1027" max="1031" width="14.33203125" style="11" customWidth="1"/>
    <col min="1032" max="1032" width="9" style="11" customWidth="1"/>
    <col min="1033" max="1033" width="20.6640625" style="11" customWidth="1"/>
    <col min="1034" max="1035" width="16.6640625" style="11" customWidth="1"/>
    <col min="1036" max="1040" width="14.5546875" style="11" customWidth="1"/>
    <col min="1041" max="1041" width="9" style="11" customWidth="1"/>
    <col min="1042" max="1042" width="20.6640625" style="11" customWidth="1"/>
    <col min="1043" max="1044" width="16.6640625" style="11" customWidth="1"/>
    <col min="1045" max="1049" width="15.109375" style="11" customWidth="1"/>
    <col min="1050" max="1279" width="9" style="11"/>
    <col min="1280" max="1280" width="20.5546875" style="11" customWidth="1"/>
    <col min="1281" max="1282" width="16.5546875" style="11" customWidth="1"/>
    <col min="1283" max="1287" width="14.33203125" style="11" customWidth="1"/>
    <col min="1288" max="1288" width="9" style="11" customWidth="1"/>
    <col min="1289" max="1289" width="20.6640625" style="11" customWidth="1"/>
    <col min="1290" max="1291" width="16.6640625" style="11" customWidth="1"/>
    <col min="1292" max="1296" width="14.5546875" style="11" customWidth="1"/>
    <col min="1297" max="1297" width="9" style="11" customWidth="1"/>
    <col min="1298" max="1298" width="20.6640625" style="11" customWidth="1"/>
    <col min="1299" max="1300" width="16.6640625" style="11" customWidth="1"/>
    <col min="1301" max="1305" width="15.109375" style="11" customWidth="1"/>
    <col min="1306" max="1535" width="9" style="11"/>
    <col min="1536" max="1536" width="20.5546875" style="11" customWidth="1"/>
    <col min="1537" max="1538" width="16.5546875" style="11" customWidth="1"/>
    <col min="1539" max="1543" width="14.33203125" style="11" customWidth="1"/>
    <col min="1544" max="1544" width="9" style="11" customWidth="1"/>
    <col min="1545" max="1545" width="20.6640625" style="11" customWidth="1"/>
    <col min="1546" max="1547" width="16.6640625" style="11" customWidth="1"/>
    <col min="1548" max="1552" width="14.5546875" style="11" customWidth="1"/>
    <col min="1553" max="1553" width="9" style="11" customWidth="1"/>
    <col min="1554" max="1554" width="20.6640625" style="11" customWidth="1"/>
    <col min="1555" max="1556" width="16.6640625" style="11" customWidth="1"/>
    <col min="1557" max="1561" width="15.109375" style="11" customWidth="1"/>
    <col min="1562" max="1791" width="9" style="11"/>
    <col min="1792" max="1792" width="20.5546875" style="11" customWidth="1"/>
    <col min="1793" max="1794" width="16.5546875" style="11" customWidth="1"/>
    <col min="1795" max="1799" width="14.33203125" style="11" customWidth="1"/>
    <col min="1800" max="1800" width="9" style="11" customWidth="1"/>
    <col min="1801" max="1801" width="20.6640625" style="11" customWidth="1"/>
    <col min="1802" max="1803" width="16.6640625" style="11" customWidth="1"/>
    <col min="1804" max="1808" width="14.5546875" style="11" customWidth="1"/>
    <col min="1809" max="1809" width="9" style="11" customWidth="1"/>
    <col min="1810" max="1810" width="20.6640625" style="11" customWidth="1"/>
    <col min="1811" max="1812" width="16.6640625" style="11" customWidth="1"/>
    <col min="1813" max="1817" width="15.109375" style="11" customWidth="1"/>
    <col min="1818" max="2047" width="9" style="11"/>
    <col min="2048" max="2048" width="20.5546875" style="11" customWidth="1"/>
    <col min="2049" max="2050" width="16.5546875" style="11" customWidth="1"/>
    <col min="2051" max="2055" width="14.33203125" style="11" customWidth="1"/>
    <col min="2056" max="2056" width="9" style="11" customWidth="1"/>
    <col min="2057" max="2057" width="20.6640625" style="11" customWidth="1"/>
    <col min="2058" max="2059" width="16.6640625" style="11" customWidth="1"/>
    <col min="2060" max="2064" width="14.5546875" style="11" customWidth="1"/>
    <col min="2065" max="2065" width="9" style="11" customWidth="1"/>
    <col min="2066" max="2066" width="20.6640625" style="11" customWidth="1"/>
    <col min="2067" max="2068" width="16.6640625" style="11" customWidth="1"/>
    <col min="2069" max="2073" width="15.109375" style="11" customWidth="1"/>
    <col min="2074" max="2303" width="9" style="11"/>
    <col min="2304" max="2304" width="20.5546875" style="11" customWidth="1"/>
    <col min="2305" max="2306" width="16.5546875" style="11" customWidth="1"/>
    <col min="2307" max="2311" width="14.33203125" style="11" customWidth="1"/>
    <col min="2312" max="2312" width="9" style="11" customWidth="1"/>
    <col min="2313" max="2313" width="20.6640625" style="11" customWidth="1"/>
    <col min="2314" max="2315" width="16.6640625" style="11" customWidth="1"/>
    <col min="2316" max="2320" width="14.5546875" style="11" customWidth="1"/>
    <col min="2321" max="2321" width="9" style="11" customWidth="1"/>
    <col min="2322" max="2322" width="20.6640625" style="11" customWidth="1"/>
    <col min="2323" max="2324" width="16.6640625" style="11" customWidth="1"/>
    <col min="2325" max="2329" width="15.109375" style="11" customWidth="1"/>
    <col min="2330" max="2559" width="9" style="11"/>
    <col min="2560" max="2560" width="20.5546875" style="11" customWidth="1"/>
    <col min="2561" max="2562" width="16.5546875" style="11" customWidth="1"/>
    <col min="2563" max="2567" width="14.33203125" style="11" customWidth="1"/>
    <col min="2568" max="2568" width="9" style="11" customWidth="1"/>
    <col min="2569" max="2569" width="20.6640625" style="11" customWidth="1"/>
    <col min="2570" max="2571" width="16.6640625" style="11" customWidth="1"/>
    <col min="2572" max="2576" width="14.5546875" style="11" customWidth="1"/>
    <col min="2577" max="2577" width="9" style="11" customWidth="1"/>
    <col min="2578" max="2578" width="20.6640625" style="11" customWidth="1"/>
    <col min="2579" max="2580" width="16.6640625" style="11" customWidth="1"/>
    <col min="2581" max="2585" width="15.109375" style="11" customWidth="1"/>
    <col min="2586" max="2815" width="9" style="11"/>
    <col min="2816" max="2816" width="20.5546875" style="11" customWidth="1"/>
    <col min="2817" max="2818" width="16.5546875" style="11" customWidth="1"/>
    <col min="2819" max="2823" width="14.33203125" style="11" customWidth="1"/>
    <col min="2824" max="2824" width="9" style="11" customWidth="1"/>
    <col min="2825" max="2825" width="20.6640625" style="11" customWidth="1"/>
    <col min="2826" max="2827" width="16.6640625" style="11" customWidth="1"/>
    <col min="2828" max="2832" width="14.5546875" style="11" customWidth="1"/>
    <col min="2833" max="2833" width="9" style="11" customWidth="1"/>
    <col min="2834" max="2834" width="20.6640625" style="11" customWidth="1"/>
    <col min="2835" max="2836" width="16.6640625" style="11" customWidth="1"/>
    <col min="2837" max="2841" width="15.109375" style="11" customWidth="1"/>
    <col min="2842" max="3071" width="9" style="11"/>
    <col min="3072" max="3072" width="20.5546875" style="11" customWidth="1"/>
    <col min="3073" max="3074" width="16.5546875" style="11" customWidth="1"/>
    <col min="3075" max="3079" width="14.33203125" style="11" customWidth="1"/>
    <col min="3080" max="3080" width="9" style="11" customWidth="1"/>
    <col min="3081" max="3081" width="20.6640625" style="11" customWidth="1"/>
    <col min="3082" max="3083" width="16.6640625" style="11" customWidth="1"/>
    <col min="3084" max="3088" width="14.5546875" style="11" customWidth="1"/>
    <col min="3089" max="3089" width="9" style="11" customWidth="1"/>
    <col min="3090" max="3090" width="20.6640625" style="11" customWidth="1"/>
    <col min="3091" max="3092" width="16.6640625" style="11" customWidth="1"/>
    <col min="3093" max="3097" width="15.109375" style="11" customWidth="1"/>
    <col min="3098" max="3327" width="9" style="11"/>
    <col min="3328" max="3328" width="20.5546875" style="11" customWidth="1"/>
    <col min="3329" max="3330" width="16.5546875" style="11" customWidth="1"/>
    <col min="3331" max="3335" width="14.33203125" style="11" customWidth="1"/>
    <col min="3336" max="3336" width="9" style="11" customWidth="1"/>
    <col min="3337" max="3337" width="20.6640625" style="11" customWidth="1"/>
    <col min="3338" max="3339" width="16.6640625" style="11" customWidth="1"/>
    <col min="3340" max="3344" width="14.5546875" style="11" customWidth="1"/>
    <col min="3345" max="3345" width="9" style="11" customWidth="1"/>
    <col min="3346" max="3346" width="20.6640625" style="11" customWidth="1"/>
    <col min="3347" max="3348" width="16.6640625" style="11" customWidth="1"/>
    <col min="3349" max="3353" width="15.109375" style="11" customWidth="1"/>
    <col min="3354" max="3583" width="9" style="11"/>
    <col min="3584" max="3584" width="20.5546875" style="11" customWidth="1"/>
    <col min="3585" max="3586" width="16.5546875" style="11" customWidth="1"/>
    <col min="3587" max="3591" width="14.33203125" style="11" customWidth="1"/>
    <col min="3592" max="3592" width="9" style="11" customWidth="1"/>
    <col min="3593" max="3593" width="20.6640625" style="11" customWidth="1"/>
    <col min="3594" max="3595" width="16.6640625" style="11" customWidth="1"/>
    <col min="3596" max="3600" width="14.5546875" style="11" customWidth="1"/>
    <col min="3601" max="3601" width="9" style="11" customWidth="1"/>
    <col min="3602" max="3602" width="20.6640625" style="11" customWidth="1"/>
    <col min="3603" max="3604" width="16.6640625" style="11" customWidth="1"/>
    <col min="3605" max="3609" width="15.109375" style="11" customWidth="1"/>
    <col min="3610" max="3839" width="9" style="11"/>
    <col min="3840" max="3840" width="20.5546875" style="11" customWidth="1"/>
    <col min="3841" max="3842" width="16.5546875" style="11" customWidth="1"/>
    <col min="3843" max="3847" width="14.33203125" style="11" customWidth="1"/>
    <col min="3848" max="3848" width="9" style="11" customWidth="1"/>
    <col min="3849" max="3849" width="20.6640625" style="11" customWidth="1"/>
    <col min="3850" max="3851" width="16.6640625" style="11" customWidth="1"/>
    <col min="3852" max="3856" width="14.5546875" style="11" customWidth="1"/>
    <col min="3857" max="3857" width="9" style="11" customWidth="1"/>
    <col min="3858" max="3858" width="20.6640625" style="11" customWidth="1"/>
    <col min="3859" max="3860" width="16.6640625" style="11" customWidth="1"/>
    <col min="3861" max="3865" width="15.109375" style="11" customWidth="1"/>
    <col min="3866" max="4095" width="9" style="11"/>
    <col min="4096" max="4096" width="20.5546875" style="11" customWidth="1"/>
    <col min="4097" max="4098" width="16.5546875" style="11" customWidth="1"/>
    <col min="4099" max="4103" width="14.33203125" style="11" customWidth="1"/>
    <col min="4104" max="4104" width="9" style="11" customWidth="1"/>
    <col min="4105" max="4105" width="20.6640625" style="11" customWidth="1"/>
    <col min="4106" max="4107" width="16.6640625" style="11" customWidth="1"/>
    <col min="4108" max="4112" width="14.5546875" style="11" customWidth="1"/>
    <col min="4113" max="4113" width="9" style="11" customWidth="1"/>
    <col min="4114" max="4114" width="20.6640625" style="11" customWidth="1"/>
    <col min="4115" max="4116" width="16.6640625" style="11" customWidth="1"/>
    <col min="4117" max="4121" width="15.109375" style="11" customWidth="1"/>
    <col min="4122" max="4351" width="9" style="11"/>
    <col min="4352" max="4352" width="20.5546875" style="11" customWidth="1"/>
    <col min="4353" max="4354" width="16.5546875" style="11" customWidth="1"/>
    <col min="4355" max="4359" width="14.33203125" style="11" customWidth="1"/>
    <col min="4360" max="4360" width="9" style="11" customWidth="1"/>
    <col min="4361" max="4361" width="20.6640625" style="11" customWidth="1"/>
    <col min="4362" max="4363" width="16.6640625" style="11" customWidth="1"/>
    <col min="4364" max="4368" width="14.5546875" style="11" customWidth="1"/>
    <col min="4369" max="4369" width="9" style="11" customWidth="1"/>
    <col min="4370" max="4370" width="20.6640625" style="11" customWidth="1"/>
    <col min="4371" max="4372" width="16.6640625" style="11" customWidth="1"/>
    <col min="4373" max="4377" width="15.109375" style="11" customWidth="1"/>
    <col min="4378" max="4607" width="9" style="11"/>
    <col min="4608" max="4608" width="20.5546875" style="11" customWidth="1"/>
    <col min="4609" max="4610" width="16.5546875" style="11" customWidth="1"/>
    <col min="4611" max="4615" width="14.33203125" style="11" customWidth="1"/>
    <col min="4616" max="4616" width="9" style="11" customWidth="1"/>
    <col min="4617" max="4617" width="20.6640625" style="11" customWidth="1"/>
    <col min="4618" max="4619" width="16.6640625" style="11" customWidth="1"/>
    <col min="4620" max="4624" width="14.5546875" style="11" customWidth="1"/>
    <col min="4625" max="4625" width="9" style="11" customWidth="1"/>
    <col min="4626" max="4626" width="20.6640625" style="11" customWidth="1"/>
    <col min="4627" max="4628" width="16.6640625" style="11" customWidth="1"/>
    <col min="4629" max="4633" width="15.109375" style="11" customWidth="1"/>
    <col min="4634" max="4863" width="9" style="11"/>
    <col min="4864" max="4864" width="20.5546875" style="11" customWidth="1"/>
    <col min="4865" max="4866" width="16.5546875" style="11" customWidth="1"/>
    <col min="4867" max="4871" width="14.33203125" style="11" customWidth="1"/>
    <col min="4872" max="4872" width="9" style="11" customWidth="1"/>
    <col min="4873" max="4873" width="20.6640625" style="11" customWidth="1"/>
    <col min="4874" max="4875" width="16.6640625" style="11" customWidth="1"/>
    <col min="4876" max="4880" width="14.5546875" style="11" customWidth="1"/>
    <col min="4881" max="4881" width="9" style="11" customWidth="1"/>
    <col min="4882" max="4882" width="20.6640625" style="11" customWidth="1"/>
    <col min="4883" max="4884" width="16.6640625" style="11" customWidth="1"/>
    <col min="4885" max="4889" width="15.109375" style="11" customWidth="1"/>
    <col min="4890" max="5119" width="9" style="11"/>
    <col min="5120" max="5120" width="20.5546875" style="11" customWidth="1"/>
    <col min="5121" max="5122" width="16.5546875" style="11" customWidth="1"/>
    <col min="5123" max="5127" width="14.33203125" style="11" customWidth="1"/>
    <col min="5128" max="5128" width="9" style="11" customWidth="1"/>
    <col min="5129" max="5129" width="20.6640625" style="11" customWidth="1"/>
    <col min="5130" max="5131" width="16.6640625" style="11" customWidth="1"/>
    <col min="5132" max="5136" width="14.5546875" style="11" customWidth="1"/>
    <col min="5137" max="5137" width="9" style="11" customWidth="1"/>
    <col min="5138" max="5138" width="20.6640625" style="11" customWidth="1"/>
    <col min="5139" max="5140" width="16.6640625" style="11" customWidth="1"/>
    <col min="5141" max="5145" width="15.109375" style="11" customWidth="1"/>
    <col min="5146" max="5375" width="9" style="11"/>
    <col min="5376" max="5376" width="20.5546875" style="11" customWidth="1"/>
    <col min="5377" max="5378" width="16.5546875" style="11" customWidth="1"/>
    <col min="5379" max="5383" width="14.33203125" style="11" customWidth="1"/>
    <col min="5384" max="5384" width="9" style="11" customWidth="1"/>
    <col min="5385" max="5385" width="20.6640625" style="11" customWidth="1"/>
    <col min="5386" max="5387" width="16.6640625" style="11" customWidth="1"/>
    <col min="5388" max="5392" width="14.5546875" style="11" customWidth="1"/>
    <col min="5393" max="5393" width="9" style="11" customWidth="1"/>
    <col min="5394" max="5394" width="20.6640625" style="11" customWidth="1"/>
    <col min="5395" max="5396" width="16.6640625" style="11" customWidth="1"/>
    <col min="5397" max="5401" width="15.109375" style="11" customWidth="1"/>
    <col min="5402" max="5631" width="9" style="11"/>
    <col min="5632" max="5632" width="20.5546875" style="11" customWidth="1"/>
    <col min="5633" max="5634" width="16.5546875" style="11" customWidth="1"/>
    <col min="5635" max="5639" width="14.33203125" style="11" customWidth="1"/>
    <col min="5640" max="5640" width="9" style="11" customWidth="1"/>
    <col min="5641" max="5641" width="20.6640625" style="11" customWidth="1"/>
    <col min="5642" max="5643" width="16.6640625" style="11" customWidth="1"/>
    <col min="5644" max="5648" width="14.5546875" style="11" customWidth="1"/>
    <col min="5649" max="5649" width="9" style="11" customWidth="1"/>
    <col min="5650" max="5650" width="20.6640625" style="11" customWidth="1"/>
    <col min="5651" max="5652" width="16.6640625" style="11" customWidth="1"/>
    <col min="5653" max="5657" width="15.109375" style="11" customWidth="1"/>
    <col min="5658" max="5887" width="9" style="11"/>
    <col min="5888" max="5888" width="20.5546875" style="11" customWidth="1"/>
    <col min="5889" max="5890" width="16.5546875" style="11" customWidth="1"/>
    <col min="5891" max="5895" width="14.33203125" style="11" customWidth="1"/>
    <col min="5896" max="5896" width="9" style="11" customWidth="1"/>
    <col min="5897" max="5897" width="20.6640625" style="11" customWidth="1"/>
    <col min="5898" max="5899" width="16.6640625" style="11" customWidth="1"/>
    <col min="5900" max="5904" width="14.5546875" style="11" customWidth="1"/>
    <col min="5905" max="5905" width="9" style="11" customWidth="1"/>
    <col min="5906" max="5906" width="20.6640625" style="11" customWidth="1"/>
    <col min="5907" max="5908" width="16.6640625" style="11" customWidth="1"/>
    <col min="5909" max="5913" width="15.109375" style="11" customWidth="1"/>
    <col min="5914" max="6143" width="9" style="11"/>
    <col min="6144" max="6144" width="20.5546875" style="11" customWidth="1"/>
    <col min="6145" max="6146" width="16.5546875" style="11" customWidth="1"/>
    <col min="6147" max="6151" width="14.33203125" style="11" customWidth="1"/>
    <col min="6152" max="6152" width="9" style="11" customWidth="1"/>
    <col min="6153" max="6153" width="20.6640625" style="11" customWidth="1"/>
    <col min="6154" max="6155" width="16.6640625" style="11" customWidth="1"/>
    <col min="6156" max="6160" width="14.5546875" style="11" customWidth="1"/>
    <col min="6161" max="6161" width="9" style="11" customWidth="1"/>
    <col min="6162" max="6162" width="20.6640625" style="11" customWidth="1"/>
    <col min="6163" max="6164" width="16.6640625" style="11" customWidth="1"/>
    <col min="6165" max="6169" width="15.109375" style="11" customWidth="1"/>
    <col min="6170" max="6399" width="9" style="11"/>
    <col min="6400" max="6400" width="20.5546875" style="11" customWidth="1"/>
    <col min="6401" max="6402" width="16.5546875" style="11" customWidth="1"/>
    <col min="6403" max="6407" width="14.33203125" style="11" customWidth="1"/>
    <col min="6408" max="6408" width="9" style="11" customWidth="1"/>
    <col min="6409" max="6409" width="20.6640625" style="11" customWidth="1"/>
    <col min="6410" max="6411" width="16.6640625" style="11" customWidth="1"/>
    <col min="6412" max="6416" width="14.5546875" style="11" customWidth="1"/>
    <col min="6417" max="6417" width="9" style="11" customWidth="1"/>
    <col min="6418" max="6418" width="20.6640625" style="11" customWidth="1"/>
    <col min="6419" max="6420" width="16.6640625" style="11" customWidth="1"/>
    <col min="6421" max="6425" width="15.109375" style="11" customWidth="1"/>
    <col min="6426" max="6655" width="9" style="11"/>
    <col min="6656" max="6656" width="20.5546875" style="11" customWidth="1"/>
    <col min="6657" max="6658" width="16.5546875" style="11" customWidth="1"/>
    <col min="6659" max="6663" width="14.33203125" style="11" customWidth="1"/>
    <col min="6664" max="6664" width="9" style="11" customWidth="1"/>
    <col min="6665" max="6665" width="20.6640625" style="11" customWidth="1"/>
    <col min="6666" max="6667" width="16.6640625" style="11" customWidth="1"/>
    <col min="6668" max="6672" width="14.5546875" style="11" customWidth="1"/>
    <col min="6673" max="6673" width="9" style="11" customWidth="1"/>
    <col min="6674" max="6674" width="20.6640625" style="11" customWidth="1"/>
    <col min="6675" max="6676" width="16.6640625" style="11" customWidth="1"/>
    <col min="6677" max="6681" width="15.109375" style="11" customWidth="1"/>
    <col min="6682" max="6911" width="9" style="11"/>
    <col min="6912" max="6912" width="20.5546875" style="11" customWidth="1"/>
    <col min="6913" max="6914" width="16.5546875" style="11" customWidth="1"/>
    <col min="6915" max="6919" width="14.33203125" style="11" customWidth="1"/>
    <col min="6920" max="6920" width="9" style="11" customWidth="1"/>
    <col min="6921" max="6921" width="20.6640625" style="11" customWidth="1"/>
    <col min="6922" max="6923" width="16.6640625" style="11" customWidth="1"/>
    <col min="6924" max="6928" width="14.5546875" style="11" customWidth="1"/>
    <col min="6929" max="6929" width="9" style="11" customWidth="1"/>
    <col min="6930" max="6930" width="20.6640625" style="11" customWidth="1"/>
    <col min="6931" max="6932" width="16.6640625" style="11" customWidth="1"/>
    <col min="6933" max="6937" width="15.109375" style="11" customWidth="1"/>
    <col min="6938" max="7167" width="9" style="11"/>
    <col min="7168" max="7168" width="20.5546875" style="11" customWidth="1"/>
    <col min="7169" max="7170" width="16.5546875" style="11" customWidth="1"/>
    <col min="7171" max="7175" width="14.33203125" style="11" customWidth="1"/>
    <col min="7176" max="7176" width="9" style="11" customWidth="1"/>
    <col min="7177" max="7177" width="20.6640625" style="11" customWidth="1"/>
    <col min="7178" max="7179" width="16.6640625" style="11" customWidth="1"/>
    <col min="7180" max="7184" width="14.5546875" style="11" customWidth="1"/>
    <col min="7185" max="7185" width="9" style="11" customWidth="1"/>
    <col min="7186" max="7186" width="20.6640625" style="11" customWidth="1"/>
    <col min="7187" max="7188" width="16.6640625" style="11" customWidth="1"/>
    <col min="7189" max="7193" width="15.109375" style="11" customWidth="1"/>
    <col min="7194" max="7423" width="9" style="11"/>
    <col min="7424" max="7424" width="20.5546875" style="11" customWidth="1"/>
    <col min="7425" max="7426" width="16.5546875" style="11" customWidth="1"/>
    <col min="7427" max="7431" width="14.33203125" style="11" customWidth="1"/>
    <col min="7432" max="7432" width="9" style="11" customWidth="1"/>
    <col min="7433" max="7433" width="20.6640625" style="11" customWidth="1"/>
    <col min="7434" max="7435" width="16.6640625" style="11" customWidth="1"/>
    <col min="7436" max="7440" width="14.5546875" style="11" customWidth="1"/>
    <col min="7441" max="7441" width="9" style="11" customWidth="1"/>
    <col min="7442" max="7442" width="20.6640625" style="11" customWidth="1"/>
    <col min="7443" max="7444" width="16.6640625" style="11" customWidth="1"/>
    <col min="7445" max="7449" width="15.109375" style="11" customWidth="1"/>
    <col min="7450" max="7679" width="9" style="11"/>
    <col min="7680" max="7680" width="20.5546875" style="11" customWidth="1"/>
    <col min="7681" max="7682" width="16.5546875" style="11" customWidth="1"/>
    <col min="7683" max="7687" width="14.33203125" style="11" customWidth="1"/>
    <col min="7688" max="7688" width="9" style="11" customWidth="1"/>
    <col min="7689" max="7689" width="20.6640625" style="11" customWidth="1"/>
    <col min="7690" max="7691" width="16.6640625" style="11" customWidth="1"/>
    <col min="7692" max="7696" width="14.5546875" style="11" customWidth="1"/>
    <col min="7697" max="7697" width="9" style="11" customWidth="1"/>
    <col min="7698" max="7698" width="20.6640625" style="11" customWidth="1"/>
    <col min="7699" max="7700" width="16.6640625" style="11" customWidth="1"/>
    <col min="7701" max="7705" width="15.109375" style="11" customWidth="1"/>
    <col min="7706" max="7935" width="9" style="11"/>
    <col min="7936" max="7936" width="20.5546875" style="11" customWidth="1"/>
    <col min="7937" max="7938" width="16.5546875" style="11" customWidth="1"/>
    <col min="7939" max="7943" width="14.33203125" style="11" customWidth="1"/>
    <col min="7944" max="7944" width="9" style="11" customWidth="1"/>
    <col min="7945" max="7945" width="20.6640625" style="11" customWidth="1"/>
    <col min="7946" max="7947" width="16.6640625" style="11" customWidth="1"/>
    <col min="7948" max="7952" width="14.5546875" style="11" customWidth="1"/>
    <col min="7953" max="7953" width="9" style="11" customWidth="1"/>
    <col min="7954" max="7954" width="20.6640625" style="11" customWidth="1"/>
    <col min="7955" max="7956" width="16.6640625" style="11" customWidth="1"/>
    <col min="7957" max="7961" width="15.109375" style="11" customWidth="1"/>
    <col min="7962" max="8191" width="9" style="11"/>
    <col min="8192" max="8192" width="20.5546875" style="11" customWidth="1"/>
    <col min="8193" max="8194" width="16.5546875" style="11" customWidth="1"/>
    <col min="8195" max="8199" width="14.33203125" style="11" customWidth="1"/>
    <col min="8200" max="8200" width="9" style="11" customWidth="1"/>
    <col min="8201" max="8201" width="20.6640625" style="11" customWidth="1"/>
    <col min="8202" max="8203" width="16.6640625" style="11" customWidth="1"/>
    <col min="8204" max="8208" width="14.5546875" style="11" customWidth="1"/>
    <col min="8209" max="8209" width="9" style="11" customWidth="1"/>
    <col min="8210" max="8210" width="20.6640625" style="11" customWidth="1"/>
    <col min="8211" max="8212" width="16.6640625" style="11" customWidth="1"/>
    <col min="8213" max="8217" width="15.109375" style="11" customWidth="1"/>
    <col min="8218" max="8447" width="9" style="11"/>
    <col min="8448" max="8448" width="20.5546875" style="11" customWidth="1"/>
    <col min="8449" max="8450" width="16.5546875" style="11" customWidth="1"/>
    <col min="8451" max="8455" width="14.33203125" style="11" customWidth="1"/>
    <col min="8456" max="8456" width="9" style="11" customWidth="1"/>
    <col min="8457" max="8457" width="20.6640625" style="11" customWidth="1"/>
    <col min="8458" max="8459" width="16.6640625" style="11" customWidth="1"/>
    <col min="8460" max="8464" width="14.5546875" style="11" customWidth="1"/>
    <col min="8465" max="8465" width="9" style="11" customWidth="1"/>
    <col min="8466" max="8466" width="20.6640625" style="11" customWidth="1"/>
    <col min="8467" max="8468" width="16.6640625" style="11" customWidth="1"/>
    <col min="8469" max="8473" width="15.109375" style="11" customWidth="1"/>
    <col min="8474" max="8703" width="9" style="11"/>
    <col min="8704" max="8704" width="20.5546875" style="11" customWidth="1"/>
    <col min="8705" max="8706" width="16.5546875" style="11" customWidth="1"/>
    <col min="8707" max="8711" width="14.33203125" style="11" customWidth="1"/>
    <col min="8712" max="8712" width="9" style="11" customWidth="1"/>
    <col min="8713" max="8713" width="20.6640625" style="11" customWidth="1"/>
    <col min="8714" max="8715" width="16.6640625" style="11" customWidth="1"/>
    <col min="8716" max="8720" width="14.5546875" style="11" customWidth="1"/>
    <col min="8721" max="8721" width="9" style="11" customWidth="1"/>
    <col min="8722" max="8722" width="20.6640625" style="11" customWidth="1"/>
    <col min="8723" max="8724" width="16.6640625" style="11" customWidth="1"/>
    <col min="8725" max="8729" width="15.109375" style="11" customWidth="1"/>
    <col min="8730" max="8959" width="9" style="11"/>
    <col min="8960" max="8960" width="20.5546875" style="11" customWidth="1"/>
    <col min="8961" max="8962" width="16.5546875" style="11" customWidth="1"/>
    <col min="8963" max="8967" width="14.33203125" style="11" customWidth="1"/>
    <col min="8968" max="8968" width="9" style="11" customWidth="1"/>
    <col min="8969" max="8969" width="20.6640625" style="11" customWidth="1"/>
    <col min="8970" max="8971" width="16.6640625" style="11" customWidth="1"/>
    <col min="8972" max="8976" width="14.5546875" style="11" customWidth="1"/>
    <col min="8977" max="8977" width="9" style="11" customWidth="1"/>
    <col min="8978" max="8978" width="20.6640625" style="11" customWidth="1"/>
    <col min="8979" max="8980" width="16.6640625" style="11" customWidth="1"/>
    <col min="8981" max="8985" width="15.109375" style="11" customWidth="1"/>
    <col min="8986" max="9215" width="9" style="11"/>
    <col min="9216" max="9216" width="20.5546875" style="11" customWidth="1"/>
    <col min="9217" max="9218" width="16.5546875" style="11" customWidth="1"/>
    <col min="9219" max="9223" width="14.33203125" style="11" customWidth="1"/>
    <col min="9224" max="9224" width="9" style="11" customWidth="1"/>
    <col min="9225" max="9225" width="20.6640625" style="11" customWidth="1"/>
    <col min="9226" max="9227" width="16.6640625" style="11" customWidth="1"/>
    <col min="9228" max="9232" width="14.5546875" style="11" customWidth="1"/>
    <col min="9233" max="9233" width="9" style="11" customWidth="1"/>
    <col min="9234" max="9234" width="20.6640625" style="11" customWidth="1"/>
    <col min="9235" max="9236" width="16.6640625" style="11" customWidth="1"/>
    <col min="9237" max="9241" width="15.109375" style="11" customWidth="1"/>
    <col min="9242" max="9471" width="9" style="11"/>
    <col min="9472" max="9472" width="20.5546875" style="11" customWidth="1"/>
    <col min="9473" max="9474" width="16.5546875" style="11" customWidth="1"/>
    <col min="9475" max="9479" width="14.33203125" style="11" customWidth="1"/>
    <col min="9480" max="9480" width="9" style="11" customWidth="1"/>
    <col min="9481" max="9481" width="20.6640625" style="11" customWidth="1"/>
    <col min="9482" max="9483" width="16.6640625" style="11" customWidth="1"/>
    <col min="9484" max="9488" width="14.5546875" style="11" customWidth="1"/>
    <col min="9489" max="9489" width="9" style="11" customWidth="1"/>
    <col min="9490" max="9490" width="20.6640625" style="11" customWidth="1"/>
    <col min="9491" max="9492" width="16.6640625" style="11" customWidth="1"/>
    <col min="9493" max="9497" width="15.109375" style="11" customWidth="1"/>
    <col min="9498" max="9727" width="9" style="11"/>
    <col min="9728" max="9728" width="20.5546875" style="11" customWidth="1"/>
    <col min="9729" max="9730" width="16.5546875" style="11" customWidth="1"/>
    <col min="9731" max="9735" width="14.33203125" style="11" customWidth="1"/>
    <col min="9736" max="9736" width="9" style="11" customWidth="1"/>
    <col min="9737" max="9737" width="20.6640625" style="11" customWidth="1"/>
    <col min="9738" max="9739" width="16.6640625" style="11" customWidth="1"/>
    <col min="9740" max="9744" width="14.5546875" style="11" customWidth="1"/>
    <col min="9745" max="9745" width="9" style="11" customWidth="1"/>
    <col min="9746" max="9746" width="20.6640625" style="11" customWidth="1"/>
    <col min="9747" max="9748" width="16.6640625" style="11" customWidth="1"/>
    <col min="9749" max="9753" width="15.109375" style="11" customWidth="1"/>
    <col min="9754" max="9983" width="9" style="11"/>
    <col min="9984" max="9984" width="20.5546875" style="11" customWidth="1"/>
    <col min="9985" max="9986" width="16.5546875" style="11" customWidth="1"/>
    <col min="9987" max="9991" width="14.33203125" style="11" customWidth="1"/>
    <col min="9992" max="9992" width="9" style="11" customWidth="1"/>
    <col min="9993" max="9993" width="20.6640625" style="11" customWidth="1"/>
    <col min="9994" max="9995" width="16.6640625" style="11" customWidth="1"/>
    <col min="9996" max="10000" width="14.5546875" style="11" customWidth="1"/>
    <col min="10001" max="10001" width="9" style="11" customWidth="1"/>
    <col min="10002" max="10002" width="20.6640625" style="11" customWidth="1"/>
    <col min="10003" max="10004" width="16.6640625" style="11" customWidth="1"/>
    <col min="10005" max="10009" width="15.109375" style="11" customWidth="1"/>
    <col min="10010" max="10239" width="9" style="11"/>
    <col min="10240" max="10240" width="20.5546875" style="11" customWidth="1"/>
    <col min="10241" max="10242" width="16.5546875" style="11" customWidth="1"/>
    <col min="10243" max="10247" width="14.33203125" style="11" customWidth="1"/>
    <col min="10248" max="10248" width="9" style="11" customWidth="1"/>
    <col min="10249" max="10249" width="20.6640625" style="11" customWidth="1"/>
    <col min="10250" max="10251" width="16.6640625" style="11" customWidth="1"/>
    <col min="10252" max="10256" width="14.5546875" style="11" customWidth="1"/>
    <col min="10257" max="10257" width="9" style="11" customWidth="1"/>
    <col min="10258" max="10258" width="20.6640625" style="11" customWidth="1"/>
    <col min="10259" max="10260" width="16.6640625" style="11" customWidth="1"/>
    <col min="10261" max="10265" width="15.109375" style="11" customWidth="1"/>
    <col min="10266" max="10495" width="9" style="11"/>
    <col min="10496" max="10496" width="20.5546875" style="11" customWidth="1"/>
    <col min="10497" max="10498" width="16.5546875" style="11" customWidth="1"/>
    <col min="10499" max="10503" width="14.33203125" style="11" customWidth="1"/>
    <col min="10504" max="10504" width="9" style="11" customWidth="1"/>
    <col min="10505" max="10505" width="20.6640625" style="11" customWidth="1"/>
    <col min="10506" max="10507" width="16.6640625" style="11" customWidth="1"/>
    <col min="10508" max="10512" width="14.5546875" style="11" customWidth="1"/>
    <col min="10513" max="10513" width="9" style="11" customWidth="1"/>
    <col min="10514" max="10514" width="20.6640625" style="11" customWidth="1"/>
    <col min="10515" max="10516" width="16.6640625" style="11" customWidth="1"/>
    <col min="10517" max="10521" width="15.109375" style="11" customWidth="1"/>
    <col min="10522" max="10751" width="9" style="11"/>
    <col min="10752" max="10752" width="20.5546875" style="11" customWidth="1"/>
    <col min="10753" max="10754" width="16.5546875" style="11" customWidth="1"/>
    <col min="10755" max="10759" width="14.33203125" style="11" customWidth="1"/>
    <col min="10760" max="10760" width="9" style="11" customWidth="1"/>
    <col min="10761" max="10761" width="20.6640625" style="11" customWidth="1"/>
    <col min="10762" max="10763" width="16.6640625" style="11" customWidth="1"/>
    <col min="10764" max="10768" width="14.5546875" style="11" customWidth="1"/>
    <col min="10769" max="10769" width="9" style="11" customWidth="1"/>
    <col min="10770" max="10770" width="20.6640625" style="11" customWidth="1"/>
    <col min="10771" max="10772" width="16.6640625" style="11" customWidth="1"/>
    <col min="10773" max="10777" width="15.109375" style="11" customWidth="1"/>
    <col min="10778" max="11007" width="9" style="11"/>
    <col min="11008" max="11008" width="20.5546875" style="11" customWidth="1"/>
    <col min="11009" max="11010" width="16.5546875" style="11" customWidth="1"/>
    <col min="11011" max="11015" width="14.33203125" style="11" customWidth="1"/>
    <col min="11016" max="11016" width="9" style="11" customWidth="1"/>
    <col min="11017" max="11017" width="20.6640625" style="11" customWidth="1"/>
    <col min="11018" max="11019" width="16.6640625" style="11" customWidth="1"/>
    <col min="11020" max="11024" width="14.5546875" style="11" customWidth="1"/>
    <col min="11025" max="11025" width="9" style="11" customWidth="1"/>
    <col min="11026" max="11026" width="20.6640625" style="11" customWidth="1"/>
    <col min="11027" max="11028" width="16.6640625" style="11" customWidth="1"/>
    <col min="11029" max="11033" width="15.109375" style="11" customWidth="1"/>
    <col min="11034" max="11263" width="9" style="11"/>
    <col min="11264" max="11264" width="20.5546875" style="11" customWidth="1"/>
    <col min="11265" max="11266" width="16.5546875" style="11" customWidth="1"/>
    <col min="11267" max="11271" width="14.33203125" style="11" customWidth="1"/>
    <col min="11272" max="11272" width="9" style="11" customWidth="1"/>
    <col min="11273" max="11273" width="20.6640625" style="11" customWidth="1"/>
    <col min="11274" max="11275" width="16.6640625" style="11" customWidth="1"/>
    <col min="11276" max="11280" width="14.5546875" style="11" customWidth="1"/>
    <col min="11281" max="11281" width="9" style="11" customWidth="1"/>
    <col min="11282" max="11282" width="20.6640625" style="11" customWidth="1"/>
    <col min="11283" max="11284" width="16.6640625" style="11" customWidth="1"/>
    <col min="11285" max="11289" width="15.109375" style="11" customWidth="1"/>
    <col min="11290" max="11519" width="9" style="11"/>
    <col min="11520" max="11520" width="20.5546875" style="11" customWidth="1"/>
    <col min="11521" max="11522" width="16.5546875" style="11" customWidth="1"/>
    <col min="11523" max="11527" width="14.33203125" style="11" customWidth="1"/>
    <col min="11528" max="11528" width="9" style="11" customWidth="1"/>
    <col min="11529" max="11529" width="20.6640625" style="11" customWidth="1"/>
    <col min="11530" max="11531" width="16.6640625" style="11" customWidth="1"/>
    <col min="11532" max="11536" width="14.5546875" style="11" customWidth="1"/>
    <col min="11537" max="11537" width="9" style="11" customWidth="1"/>
    <col min="11538" max="11538" width="20.6640625" style="11" customWidth="1"/>
    <col min="11539" max="11540" width="16.6640625" style="11" customWidth="1"/>
    <col min="11541" max="11545" width="15.109375" style="11" customWidth="1"/>
    <col min="11546" max="11775" width="9" style="11"/>
    <col min="11776" max="11776" width="20.5546875" style="11" customWidth="1"/>
    <col min="11777" max="11778" width="16.5546875" style="11" customWidth="1"/>
    <col min="11779" max="11783" width="14.33203125" style="11" customWidth="1"/>
    <col min="11784" max="11784" width="9" style="11" customWidth="1"/>
    <col min="11785" max="11785" width="20.6640625" style="11" customWidth="1"/>
    <col min="11786" max="11787" width="16.6640625" style="11" customWidth="1"/>
    <col min="11788" max="11792" width="14.5546875" style="11" customWidth="1"/>
    <col min="11793" max="11793" width="9" style="11" customWidth="1"/>
    <col min="11794" max="11794" width="20.6640625" style="11" customWidth="1"/>
    <col min="11795" max="11796" width="16.6640625" style="11" customWidth="1"/>
    <col min="11797" max="11801" width="15.109375" style="11" customWidth="1"/>
    <col min="11802" max="12031" width="9" style="11"/>
    <col min="12032" max="12032" width="20.5546875" style="11" customWidth="1"/>
    <col min="12033" max="12034" width="16.5546875" style="11" customWidth="1"/>
    <col min="12035" max="12039" width="14.33203125" style="11" customWidth="1"/>
    <col min="12040" max="12040" width="9" style="11" customWidth="1"/>
    <col min="12041" max="12041" width="20.6640625" style="11" customWidth="1"/>
    <col min="12042" max="12043" width="16.6640625" style="11" customWidth="1"/>
    <col min="12044" max="12048" width="14.5546875" style="11" customWidth="1"/>
    <col min="12049" max="12049" width="9" style="11" customWidth="1"/>
    <col min="12050" max="12050" width="20.6640625" style="11" customWidth="1"/>
    <col min="12051" max="12052" width="16.6640625" style="11" customWidth="1"/>
    <col min="12053" max="12057" width="15.109375" style="11" customWidth="1"/>
    <col min="12058" max="12287" width="9" style="11"/>
    <col min="12288" max="12288" width="20.5546875" style="11" customWidth="1"/>
    <col min="12289" max="12290" width="16.5546875" style="11" customWidth="1"/>
    <col min="12291" max="12295" width="14.33203125" style="11" customWidth="1"/>
    <col min="12296" max="12296" width="9" style="11" customWidth="1"/>
    <col min="12297" max="12297" width="20.6640625" style="11" customWidth="1"/>
    <col min="12298" max="12299" width="16.6640625" style="11" customWidth="1"/>
    <col min="12300" max="12304" width="14.5546875" style="11" customWidth="1"/>
    <col min="12305" max="12305" width="9" style="11" customWidth="1"/>
    <col min="12306" max="12306" width="20.6640625" style="11" customWidth="1"/>
    <col min="12307" max="12308" width="16.6640625" style="11" customWidth="1"/>
    <col min="12309" max="12313" width="15.109375" style="11" customWidth="1"/>
    <col min="12314" max="12543" width="9" style="11"/>
    <col min="12544" max="12544" width="20.5546875" style="11" customWidth="1"/>
    <col min="12545" max="12546" width="16.5546875" style="11" customWidth="1"/>
    <col min="12547" max="12551" width="14.33203125" style="11" customWidth="1"/>
    <col min="12552" max="12552" width="9" style="11" customWidth="1"/>
    <col min="12553" max="12553" width="20.6640625" style="11" customWidth="1"/>
    <col min="12554" max="12555" width="16.6640625" style="11" customWidth="1"/>
    <col min="12556" max="12560" width="14.5546875" style="11" customWidth="1"/>
    <col min="12561" max="12561" width="9" style="11" customWidth="1"/>
    <col min="12562" max="12562" width="20.6640625" style="11" customWidth="1"/>
    <col min="12563" max="12564" width="16.6640625" style="11" customWidth="1"/>
    <col min="12565" max="12569" width="15.109375" style="11" customWidth="1"/>
    <col min="12570" max="12799" width="9" style="11"/>
    <col min="12800" max="12800" width="20.5546875" style="11" customWidth="1"/>
    <col min="12801" max="12802" width="16.5546875" style="11" customWidth="1"/>
    <col min="12803" max="12807" width="14.33203125" style="11" customWidth="1"/>
    <col min="12808" max="12808" width="9" style="11" customWidth="1"/>
    <col min="12809" max="12809" width="20.6640625" style="11" customWidth="1"/>
    <col min="12810" max="12811" width="16.6640625" style="11" customWidth="1"/>
    <col min="12812" max="12816" width="14.5546875" style="11" customWidth="1"/>
    <col min="12817" max="12817" width="9" style="11" customWidth="1"/>
    <col min="12818" max="12818" width="20.6640625" style="11" customWidth="1"/>
    <col min="12819" max="12820" width="16.6640625" style="11" customWidth="1"/>
    <col min="12821" max="12825" width="15.109375" style="11" customWidth="1"/>
    <col min="12826" max="13055" width="9" style="11"/>
    <col min="13056" max="13056" width="20.5546875" style="11" customWidth="1"/>
    <col min="13057" max="13058" width="16.5546875" style="11" customWidth="1"/>
    <col min="13059" max="13063" width="14.33203125" style="11" customWidth="1"/>
    <col min="13064" max="13064" width="9" style="11" customWidth="1"/>
    <col min="13065" max="13065" width="20.6640625" style="11" customWidth="1"/>
    <col min="13066" max="13067" width="16.6640625" style="11" customWidth="1"/>
    <col min="13068" max="13072" width="14.5546875" style="11" customWidth="1"/>
    <col min="13073" max="13073" width="9" style="11" customWidth="1"/>
    <col min="13074" max="13074" width="20.6640625" style="11" customWidth="1"/>
    <col min="13075" max="13076" width="16.6640625" style="11" customWidth="1"/>
    <col min="13077" max="13081" width="15.109375" style="11" customWidth="1"/>
    <col min="13082" max="13311" width="9" style="11"/>
    <col min="13312" max="13312" width="20.5546875" style="11" customWidth="1"/>
    <col min="13313" max="13314" width="16.5546875" style="11" customWidth="1"/>
    <col min="13315" max="13319" width="14.33203125" style="11" customWidth="1"/>
    <col min="13320" max="13320" width="9" style="11" customWidth="1"/>
    <col min="13321" max="13321" width="20.6640625" style="11" customWidth="1"/>
    <col min="13322" max="13323" width="16.6640625" style="11" customWidth="1"/>
    <col min="13324" max="13328" width="14.5546875" style="11" customWidth="1"/>
    <col min="13329" max="13329" width="9" style="11" customWidth="1"/>
    <col min="13330" max="13330" width="20.6640625" style="11" customWidth="1"/>
    <col min="13331" max="13332" width="16.6640625" style="11" customWidth="1"/>
    <col min="13333" max="13337" width="15.109375" style="11" customWidth="1"/>
    <col min="13338" max="13567" width="9" style="11"/>
    <col min="13568" max="13568" width="20.5546875" style="11" customWidth="1"/>
    <col min="13569" max="13570" width="16.5546875" style="11" customWidth="1"/>
    <col min="13571" max="13575" width="14.33203125" style="11" customWidth="1"/>
    <col min="13576" max="13576" width="9" style="11" customWidth="1"/>
    <col min="13577" max="13577" width="20.6640625" style="11" customWidth="1"/>
    <col min="13578" max="13579" width="16.6640625" style="11" customWidth="1"/>
    <col min="13580" max="13584" width="14.5546875" style="11" customWidth="1"/>
    <col min="13585" max="13585" width="9" style="11" customWidth="1"/>
    <col min="13586" max="13586" width="20.6640625" style="11" customWidth="1"/>
    <col min="13587" max="13588" width="16.6640625" style="11" customWidth="1"/>
    <col min="13589" max="13593" width="15.109375" style="11" customWidth="1"/>
    <col min="13594" max="13823" width="9" style="11"/>
    <col min="13824" max="13824" width="20.5546875" style="11" customWidth="1"/>
    <col min="13825" max="13826" width="16.5546875" style="11" customWidth="1"/>
    <col min="13827" max="13831" width="14.33203125" style="11" customWidth="1"/>
    <col min="13832" max="13832" width="9" style="11" customWidth="1"/>
    <col min="13833" max="13833" width="20.6640625" style="11" customWidth="1"/>
    <col min="13834" max="13835" width="16.6640625" style="11" customWidth="1"/>
    <col min="13836" max="13840" width="14.5546875" style="11" customWidth="1"/>
    <col min="13841" max="13841" width="9" style="11" customWidth="1"/>
    <col min="13842" max="13842" width="20.6640625" style="11" customWidth="1"/>
    <col min="13843" max="13844" width="16.6640625" style="11" customWidth="1"/>
    <col min="13845" max="13849" width="15.109375" style="11" customWidth="1"/>
    <col min="13850" max="14079" width="9" style="11"/>
    <col min="14080" max="14080" width="20.5546875" style="11" customWidth="1"/>
    <col min="14081" max="14082" width="16.5546875" style="11" customWidth="1"/>
    <col min="14083" max="14087" width="14.33203125" style="11" customWidth="1"/>
    <col min="14088" max="14088" width="9" style="11" customWidth="1"/>
    <col min="14089" max="14089" width="20.6640625" style="11" customWidth="1"/>
    <col min="14090" max="14091" width="16.6640625" style="11" customWidth="1"/>
    <col min="14092" max="14096" width="14.5546875" style="11" customWidth="1"/>
    <col min="14097" max="14097" width="9" style="11" customWidth="1"/>
    <col min="14098" max="14098" width="20.6640625" style="11" customWidth="1"/>
    <col min="14099" max="14100" width="16.6640625" style="11" customWidth="1"/>
    <col min="14101" max="14105" width="15.109375" style="11" customWidth="1"/>
    <col min="14106" max="14335" width="9" style="11"/>
    <col min="14336" max="14336" width="20.5546875" style="11" customWidth="1"/>
    <col min="14337" max="14338" width="16.5546875" style="11" customWidth="1"/>
    <col min="14339" max="14343" width="14.33203125" style="11" customWidth="1"/>
    <col min="14344" max="14344" width="9" style="11" customWidth="1"/>
    <col min="14345" max="14345" width="20.6640625" style="11" customWidth="1"/>
    <col min="14346" max="14347" width="16.6640625" style="11" customWidth="1"/>
    <col min="14348" max="14352" width="14.5546875" style="11" customWidth="1"/>
    <col min="14353" max="14353" width="9" style="11" customWidth="1"/>
    <col min="14354" max="14354" width="20.6640625" style="11" customWidth="1"/>
    <col min="14355" max="14356" width="16.6640625" style="11" customWidth="1"/>
    <col min="14357" max="14361" width="15.109375" style="11" customWidth="1"/>
    <col min="14362" max="14591" width="9" style="11"/>
    <col min="14592" max="14592" width="20.5546875" style="11" customWidth="1"/>
    <col min="14593" max="14594" width="16.5546875" style="11" customWidth="1"/>
    <col min="14595" max="14599" width="14.33203125" style="11" customWidth="1"/>
    <col min="14600" max="14600" width="9" style="11" customWidth="1"/>
    <col min="14601" max="14601" width="20.6640625" style="11" customWidth="1"/>
    <col min="14602" max="14603" width="16.6640625" style="11" customWidth="1"/>
    <col min="14604" max="14608" width="14.5546875" style="11" customWidth="1"/>
    <col min="14609" max="14609" width="9" style="11" customWidth="1"/>
    <col min="14610" max="14610" width="20.6640625" style="11" customWidth="1"/>
    <col min="14611" max="14612" width="16.6640625" style="11" customWidth="1"/>
    <col min="14613" max="14617" width="15.109375" style="11" customWidth="1"/>
    <col min="14618" max="14847" width="9" style="11"/>
    <col min="14848" max="14848" width="20.5546875" style="11" customWidth="1"/>
    <col min="14849" max="14850" width="16.5546875" style="11" customWidth="1"/>
    <col min="14851" max="14855" width="14.33203125" style="11" customWidth="1"/>
    <col min="14856" max="14856" width="9" style="11" customWidth="1"/>
    <col min="14857" max="14857" width="20.6640625" style="11" customWidth="1"/>
    <col min="14858" max="14859" width="16.6640625" style="11" customWidth="1"/>
    <col min="14860" max="14864" width="14.5546875" style="11" customWidth="1"/>
    <col min="14865" max="14865" width="9" style="11" customWidth="1"/>
    <col min="14866" max="14866" width="20.6640625" style="11" customWidth="1"/>
    <col min="14867" max="14868" width="16.6640625" style="11" customWidth="1"/>
    <col min="14869" max="14873" width="15.109375" style="11" customWidth="1"/>
    <col min="14874" max="15103" width="9" style="11"/>
    <col min="15104" max="15104" width="20.5546875" style="11" customWidth="1"/>
    <col min="15105" max="15106" width="16.5546875" style="11" customWidth="1"/>
    <col min="15107" max="15111" width="14.33203125" style="11" customWidth="1"/>
    <col min="15112" max="15112" width="9" style="11" customWidth="1"/>
    <col min="15113" max="15113" width="20.6640625" style="11" customWidth="1"/>
    <col min="15114" max="15115" width="16.6640625" style="11" customWidth="1"/>
    <col min="15116" max="15120" width="14.5546875" style="11" customWidth="1"/>
    <col min="15121" max="15121" width="9" style="11" customWidth="1"/>
    <col min="15122" max="15122" width="20.6640625" style="11" customWidth="1"/>
    <col min="15123" max="15124" width="16.6640625" style="11" customWidth="1"/>
    <col min="15125" max="15129" width="15.109375" style="11" customWidth="1"/>
    <col min="15130" max="15359" width="9" style="11"/>
    <col min="15360" max="15360" width="20.5546875" style="11" customWidth="1"/>
    <col min="15361" max="15362" width="16.5546875" style="11" customWidth="1"/>
    <col min="15363" max="15367" width="14.33203125" style="11" customWidth="1"/>
    <col min="15368" max="15368" width="9" style="11" customWidth="1"/>
    <col min="15369" max="15369" width="20.6640625" style="11" customWidth="1"/>
    <col min="15370" max="15371" width="16.6640625" style="11" customWidth="1"/>
    <col min="15372" max="15376" width="14.5546875" style="11" customWidth="1"/>
    <col min="15377" max="15377" width="9" style="11" customWidth="1"/>
    <col min="15378" max="15378" width="20.6640625" style="11" customWidth="1"/>
    <col min="15379" max="15380" width="16.6640625" style="11" customWidth="1"/>
    <col min="15381" max="15385" width="15.109375" style="11" customWidth="1"/>
    <col min="15386" max="15615" width="9" style="11"/>
    <col min="15616" max="15616" width="20.5546875" style="11" customWidth="1"/>
    <col min="15617" max="15618" width="16.5546875" style="11" customWidth="1"/>
    <col min="15619" max="15623" width="14.33203125" style="11" customWidth="1"/>
    <col min="15624" max="15624" width="9" style="11" customWidth="1"/>
    <col min="15625" max="15625" width="20.6640625" style="11" customWidth="1"/>
    <col min="15626" max="15627" width="16.6640625" style="11" customWidth="1"/>
    <col min="15628" max="15632" width="14.5546875" style="11" customWidth="1"/>
    <col min="15633" max="15633" width="9" style="11" customWidth="1"/>
    <col min="15634" max="15634" width="20.6640625" style="11" customWidth="1"/>
    <col min="15635" max="15636" width="16.6640625" style="11" customWidth="1"/>
    <col min="15637" max="15641" width="15.109375" style="11" customWidth="1"/>
    <col min="15642" max="15871" width="9" style="11"/>
    <col min="15872" max="15872" width="20.5546875" style="11" customWidth="1"/>
    <col min="15873" max="15874" width="16.5546875" style="11" customWidth="1"/>
    <col min="15875" max="15879" width="14.33203125" style="11" customWidth="1"/>
    <col min="15880" max="15880" width="9" style="11" customWidth="1"/>
    <col min="15881" max="15881" width="20.6640625" style="11" customWidth="1"/>
    <col min="15882" max="15883" width="16.6640625" style="11" customWidth="1"/>
    <col min="15884" max="15888" width="14.5546875" style="11" customWidth="1"/>
    <col min="15889" max="15889" width="9" style="11" customWidth="1"/>
    <col min="15890" max="15890" width="20.6640625" style="11" customWidth="1"/>
    <col min="15891" max="15892" width="16.6640625" style="11" customWidth="1"/>
    <col min="15893" max="15897" width="15.109375" style="11" customWidth="1"/>
    <col min="15898" max="16127" width="9" style="11"/>
    <col min="16128" max="16128" width="20.5546875" style="11" customWidth="1"/>
    <col min="16129" max="16130" width="16.5546875" style="11" customWidth="1"/>
    <col min="16131" max="16135" width="14.33203125" style="11" customWidth="1"/>
    <col min="16136" max="16136" width="9" style="11" customWidth="1"/>
    <col min="16137" max="16137" width="20.6640625" style="11" customWidth="1"/>
    <col min="16138" max="16139" width="16.6640625" style="11" customWidth="1"/>
    <col min="16140" max="16144" width="14.5546875" style="11" customWidth="1"/>
    <col min="16145" max="16145" width="9" style="11" customWidth="1"/>
    <col min="16146" max="16146" width="20.6640625" style="11" customWidth="1"/>
    <col min="16147" max="16148" width="16.6640625" style="11" customWidth="1"/>
    <col min="16149" max="16153" width="15.109375" style="11" customWidth="1"/>
    <col min="16154" max="16384" width="9" style="11"/>
  </cols>
  <sheetData>
    <row r="1" spans="1:33" s="9" customFormat="1" ht="28.5" customHeight="1">
      <c r="A1" s="168"/>
      <c r="B1" s="8" t="s">
        <v>1368</v>
      </c>
      <c r="C1" s="8"/>
      <c r="J1" s="8" t="s">
        <v>1369</v>
      </c>
      <c r="K1" s="43"/>
      <c r="L1" s="44"/>
      <c r="M1" s="43"/>
      <c r="N1" s="43"/>
      <c r="O1" s="43"/>
      <c r="P1" s="43"/>
      <c r="Q1" s="44"/>
      <c r="R1" s="8" t="s">
        <v>1369</v>
      </c>
      <c r="S1" s="55"/>
      <c r="T1" s="56"/>
      <c r="U1" s="55"/>
      <c r="V1" s="55"/>
      <c r="W1" s="55"/>
      <c r="X1" s="55"/>
      <c r="Y1" s="56"/>
      <c r="Z1" s="8" t="s">
        <v>1370</v>
      </c>
      <c r="AB1" s="10"/>
      <c r="AG1" s="10"/>
    </row>
    <row r="2" spans="1:33" ht="13.5" customHeight="1">
      <c r="B2" s="348" t="s">
        <v>134</v>
      </c>
      <c r="C2" s="349" t="s">
        <v>135</v>
      </c>
      <c r="D2" s="350"/>
      <c r="E2" s="350"/>
      <c r="F2" s="350"/>
      <c r="G2" s="350"/>
      <c r="H2" s="350"/>
      <c r="I2" s="351"/>
      <c r="J2" s="348" t="s">
        <v>134</v>
      </c>
      <c r="K2" s="345" t="s">
        <v>4</v>
      </c>
      <c r="L2" s="346"/>
      <c r="M2" s="346"/>
      <c r="N2" s="346"/>
      <c r="O2" s="346"/>
      <c r="P2" s="346"/>
      <c r="Q2" s="347"/>
      <c r="R2" s="348" t="s">
        <v>134</v>
      </c>
      <c r="S2" s="352" t="s">
        <v>4</v>
      </c>
      <c r="T2" s="353"/>
      <c r="U2" s="353"/>
      <c r="V2" s="353"/>
      <c r="W2" s="353"/>
      <c r="X2" s="353"/>
      <c r="Y2" s="354"/>
      <c r="Z2" s="348" t="s">
        <v>134</v>
      </c>
      <c r="AA2" s="349" t="s">
        <v>136</v>
      </c>
      <c r="AB2" s="350"/>
      <c r="AC2" s="350"/>
      <c r="AD2" s="350"/>
      <c r="AE2" s="350"/>
      <c r="AF2" s="350"/>
      <c r="AG2" s="351"/>
    </row>
    <row r="3" spans="1:33" ht="13.5" customHeight="1">
      <c r="B3" s="348"/>
      <c r="C3" s="12" t="s">
        <v>137</v>
      </c>
      <c r="D3" s="13" t="s">
        <v>253</v>
      </c>
      <c r="E3" s="12" t="s">
        <v>139</v>
      </c>
      <c r="F3" s="12" t="s">
        <v>140</v>
      </c>
      <c r="G3" s="12" t="s">
        <v>141</v>
      </c>
      <c r="H3" s="12" t="s">
        <v>142</v>
      </c>
      <c r="I3" s="12" t="s">
        <v>143</v>
      </c>
      <c r="J3" s="348"/>
      <c r="K3" s="45" t="s">
        <v>137</v>
      </c>
      <c r="L3" s="46" t="s">
        <v>253</v>
      </c>
      <c r="M3" s="45" t="s">
        <v>139</v>
      </c>
      <c r="N3" s="45" t="s">
        <v>140</v>
      </c>
      <c r="O3" s="45" t="s">
        <v>141</v>
      </c>
      <c r="P3" s="45" t="s">
        <v>142</v>
      </c>
      <c r="Q3" s="45" t="s">
        <v>143</v>
      </c>
      <c r="R3" s="348"/>
      <c r="S3" s="57" t="s">
        <v>137</v>
      </c>
      <c r="T3" s="58" t="s">
        <v>253</v>
      </c>
      <c r="U3" s="57" t="s">
        <v>139</v>
      </c>
      <c r="V3" s="57" t="s">
        <v>140</v>
      </c>
      <c r="W3" s="57" t="s">
        <v>141</v>
      </c>
      <c r="X3" s="57" t="s">
        <v>142</v>
      </c>
      <c r="Y3" s="57" t="s">
        <v>143</v>
      </c>
      <c r="Z3" s="348"/>
      <c r="AA3" s="12" t="s">
        <v>137</v>
      </c>
      <c r="AB3" s="13" t="s">
        <v>253</v>
      </c>
      <c r="AC3" s="12" t="s">
        <v>139</v>
      </c>
      <c r="AD3" s="12" t="s">
        <v>140</v>
      </c>
      <c r="AE3" s="12" t="s">
        <v>141</v>
      </c>
      <c r="AF3" s="12" t="s">
        <v>142</v>
      </c>
      <c r="AG3" s="12" t="s">
        <v>143</v>
      </c>
    </row>
    <row r="4" spans="1:33" ht="13.5" customHeight="1">
      <c r="A4" s="253" t="s">
        <v>45</v>
      </c>
      <c r="B4" s="14" t="str">
        <f>+'8.คำนวณ'!G3</f>
        <v>ห้วยเกิ้ง,รพช.</v>
      </c>
      <c r="C4" s="264">
        <f>+'8.คำนวณ'!M3</f>
        <v>1148.8994123581338</v>
      </c>
      <c r="D4" s="264">
        <f>+'8.คำนวณ'!N3</f>
        <v>101.54617150063051</v>
      </c>
      <c r="E4" s="264">
        <f>+'8.คำนวณ'!O3</f>
        <v>1224.7759197324415</v>
      </c>
      <c r="F4" s="264">
        <f>+'8.คำนวณ'!P3</f>
        <v>15363.33969387755</v>
      </c>
      <c r="G4" s="264">
        <f>+'8.คำนวณ'!Q3</f>
        <v>9.8730954676952756</v>
      </c>
      <c r="H4" s="264">
        <f>+'8.คำนวณ'!R3</f>
        <v>69.008100289296053</v>
      </c>
      <c r="I4" s="264">
        <f>+'8.คำนวณ'!S3</f>
        <v>1895.8689356872635</v>
      </c>
      <c r="J4" s="14" t="str">
        <f>+B4</f>
        <v>ห้วยเกิ้ง,รพช.</v>
      </c>
      <c r="K4" s="47">
        <f>+(C4-C11)*100/C11</f>
        <v>18.575174060224061</v>
      </c>
      <c r="L4" s="47">
        <f t="shared" ref="L4:Q4" si="0">+(D4-D11)*100/D11</f>
        <v>-66.700513169372357</v>
      </c>
      <c r="M4" s="47">
        <f t="shared" si="0"/>
        <v>76.320937801145561</v>
      </c>
      <c r="N4" s="47">
        <f t="shared" si="0"/>
        <v>277.11036168713872</v>
      </c>
      <c r="O4" s="47">
        <f t="shared" si="0"/>
        <v>2.413759273733723</v>
      </c>
      <c r="P4" s="47">
        <f t="shared" si="0"/>
        <v>59.201093443712992</v>
      </c>
      <c r="Q4" s="47">
        <f t="shared" si="0"/>
        <v>81.147127484511486</v>
      </c>
      <c r="R4" s="14" t="str">
        <f>+J4</f>
        <v>ห้วยเกิ้ง,รพช.</v>
      </c>
      <c r="S4" s="269">
        <f>+K4/100</f>
        <v>0.18575174060224062</v>
      </c>
      <c r="T4" s="269">
        <f t="shared" ref="T4:Y4" si="1">+L4/100</f>
        <v>-0.66700513169372355</v>
      </c>
      <c r="U4" s="269">
        <f t="shared" si="1"/>
        <v>0.76320937801145561</v>
      </c>
      <c r="V4" s="269">
        <f t="shared" si="1"/>
        <v>2.7711036168713874</v>
      </c>
      <c r="W4" s="269">
        <f t="shared" si="1"/>
        <v>2.4137592737337229E-2</v>
      </c>
      <c r="X4" s="269">
        <f t="shared" si="1"/>
        <v>0.59201093443712993</v>
      </c>
      <c r="Y4" s="269">
        <f t="shared" si="1"/>
        <v>0.81147127484511483</v>
      </c>
      <c r="Z4" s="14" t="str">
        <f>+R4</f>
        <v>ห้วยเกิ้ง,รพช.</v>
      </c>
      <c r="AA4" s="17" t="str">
        <f>+IF(AND(C4&gt;C13),"OK","Not OK")</f>
        <v>OK</v>
      </c>
      <c r="AB4" s="17" t="str">
        <f t="shared" ref="AB4:AF4" si="2">+IF(AND(D4&gt;D13),"OK","Not OK")</f>
        <v>OK</v>
      </c>
      <c r="AC4" s="17" t="str">
        <f t="shared" si="2"/>
        <v>OK</v>
      </c>
      <c r="AD4" s="17" t="str">
        <f t="shared" si="2"/>
        <v>OK</v>
      </c>
      <c r="AE4" s="271" t="str">
        <f t="shared" si="2"/>
        <v>OK</v>
      </c>
      <c r="AF4" s="271" t="str">
        <f t="shared" si="2"/>
        <v>OK</v>
      </c>
      <c r="AG4" s="271" t="str">
        <f>+IF(AND(I4&gt;I13),"OK","Not OK")</f>
        <v>OK</v>
      </c>
    </row>
    <row r="5" spans="1:33" ht="13.5" customHeight="1">
      <c r="A5" s="253" t="s">
        <v>53</v>
      </c>
      <c r="B5" s="14" t="str">
        <f>+'8.คำนวณ'!G4</f>
        <v>นาแห้ว,รพช.</v>
      </c>
      <c r="C5" s="264">
        <f>+'8.คำนวณ'!M4</f>
        <v>660.0742320936638</v>
      </c>
      <c r="D5" s="264">
        <f>+'8.คำนวณ'!N4</f>
        <v>742.77120179063365</v>
      </c>
      <c r="E5" s="264">
        <f>+'8.คำนวณ'!O4</f>
        <v>909.26244444444444</v>
      </c>
      <c r="F5" s="264">
        <f>+'8.คำนวณ'!P4</f>
        <v>1822.6669382022471</v>
      </c>
      <c r="G5" s="264">
        <f>+'8.คำนวณ'!Q4</f>
        <v>13.80257987356911</v>
      </c>
      <c r="H5" s="264">
        <f>+'8.คำนวณ'!R4</f>
        <v>61.038270972151032</v>
      </c>
      <c r="I5" s="264">
        <f>+'8.คำนวณ'!S4</f>
        <v>1471.1095925160698</v>
      </c>
      <c r="J5" s="14" t="str">
        <f t="shared" ref="J5:J10" si="3">+B5</f>
        <v>นาแห้ว,รพช.</v>
      </c>
      <c r="K5" s="47">
        <f>+(C5-C11)*100/C11</f>
        <v>-31.875309429806578</v>
      </c>
      <c r="L5" s="47">
        <f t="shared" ref="L5:Q5" si="4">+(D5-D11)*100/D11</f>
        <v>143.57294309262167</v>
      </c>
      <c r="M5" s="47">
        <f t="shared" si="4"/>
        <v>30.899052086874484</v>
      </c>
      <c r="N5" s="47">
        <f t="shared" si="4"/>
        <v>-55.260600755019823</v>
      </c>
      <c r="O5" s="47">
        <f t="shared" si="4"/>
        <v>43.174356730712979</v>
      </c>
      <c r="P5" s="47">
        <f t="shared" si="4"/>
        <v>40.814765802028091</v>
      </c>
      <c r="Q5" s="47">
        <f t="shared" si="4"/>
        <v>40.562077832976911</v>
      </c>
      <c r="R5" s="14" t="str">
        <f t="shared" ref="R5:R10" si="5">+J5</f>
        <v>นาแห้ว,รพช.</v>
      </c>
      <c r="S5" s="269">
        <f t="shared" ref="S5:S10" si="6">+K5/100</f>
        <v>-0.31875309429806575</v>
      </c>
      <c r="T5" s="269">
        <f t="shared" ref="T5:T10" si="7">+L5/100</f>
        <v>1.4357294309262167</v>
      </c>
      <c r="U5" s="269">
        <f t="shared" ref="U5:U10" si="8">+M5/100</f>
        <v>0.30899052086874484</v>
      </c>
      <c r="V5" s="269">
        <f t="shared" ref="V5:V10" si="9">+N5/100</f>
        <v>-0.55260600755019817</v>
      </c>
      <c r="W5" s="269">
        <f t="shared" ref="W5:W10" si="10">+O5/100</f>
        <v>0.43174356730712982</v>
      </c>
      <c r="X5" s="269">
        <f t="shared" ref="X5:X10" si="11">+P5/100</f>
        <v>0.40814765802028091</v>
      </c>
      <c r="Y5" s="269">
        <f t="shared" ref="Y5:Y10" si="12">+Q5/100</f>
        <v>0.40562077832976912</v>
      </c>
      <c r="Z5" s="14" t="str">
        <f t="shared" ref="Z5:Z10" si="13">+R5</f>
        <v>นาแห้ว,รพช.</v>
      </c>
      <c r="AA5" s="17" t="str">
        <f>+IF(AND(C5&gt;C13),"OK","Not OK")</f>
        <v>Not OK</v>
      </c>
      <c r="AB5" s="17" t="str">
        <f t="shared" ref="AB5:AG5" si="14">+IF(AND(D5&gt;D13),"OK","Not OK")</f>
        <v>OK</v>
      </c>
      <c r="AC5" s="17" t="str">
        <f t="shared" si="14"/>
        <v>OK</v>
      </c>
      <c r="AD5" s="17" t="str">
        <f t="shared" si="14"/>
        <v>OK</v>
      </c>
      <c r="AE5" s="271" t="str">
        <f t="shared" si="14"/>
        <v>OK</v>
      </c>
      <c r="AF5" s="271" t="str">
        <f t="shared" si="14"/>
        <v>OK</v>
      </c>
      <c r="AG5" s="271" t="str">
        <f t="shared" si="14"/>
        <v>OK</v>
      </c>
    </row>
    <row r="6" spans="1:33" ht="13.5" customHeight="1">
      <c r="A6" s="253" t="s">
        <v>55</v>
      </c>
      <c r="B6" s="14" t="str">
        <f>+'8.คำนวณ'!G5</f>
        <v>บุ่งคล้า,รพช.</v>
      </c>
      <c r="C6" s="264">
        <f>+'8.คำนวณ'!M5</f>
        <v>828.9538874566631</v>
      </c>
      <c r="D6" s="264">
        <f>+'8.คำนวณ'!N5</f>
        <v>461.4426224553294</v>
      </c>
      <c r="E6" s="264">
        <f>+'8.คำนวณ'!O5</f>
        <v>386.36951219512201</v>
      </c>
      <c r="F6" s="264">
        <f>+'8.คำนวณ'!P5</f>
        <v>2374.3360319042872</v>
      </c>
      <c r="G6" s="264">
        <f>+'8.คำนวณ'!Q5</f>
        <v>5.780704877180491</v>
      </c>
      <c r="H6" s="264">
        <f>+'8.คำนวณ'!R5</f>
        <v>60.355144179423284</v>
      </c>
      <c r="I6" s="264">
        <f>+'8.คำนวณ'!S5</f>
        <v>1124.1367037069961</v>
      </c>
      <c r="J6" s="14" t="str">
        <f t="shared" si="3"/>
        <v>บุ่งคล้า,รพช.</v>
      </c>
      <c r="K6" s="47">
        <f>+(C6-C11)*100/C11</f>
        <v>-14.445642119944514</v>
      </c>
      <c r="L6" s="47">
        <f t="shared" ref="L6:Q6" si="15">+(D6-D11)*100/D11</f>
        <v>51.318383573388765</v>
      </c>
      <c r="M6" s="47">
        <f t="shared" si="15"/>
        <v>-44.377552146112315</v>
      </c>
      <c r="N6" s="47">
        <f t="shared" si="15"/>
        <v>-41.719265628484905</v>
      </c>
      <c r="O6" s="47">
        <f t="shared" si="15"/>
        <v>-40.036666346318619</v>
      </c>
      <c r="P6" s="47">
        <f t="shared" si="15"/>
        <v>39.238798170590144</v>
      </c>
      <c r="Q6" s="47">
        <f t="shared" si="15"/>
        <v>7.4093946808676261</v>
      </c>
      <c r="R6" s="14" t="str">
        <f t="shared" si="5"/>
        <v>บุ่งคล้า,รพช.</v>
      </c>
      <c r="S6" s="269">
        <f t="shared" si="6"/>
        <v>-0.14445642119944513</v>
      </c>
      <c r="T6" s="269">
        <f t="shared" si="7"/>
        <v>0.51318383573388759</v>
      </c>
      <c r="U6" s="269">
        <f t="shared" si="8"/>
        <v>-0.44377552146112315</v>
      </c>
      <c r="V6" s="269">
        <f t="shared" si="9"/>
        <v>-0.41719265628484903</v>
      </c>
      <c r="W6" s="269">
        <f t="shared" si="10"/>
        <v>-0.40036666346318617</v>
      </c>
      <c r="X6" s="269">
        <f t="shared" si="11"/>
        <v>0.39238798170590145</v>
      </c>
      <c r="Y6" s="269">
        <f t="shared" si="12"/>
        <v>7.4093946808676259E-2</v>
      </c>
      <c r="Z6" s="14" t="str">
        <f t="shared" si="13"/>
        <v>บุ่งคล้า,รพช.</v>
      </c>
      <c r="AA6" s="17" t="str">
        <f>+IF(AND(C6&gt;C13),"OK","Not OK")</f>
        <v>OK</v>
      </c>
      <c r="AB6" s="17" t="str">
        <f t="shared" ref="AB6:AG6" si="16">+IF(AND(D6&gt;D13),"OK","Not OK")</f>
        <v>OK</v>
      </c>
      <c r="AC6" s="271" t="str">
        <f t="shared" si="16"/>
        <v>Not OK</v>
      </c>
      <c r="AD6" s="17" t="str">
        <f t="shared" si="16"/>
        <v>OK</v>
      </c>
      <c r="AE6" s="271" t="str">
        <f t="shared" si="16"/>
        <v>OK</v>
      </c>
      <c r="AF6" s="271" t="str">
        <f t="shared" si="16"/>
        <v>OK</v>
      </c>
      <c r="AG6" s="271" t="str">
        <f t="shared" si="16"/>
        <v>OK</v>
      </c>
    </row>
    <row r="7" spans="1:33" ht="13.5" customHeight="1">
      <c r="A7" s="253" t="s">
        <v>49</v>
      </c>
      <c r="B7" s="14" t="str">
        <f>+'8.คำนวณ'!G6</f>
        <v>นิคมน้ำอูน,รพช.</v>
      </c>
      <c r="C7" s="264">
        <f>+'8.คำนวณ'!M6</f>
        <v>736.12508561325126</v>
      </c>
      <c r="D7" s="264">
        <f>+'8.คำนวณ'!N6</f>
        <v>459.60971245114456</v>
      </c>
      <c r="E7" s="264">
        <f>+'8.คำนวณ'!O6</f>
        <v>741.35653017241395</v>
      </c>
      <c r="F7" s="264">
        <f>+'8.คำนวณ'!P6</f>
        <v>2034.4283709519136</v>
      </c>
      <c r="G7" s="264">
        <f>+'8.คำนวณ'!Q6</f>
        <v>11.417378438361693</v>
      </c>
      <c r="H7" s="264">
        <f>+'8.คำนวณ'!R6</f>
        <v>23.547044185890108</v>
      </c>
      <c r="I7" s="264">
        <f>+'8.คำนวณ'!S6</f>
        <v>986.93593523171421</v>
      </c>
      <c r="J7" s="14" t="str">
        <f t="shared" si="3"/>
        <v>นิคมน้ำอูน,รพช.</v>
      </c>
      <c r="K7" s="47">
        <f>+(C7-C11)*100/C11</f>
        <v>-24.026281833034957</v>
      </c>
      <c r="L7" s="47">
        <f t="shared" ref="L7:Q7" si="17">+(D7-D11)*100/D11</f>
        <v>50.717327308596943</v>
      </c>
      <c r="M7" s="47">
        <f t="shared" si="17"/>
        <v>6.7270155618008989</v>
      </c>
      <c r="N7" s="47">
        <f t="shared" si="17"/>
        <v>-50.06267946402361</v>
      </c>
      <c r="O7" s="47">
        <f t="shared" si="17"/>
        <v>18.432628424330112</v>
      </c>
      <c r="P7" s="47">
        <f t="shared" si="17"/>
        <v>-45.677171722656468</v>
      </c>
      <c r="Q7" s="47">
        <f t="shared" si="17"/>
        <v>-5.6999108360537107</v>
      </c>
      <c r="R7" s="14" t="str">
        <f t="shared" si="5"/>
        <v>นิคมน้ำอูน,รพช.</v>
      </c>
      <c r="S7" s="269">
        <f t="shared" si="6"/>
        <v>-0.24026281833034957</v>
      </c>
      <c r="T7" s="269">
        <f t="shared" si="7"/>
        <v>0.50717327308596938</v>
      </c>
      <c r="U7" s="269">
        <f t="shared" si="8"/>
        <v>6.7270155618008989E-2</v>
      </c>
      <c r="V7" s="269">
        <f t="shared" si="9"/>
        <v>-0.50062679464023607</v>
      </c>
      <c r="W7" s="269">
        <f t="shared" si="10"/>
        <v>0.18432628424330111</v>
      </c>
      <c r="X7" s="269">
        <f t="shared" si="11"/>
        <v>-0.45677171722656468</v>
      </c>
      <c r="Y7" s="269">
        <f t="shared" si="12"/>
        <v>-5.6999108360537107E-2</v>
      </c>
      <c r="Z7" s="14" t="str">
        <f t="shared" si="13"/>
        <v>นิคมน้ำอูน,รพช.</v>
      </c>
      <c r="AA7" s="17" t="str">
        <f>+IF(AND(C7&gt;C13),"OK","Not OK")</f>
        <v>Not OK</v>
      </c>
      <c r="AB7" s="17" t="str">
        <f t="shared" ref="AB7:AG7" si="18">+IF(AND(D7&gt;D13),"OK","Not OK")</f>
        <v>OK</v>
      </c>
      <c r="AC7" s="271" t="str">
        <f t="shared" si="18"/>
        <v>OK</v>
      </c>
      <c r="AD7" s="17" t="str">
        <f t="shared" si="18"/>
        <v>OK</v>
      </c>
      <c r="AE7" s="271" t="str">
        <f t="shared" si="18"/>
        <v>OK</v>
      </c>
      <c r="AF7" s="271" t="str">
        <f t="shared" si="18"/>
        <v>OK</v>
      </c>
      <c r="AG7" s="271" t="str">
        <f t="shared" si="18"/>
        <v>OK</v>
      </c>
    </row>
    <row r="8" spans="1:33" ht="13.5" customHeight="1">
      <c r="A8" s="253" t="s">
        <v>45</v>
      </c>
      <c r="B8" s="14" t="str">
        <f>+'8.คำนวณ'!G7</f>
        <v>ประจักษ์ศิลปาคม,รพช.</v>
      </c>
      <c r="C8" s="264">
        <f>+'8.คำนวณ'!M7</f>
        <v>1242.8417082169397</v>
      </c>
      <c r="D8" s="264">
        <f>+'8.คำนวณ'!N7</f>
        <v>101.74065830390555</v>
      </c>
      <c r="E8" s="264">
        <f>+'8.คำนวณ'!O7</f>
        <v>530.81425170068019</v>
      </c>
      <c r="F8" s="264">
        <f>+'8.คำนวณ'!P7</f>
        <v>2374.7017082179132</v>
      </c>
      <c r="G8" s="264">
        <f>+'8.คำนวณ'!Q7</f>
        <v>6.6409087335901269</v>
      </c>
      <c r="H8" s="264">
        <f>+'8.คำนวณ'!R7</f>
        <v>32.758835783350371</v>
      </c>
      <c r="I8" s="264">
        <f>+'8.คำนวณ'!S7</f>
        <v>461.17558635956362</v>
      </c>
      <c r="J8" s="14" t="str">
        <f t="shared" si="3"/>
        <v>ประจักษ์ศิลปาคม,รพช.</v>
      </c>
      <c r="K8" s="47">
        <f>+(C8-C11)*100/C11</f>
        <v>28.270734840616097</v>
      </c>
      <c r="L8" s="47">
        <f t="shared" ref="L8:Q8" si="19">+(D8-D11)*100/D11</f>
        <v>-66.636736163812401</v>
      </c>
      <c r="M8" s="47">
        <f t="shared" si="19"/>
        <v>-23.583028413456017</v>
      </c>
      <c r="N8" s="47">
        <f t="shared" si="19"/>
        <v>-41.71028969423886</v>
      </c>
      <c r="O8" s="47">
        <f t="shared" si="19"/>
        <v>-31.113759547237628</v>
      </c>
      <c r="P8" s="47">
        <f t="shared" si="19"/>
        <v>-24.425647789331261</v>
      </c>
      <c r="Q8" s="47">
        <f t="shared" si="19"/>
        <v>-55.935438804615345</v>
      </c>
      <c r="R8" s="14" t="str">
        <f t="shared" si="5"/>
        <v>ประจักษ์ศิลปาคม,รพช.</v>
      </c>
      <c r="S8" s="269">
        <f t="shared" si="6"/>
        <v>0.28270734840616096</v>
      </c>
      <c r="T8" s="269">
        <f t="shared" si="7"/>
        <v>-0.66636736163812404</v>
      </c>
      <c r="U8" s="269">
        <f t="shared" si="8"/>
        <v>-0.23583028413456017</v>
      </c>
      <c r="V8" s="269">
        <f t="shared" si="9"/>
        <v>-0.41710289694238861</v>
      </c>
      <c r="W8" s="269">
        <f t="shared" si="10"/>
        <v>-0.31113759547237629</v>
      </c>
      <c r="X8" s="269">
        <f t="shared" si="11"/>
        <v>-0.24425647789331262</v>
      </c>
      <c r="Y8" s="269">
        <f t="shared" si="12"/>
        <v>-0.55935438804615345</v>
      </c>
      <c r="Z8" s="14" t="str">
        <f t="shared" si="13"/>
        <v>ประจักษ์ศิลปาคม,รพช.</v>
      </c>
      <c r="AA8" s="17" t="str">
        <f>+IF(AND(C8&gt;C13),"OK","Not OK")</f>
        <v>OK</v>
      </c>
      <c r="AB8" s="17" t="str">
        <f t="shared" ref="AB8:AG8" si="20">+IF(AND(D8&gt;D13),"OK","Not OK")</f>
        <v>OK</v>
      </c>
      <c r="AC8" s="17" t="str">
        <f t="shared" si="20"/>
        <v>OK</v>
      </c>
      <c r="AD8" s="17" t="str">
        <f t="shared" si="20"/>
        <v>OK</v>
      </c>
      <c r="AE8" s="271" t="str">
        <f t="shared" si="20"/>
        <v>OK</v>
      </c>
      <c r="AF8" s="271" t="str">
        <f t="shared" si="20"/>
        <v>OK</v>
      </c>
      <c r="AG8" s="271" t="str">
        <f t="shared" si="20"/>
        <v>Not OK</v>
      </c>
    </row>
    <row r="9" spans="1:33" ht="13.5" customHeight="1">
      <c r="A9" s="253" t="s">
        <v>47</v>
      </c>
      <c r="B9" s="14" t="str">
        <f>+'8.คำนวณ'!G8</f>
        <v>โพธิ์ตาก,รพช.</v>
      </c>
      <c r="C9" s="264">
        <f>+'8.คำนวณ'!M8</f>
        <v>1123.0697847835229</v>
      </c>
      <c r="D9" s="264">
        <f>+'8.คำนวณ'!N8</f>
        <v>142.23571668768392</v>
      </c>
      <c r="E9" s="264">
        <f>+'8.คำนวณ'!O8</f>
        <v>491.53271978021974</v>
      </c>
      <c r="F9" s="264">
        <f>+'8.คำนวณ'!P8</f>
        <v>2362.5280697050935</v>
      </c>
      <c r="G9" s="264">
        <f>+'8.คำนวณ'!Q8</f>
        <v>15.176822061720289</v>
      </c>
      <c r="H9" s="264">
        <f>+'8.คำนวณ'!R8</f>
        <v>37.655745239658572</v>
      </c>
      <c r="I9" s="264">
        <f>+'8.คำนวณ'!S8</f>
        <v>719.53313913408988</v>
      </c>
      <c r="J9" s="14" t="str">
        <f t="shared" si="3"/>
        <v>โพธิ์ตาก,รพช.</v>
      </c>
      <c r="K9" s="47">
        <f>+(C9-C11)*100/C11</f>
        <v>15.909359670708536</v>
      </c>
      <c r="L9" s="47">
        <f t="shared" ref="L9:Q9" si="21">+(D9-D11)*100/D11</f>
        <v>-53.357410676413267</v>
      </c>
      <c r="M9" s="47">
        <f t="shared" si="21"/>
        <v>-29.23806819248292</v>
      </c>
      <c r="N9" s="47">
        <f t="shared" si="21"/>
        <v>-42.009105271716948</v>
      </c>
      <c r="O9" s="47">
        <f t="shared" si="21"/>
        <v>57.429390433327207</v>
      </c>
      <c r="P9" s="47">
        <f t="shared" si="21"/>
        <v>-13.128519819268194</v>
      </c>
      <c r="Q9" s="47">
        <f t="shared" si="21"/>
        <v>-31.249803807347991</v>
      </c>
      <c r="R9" s="14" t="str">
        <f t="shared" si="5"/>
        <v>โพธิ์ตาก,รพช.</v>
      </c>
      <c r="S9" s="270">
        <f>+K9/100</f>
        <v>0.15909359670708537</v>
      </c>
      <c r="T9" s="269">
        <f t="shared" si="7"/>
        <v>-0.53357410676413264</v>
      </c>
      <c r="U9" s="269">
        <f t="shared" si="8"/>
        <v>-0.29238068192482919</v>
      </c>
      <c r="V9" s="269">
        <f t="shared" si="9"/>
        <v>-0.42009105271716946</v>
      </c>
      <c r="W9" s="269">
        <f t="shared" si="10"/>
        <v>0.5742939043332721</v>
      </c>
      <c r="X9" s="269">
        <f t="shared" si="11"/>
        <v>-0.13128519819268195</v>
      </c>
      <c r="Y9" s="269">
        <f t="shared" si="12"/>
        <v>-0.31249803807347992</v>
      </c>
      <c r="Z9" s="14" t="str">
        <f t="shared" si="13"/>
        <v>โพธิ์ตาก,รพช.</v>
      </c>
      <c r="AA9" s="271" t="str">
        <f>+IF(AND(C9&gt;C13),"OK","Not OK")</f>
        <v>OK</v>
      </c>
      <c r="AB9" s="17" t="str">
        <f t="shared" ref="AB9:AG9" si="22">+IF(AND(D9&gt;D13),"OK","Not OK")</f>
        <v>OK</v>
      </c>
      <c r="AC9" s="17" t="str">
        <f t="shared" si="22"/>
        <v>OK</v>
      </c>
      <c r="AD9" s="17" t="str">
        <f t="shared" si="22"/>
        <v>OK</v>
      </c>
      <c r="AE9" s="271" t="str">
        <f t="shared" si="22"/>
        <v>OK</v>
      </c>
      <c r="AF9" s="271" t="str">
        <f t="shared" si="22"/>
        <v>OK</v>
      </c>
      <c r="AG9" s="271" t="str">
        <f t="shared" si="22"/>
        <v>OK</v>
      </c>
    </row>
    <row r="10" spans="1:33" ht="13.5" customHeight="1">
      <c r="A10" s="253" t="s">
        <v>51</v>
      </c>
      <c r="B10" s="14" t="str">
        <f>+'8.คำนวณ'!G9</f>
        <v>วังยาง,รพช.</v>
      </c>
      <c r="C10" s="264">
        <f>+'8.คำนวณ'!M9</f>
        <v>1042.4808238805972</v>
      </c>
      <c r="D10" s="264">
        <f>+'8.คำนวณ'!N9</f>
        <v>125.29101833688699</v>
      </c>
      <c r="E10" s="264">
        <f>+'8.คำนวณ'!O9</f>
        <v>578.28984615384616</v>
      </c>
      <c r="F10" s="264">
        <f>+'8.คำนวณ'!P9</f>
        <v>2185.7459220779224</v>
      </c>
      <c r="G10" s="264">
        <f>+'8.คำนวณ'!Q9</f>
        <v>4.7913065744830678</v>
      </c>
      <c r="H10" s="264">
        <f>+'8.คำนวณ'!R9</f>
        <v>19.062351962102298</v>
      </c>
      <c r="I10" s="264">
        <f>+'8.คำนวณ'!S9</f>
        <v>667.37479914712151</v>
      </c>
      <c r="J10" s="14" t="str">
        <f t="shared" si="3"/>
        <v>วังยาง,รพช.</v>
      </c>
      <c r="K10" s="47">
        <f>+(C10-C11)*100/C11</f>
        <v>7.5919648112373519</v>
      </c>
      <c r="L10" s="47">
        <f t="shared" ref="L10:Q10" si="23">+(D10-D11)*100/D11</f>
        <v>-58.913993965009404</v>
      </c>
      <c r="M10" s="47">
        <f t="shared" si="23"/>
        <v>-16.748356697769637</v>
      </c>
      <c r="N10" s="47">
        <f t="shared" si="23"/>
        <v>-46.348420873654646</v>
      </c>
      <c r="O10" s="47">
        <f t="shared" si="23"/>
        <v>-50.299708968547819</v>
      </c>
      <c r="P10" s="47">
        <f t="shared" si="23"/>
        <v>-56.023318085075331</v>
      </c>
      <c r="Q10" s="47">
        <f t="shared" si="23"/>
        <v>-36.233446550338968</v>
      </c>
      <c r="R10" s="14" t="str">
        <f t="shared" si="5"/>
        <v>วังยาง,รพช.</v>
      </c>
      <c r="S10" s="269">
        <f t="shared" si="6"/>
        <v>7.591964811237352E-2</v>
      </c>
      <c r="T10" s="269">
        <f t="shared" si="7"/>
        <v>-0.58913993965009404</v>
      </c>
      <c r="U10" s="269">
        <f t="shared" si="8"/>
        <v>-0.16748356697769637</v>
      </c>
      <c r="V10" s="269">
        <f t="shared" si="9"/>
        <v>-0.46348420873654644</v>
      </c>
      <c r="W10" s="269">
        <f t="shared" si="10"/>
        <v>-0.50299708968547818</v>
      </c>
      <c r="X10" s="269">
        <f t="shared" si="11"/>
        <v>-0.56023318085075335</v>
      </c>
      <c r="Y10" s="269">
        <f t="shared" si="12"/>
        <v>-0.36233446550338966</v>
      </c>
      <c r="Z10" s="14" t="str">
        <f t="shared" si="13"/>
        <v>วังยาง,รพช.</v>
      </c>
      <c r="AA10" s="17" t="str">
        <f>+IF(AND(C10&gt;C13),"OK","Not OK")</f>
        <v>OK</v>
      </c>
      <c r="AB10" s="17" t="str">
        <f t="shared" ref="AB10:AG10" si="24">+IF(AND(D10&gt;D13),"OK","Not OK")</f>
        <v>OK</v>
      </c>
      <c r="AC10" s="17" t="str">
        <f t="shared" si="24"/>
        <v>OK</v>
      </c>
      <c r="AD10" s="17" t="str">
        <f t="shared" si="24"/>
        <v>OK</v>
      </c>
      <c r="AE10" s="271" t="str">
        <f t="shared" si="24"/>
        <v>Not OK</v>
      </c>
      <c r="AF10" s="271" t="str">
        <f t="shared" si="24"/>
        <v>Not OK</v>
      </c>
      <c r="AG10" s="271" t="str">
        <f t="shared" si="24"/>
        <v>OK</v>
      </c>
    </row>
    <row r="11" spans="1:33" ht="13.5" customHeight="1">
      <c r="B11" s="18" t="s">
        <v>144</v>
      </c>
      <c r="C11" s="19">
        <f>AVERAGE(C4:C10)</f>
        <v>968.92070491468166</v>
      </c>
      <c r="D11" s="19">
        <f t="shared" ref="D11:I11" si="25">AVERAGE(D4:D10)</f>
        <v>304.94815736088782</v>
      </c>
      <c r="E11" s="19">
        <f t="shared" si="25"/>
        <v>694.62874631130967</v>
      </c>
      <c r="F11" s="19">
        <f t="shared" si="25"/>
        <v>4073.9638192767043</v>
      </c>
      <c r="G11" s="19">
        <f t="shared" si="25"/>
        <v>9.6403994323714368</v>
      </c>
      <c r="H11" s="19">
        <f t="shared" si="25"/>
        <v>43.346498944553105</v>
      </c>
      <c r="I11" s="19">
        <f t="shared" si="25"/>
        <v>1046.5906702546883</v>
      </c>
      <c r="L11" s="48"/>
      <c r="Q11" s="48"/>
      <c r="T11" s="59"/>
      <c r="Y11" s="59"/>
      <c r="AB11" s="11"/>
      <c r="AG11" s="11"/>
    </row>
    <row r="12" spans="1:33" ht="13.5" customHeight="1">
      <c r="B12" s="20" t="s">
        <v>268</v>
      </c>
      <c r="C12" s="21">
        <f t="shared" ref="C12:I12" si="26">STDEV(C4:C10)</f>
        <v>225.7464415515289</v>
      </c>
      <c r="D12" s="21">
        <f t="shared" si="26"/>
        <v>252.16311319556394</v>
      </c>
      <c r="E12" s="21">
        <f t="shared" si="26"/>
        <v>290.38733196379042</v>
      </c>
      <c r="F12" s="21">
        <f t="shared" si="26"/>
        <v>4982.4467821146955</v>
      </c>
      <c r="G12" s="21">
        <f t="shared" si="26"/>
        <v>4.0537104699338977</v>
      </c>
      <c r="H12" s="21">
        <f t="shared" si="26"/>
        <v>19.945893838620687</v>
      </c>
      <c r="I12" s="21">
        <f t="shared" si="26"/>
        <v>500.75677532834982</v>
      </c>
      <c r="J12" s="42"/>
      <c r="R12" s="42"/>
    </row>
    <row r="13" spans="1:33" ht="13.5" customHeight="1">
      <c r="B13" s="20" t="s">
        <v>145</v>
      </c>
      <c r="C13" s="21">
        <f t="shared" ref="C13:I13" si="27">+C11-C12</f>
        <v>743.1742633631527</v>
      </c>
      <c r="D13" s="21">
        <f t="shared" si="27"/>
        <v>52.785044165323882</v>
      </c>
      <c r="E13" s="21">
        <f t="shared" si="27"/>
        <v>404.24141434751925</v>
      </c>
      <c r="F13" s="21">
        <f t="shared" si="27"/>
        <v>-908.48296283799118</v>
      </c>
      <c r="G13" s="21">
        <f t="shared" si="27"/>
        <v>5.5866889624375391</v>
      </c>
      <c r="H13" s="21">
        <f t="shared" si="27"/>
        <v>23.400605105932417</v>
      </c>
      <c r="I13" s="21">
        <f t="shared" si="27"/>
        <v>545.83389492633853</v>
      </c>
      <c r="J13" s="42"/>
      <c r="R13" s="42"/>
    </row>
    <row r="14" spans="1:33" ht="13.5" customHeight="1">
      <c r="B14" s="348" t="s">
        <v>146</v>
      </c>
      <c r="C14" s="349" t="s">
        <v>135</v>
      </c>
      <c r="D14" s="350"/>
      <c r="E14" s="350"/>
      <c r="F14" s="350"/>
      <c r="G14" s="350"/>
      <c r="H14" s="350"/>
      <c r="I14" s="351"/>
      <c r="J14" s="348" t="s">
        <v>146</v>
      </c>
      <c r="K14" s="345" t="s">
        <v>4</v>
      </c>
      <c r="L14" s="346"/>
      <c r="M14" s="346"/>
      <c r="N14" s="346"/>
      <c r="O14" s="346"/>
      <c r="P14" s="346"/>
      <c r="Q14" s="347"/>
      <c r="R14" s="348" t="s">
        <v>146</v>
      </c>
      <c r="S14" s="352" t="s">
        <v>4</v>
      </c>
      <c r="T14" s="353"/>
      <c r="U14" s="353"/>
      <c r="V14" s="353"/>
      <c r="W14" s="353"/>
      <c r="X14" s="353"/>
      <c r="Y14" s="354"/>
      <c r="Z14" s="348" t="s">
        <v>146</v>
      </c>
      <c r="AA14" s="349" t="s">
        <v>136</v>
      </c>
      <c r="AB14" s="350"/>
      <c r="AC14" s="350"/>
      <c r="AD14" s="350"/>
      <c r="AE14" s="350"/>
      <c r="AF14" s="350"/>
      <c r="AG14" s="351"/>
    </row>
    <row r="15" spans="1:33" ht="13.5" customHeight="1">
      <c r="B15" s="348"/>
      <c r="C15" s="12" t="s">
        <v>137</v>
      </c>
      <c r="D15" s="13" t="s">
        <v>253</v>
      </c>
      <c r="E15" s="12" t="s">
        <v>139</v>
      </c>
      <c r="F15" s="12" t="s">
        <v>140</v>
      </c>
      <c r="G15" s="12" t="s">
        <v>141</v>
      </c>
      <c r="H15" s="12" t="s">
        <v>142</v>
      </c>
      <c r="I15" s="12" t="s">
        <v>143</v>
      </c>
      <c r="J15" s="348"/>
      <c r="K15" s="45" t="s">
        <v>137</v>
      </c>
      <c r="L15" s="46" t="s">
        <v>253</v>
      </c>
      <c r="M15" s="45" t="s">
        <v>139</v>
      </c>
      <c r="N15" s="45" t="s">
        <v>140</v>
      </c>
      <c r="O15" s="45" t="s">
        <v>141</v>
      </c>
      <c r="P15" s="45" t="s">
        <v>142</v>
      </c>
      <c r="Q15" s="45" t="s">
        <v>143</v>
      </c>
      <c r="R15" s="348"/>
      <c r="S15" s="57" t="s">
        <v>137</v>
      </c>
      <c r="T15" s="58" t="s">
        <v>253</v>
      </c>
      <c r="U15" s="57" t="s">
        <v>139</v>
      </c>
      <c r="V15" s="57" t="s">
        <v>140</v>
      </c>
      <c r="W15" s="57" t="s">
        <v>141</v>
      </c>
      <c r="X15" s="57" t="s">
        <v>142</v>
      </c>
      <c r="Y15" s="57" t="s">
        <v>143</v>
      </c>
      <c r="Z15" s="348"/>
      <c r="AA15" s="12" t="s">
        <v>137</v>
      </c>
      <c r="AB15" s="13" t="s">
        <v>253</v>
      </c>
      <c r="AC15" s="12" t="s">
        <v>139</v>
      </c>
      <c r="AD15" s="12" t="s">
        <v>140</v>
      </c>
      <c r="AE15" s="12" t="s">
        <v>141</v>
      </c>
      <c r="AF15" s="12" t="s">
        <v>142</v>
      </c>
      <c r="AG15" s="12" t="s">
        <v>143</v>
      </c>
    </row>
    <row r="16" spans="1:33" ht="13.5" customHeight="1">
      <c r="A16" s="253" t="s">
        <v>45</v>
      </c>
      <c r="B16" s="14" t="str">
        <f>+'8.คำนวณ'!G10</f>
        <v>หนองแสง,รพช.</v>
      </c>
      <c r="C16" s="264">
        <f>+'8.คำนวณ'!M10</f>
        <v>999.26157664794277</v>
      </c>
      <c r="D16" s="264">
        <f>+'8.คำนวณ'!N10</f>
        <v>158.09737193336215</v>
      </c>
      <c r="E16" s="264">
        <f>+'8.คำนวณ'!O10</f>
        <v>484.41789087093389</v>
      </c>
      <c r="F16" s="264">
        <f>+'8.คำนวณ'!P10</f>
        <v>2153.4690939153438</v>
      </c>
      <c r="G16" s="264">
        <f>+'8.คำนวณ'!Q10</f>
        <v>7.2180453893404932</v>
      </c>
      <c r="H16" s="264">
        <f>+'8.คำนวณ'!R10</f>
        <v>30.384080626770146</v>
      </c>
      <c r="I16" s="264">
        <f>+'8.คำนวณ'!S10</f>
        <v>701.35669979355703</v>
      </c>
      <c r="J16" s="14" t="str">
        <f>+B16</f>
        <v>หนองแสง,รพช.</v>
      </c>
      <c r="K16" s="50">
        <f>+(C16-C26)*100/C26</f>
        <v>-6.5230086472673392</v>
      </c>
      <c r="L16" s="50">
        <f t="shared" ref="L16:Q16" si="28">+(D16-D26)*100/D26</f>
        <v>-11.447721996363409</v>
      </c>
      <c r="M16" s="50">
        <f t="shared" si="28"/>
        <v>-15.108511498364564</v>
      </c>
      <c r="N16" s="50">
        <f t="shared" si="28"/>
        <v>31.920535675803286</v>
      </c>
      <c r="O16" s="50">
        <f t="shared" si="28"/>
        <v>-29.647898167109108</v>
      </c>
      <c r="P16" s="50">
        <f t="shared" si="28"/>
        <v>-3.2918209651166372</v>
      </c>
      <c r="Q16" s="50">
        <f t="shared" si="28"/>
        <v>10.586976421266739</v>
      </c>
      <c r="R16" s="14" t="str">
        <f>+J16</f>
        <v>หนองแสง,รพช.</v>
      </c>
      <c r="S16" s="15">
        <f>+K16/100</f>
        <v>-6.5230086472673393E-2</v>
      </c>
      <c r="T16" s="15">
        <f t="shared" ref="T16:Y16" si="29">+L16/100</f>
        <v>-0.11447721996363409</v>
      </c>
      <c r="U16" s="15">
        <f t="shared" si="29"/>
        <v>-0.15108511498364563</v>
      </c>
      <c r="V16" s="15">
        <f t="shared" si="29"/>
        <v>0.31920535675803285</v>
      </c>
      <c r="W16" s="15">
        <f t="shared" si="29"/>
        <v>-0.2964789816710911</v>
      </c>
      <c r="X16" s="15">
        <f t="shared" si="29"/>
        <v>-3.2918209651166375E-2</v>
      </c>
      <c r="Y16" s="15">
        <f t="shared" si="29"/>
        <v>0.10586976421266739</v>
      </c>
      <c r="Z16" s="14" t="str">
        <f>+R16</f>
        <v>หนองแสง,รพช.</v>
      </c>
      <c r="AA16" s="17" t="str">
        <f>+IF(AND(C16&gt;C28),"OK","Not OK")</f>
        <v>OK</v>
      </c>
      <c r="AB16" s="17" t="str">
        <f t="shared" ref="AB16:AF16" si="30">+IF(AND(D16&gt;D28),"OK","Not OK")</f>
        <v>OK</v>
      </c>
      <c r="AC16" s="17" t="str">
        <f t="shared" si="30"/>
        <v>OK</v>
      </c>
      <c r="AD16" s="17" t="str">
        <f t="shared" si="30"/>
        <v>OK</v>
      </c>
      <c r="AE16" s="17" t="str">
        <f t="shared" si="30"/>
        <v>Not OK</v>
      </c>
      <c r="AF16" s="17" t="str">
        <f t="shared" si="30"/>
        <v>OK</v>
      </c>
      <c r="AG16" s="17" t="str">
        <f>+IF(AND(I16&gt;I28),"OK","Not OK")</f>
        <v>OK</v>
      </c>
    </row>
    <row r="17" spans="1:33" ht="13.5" customHeight="1">
      <c r="A17" s="253" t="s">
        <v>45</v>
      </c>
      <c r="B17" s="14" t="str">
        <f>+'8.คำนวณ'!G11</f>
        <v>นายูง,รพช.</v>
      </c>
      <c r="C17" s="264">
        <f>+'8.คำนวณ'!M11</f>
        <v>980.85641274476131</v>
      </c>
      <c r="D17" s="264">
        <f>+'8.คำนวณ'!N11</f>
        <v>250.77536327722433</v>
      </c>
      <c r="E17" s="264">
        <f>+'8.คำนวณ'!O11</f>
        <v>736.99959216965738</v>
      </c>
      <c r="F17" s="264">
        <f>+'8.คำนวณ'!P11</f>
        <v>1525.2354388714734</v>
      </c>
      <c r="G17" s="264">
        <f>+'8.คำนวณ'!Q11</f>
        <v>11.086727577067931</v>
      </c>
      <c r="H17" s="264">
        <f>+'8.คำนวณ'!R11</f>
        <v>24.311471962616825</v>
      </c>
      <c r="I17" s="264">
        <f>+'8.คำนวณ'!S11</f>
        <v>534.06238491927172</v>
      </c>
      <c r="J17" s="14" t="str">
        <f t="shared" ref="J17:J25" si="31">+B17</f>
        <v>นายูง,รพช.</v>
      </c>
      <c r="K17" s="50">
        <f>+(C17-C26)*100/C26</f>
        <v>-8.244739360455231</v>
      </c>
      <c r="L17" s="50">
        <f t="shared" ref="L17:Q17" si="32">+(D17-D26)*100/D26</f>
        <v>40.462358189912457</v>
      </c>
      <c r="M17" s="50">
        <f t="shared" si="32"/>
        <v>29.154999399165479</v>
      </c>
      <c r="N17" s="50">
        <f t="shared" si="32"/>
        <v>-6.5647718389992562</v>
      </c>
      <c r="O17" s="50">
        <f t="shared" si="32"/>
        <v>8.0589751689921627</v>
      </c>
      <c r="P17" s="50">
        <f t="shared" si="32"/>
        <v>-22.620065025406003</v>
      </c>
      <c r="Q17" s="50">
        <f t="shared" si="32"/>
        <v>-15.791287962405891</v>
      </c>
      <c r="R17" s="14" t="str">
        <f t="shared" ref="R17:R25" si="33">+J17</f>
        <v>นายูง,รพช.</v>
      </c>
      <c r="S17" s="15">
        <f t="shared" ref="S17:S25" si="34">+K17/100</f>
        <v>-8.2447393604552305E-2</v>
      </c>
      <c r="T17" s="15">
        <f t="shared" ref="T17:T25" si="35">+L17/100</f>
        <v>0.40462358189912456</v>
      </c>
      <c r="U17" s="15">
        <f t="shared" ref="U17:U25" si="36">+M17/100</f>
        <v>0.29154999399165482</v>
      </c>
      <c r="V17" s="15">
        <f t="shared" ref="V17:V25" si="37">+N17/100</f>
        <v>-6.564771838999256E-2</v>
      </c>
      <c r="W17" s="15">
        <f t="shared" ref="W17:W25" si="38">+O17/100</f>
        <v>8.0589751689921621E-2</v>
      </c>
      <c r="X17" s="15">
        <f t="shared" ref="X17:X25" si="39">+P17/100</f>
        <v>-0.22620065025406003</v>
      </c>
      <c r="Y17" s="15">
        <f t="shared" ref="Y17:Y25" si="40">+Q17/100</f>
        <v>-0.15791287962405889</v>
      </c>
      <c r="Z17" s="14" t="str">
        <f t="shared" ref="Z17:Z25" si="41">+R17</f>
        <v>นายูง,รพช.</v>
      </c>
      <c r="AA17" s="17" t="str">
        <f>+IF(AND(C17&gt;C28),"OK","Not OK")</f>
        <v>OK</v>
      </c>
      <c r="AB17" s="17" t="str">
        <f t="shared" ref="AB17:AG17" si="42">+IF(AND(D17&gt;D28),"OK","Not OK")</f>
        <v>OK</v>
      </c>
      <c r="AC17" s="17" t="str">
        <f t="shared" si="42"/>
        <v>OK</v>
      </c>
      <c r="AD17" s="17" t="str">
        <f t="shared" si="42"/>
        <v>OK</v>
      </c>
      <c r="AE17" s="17" t="str">
        <f t="shared" si="42"/>
        <v>OK</v>
      </c>
      <c r="AF17" s="17" t="str">
        <f t="shared" si="42"/>
        <v>OK</v>
      </c>
      <c r="AG17" s="17" t="str">
        <f t="shared" si="42"/>
        <v>OK</v>
      </c>
    </row>
    <row r="18" spans="1:33" ht="13.5" customHeight="1">
      <c r="A18" s="253" t="s">
        <v>47</v>
      </c>
      <c r="B18" s="14" t="str">
        <f>+'8.คำนวณ'!G12</f>
        <v>ศรีเชียงใหม่,รพช.</v>
      </c>
      <c r="C18" s="264">
        <f>+'8.คำนวณ'!M12</f>
        <v>944.24541682957556</v>
      </c>
      <c r="D18" s="264">
        <f>+'8.คำนวณ'!N12</f>
        <v>88.598998218862675</v>
      </c>
      <c r="E18" s="264">
        <f>+'8.คำนวณ'!O12</f>
        <v>356.97104294478527</v>
      </c>
      <c r="F18" s="264">
        <f>+'8.คำนวณ'!P12</f>
        <v>1794.5146611484738</v>
      </c>
      <c r="G18" s="264">
        <f>+'8.คำนวณ'!Q12</f>
        <v>16.428533019660563</v>
      </c>
      <c r="H18" s="264">
        <f>+'8.คำนวณ'!R12</f>
        <v>45.362359267350023</v>
      </c>
      <c r="I18" s="264">
        <f>+'8.คำนวณ'!S12</f>
        <v>794.88295060602115</v>
      </c>
      <c r="J18" s="14" t="str">
        <f t="shared" si="31"/>
        <v>ศรีเชียงใหม่,รพช.</v>
      </c>
      <c r="K18" s="50">
        <f>+(C18-C26)*100/C26</f>
        <v>-11.669554072193598</v>
      </c>
      <c r="L18" s="50">
        <f t="shared" ref="L18:Q18" si="43">+(D18-D26)*100/D26</f>
        <v>-50.374613915610439</v>
      </c>
      <c r="M18" s="50">
        <f t="shared" si="43"/>
        <v>-37.442848914847254</v>
      </c>
      <c r="N18" s="50">
        <f t="shared" si="43"/>
        <v>9.9311506469642552</v>
      </c>
      <c r="O18" s="50">
        <f t="shared" si="43"/>
        <v>60.123934614073292</v>
      </c>
      <c r="P18" s="50">
        <f t="shared" si="43"/>
        <v>44.381895748606659</v>
      </c>
      <c r="Q18" s="50">
        <f t="shared" si="43"/>
        <v>25.333802531877545</v>
      </c>
      <c r="R18" s="14" t="str">
        <f t="shared" si="33"/>
        <v>ศรีเชียงใหม่,รพช.</v>
      </c>
      <c r="S18" s="15">
        <f t="shared" si="34"/>
        <v>-0.11669554072193598</v>
      </c>
      <c r="T18" s="15">
        <f t="shared" si="35"/>
        <v>-0.50374613915610444</v>
      </c>
      <c r="U18" s="15">
        <f t="shared" si="36"/>
        <v>-0.37442848914847254</v>
      </c>
      <c r="V18" s="15">
        <f t="shared" si="37"/>
        <v>9.9311506469642555E-2</v>
      </c>
      <c r="W18" s="15">
        <f t="shared" si="38"/>
        <v>0.60123934614073293</v>
      </c>
      <c r="X18" s="15">
        <f t="shared" si="39"/>
        <v>0.44381895748606659</v>
      </c>
      <c r="Y18" s="15">
        <f t="shared" si="40"/>
        <v>0.25333802531877547</v>
      </c>
      <c r="Z18" s="14" t="str">
        <f t="shared" si="41"/>
        <v>ศรีเชียงใหม่,รพช.</v>
      </c>
      <c r="AA18" s="17" t="str">
        <f>+IF(AND(C18&gt;C28),"OK","Not OK")</f>
        <v>OK</v>
      </c>
      <c r="AB18" s="17" t="str">
        <f t="shared" ref="AB18:AG18" si="44">+IF(AND(D18&gt;D28),"OK","Not OK")</f>
        <v>OK</v>
      </c>
      <c r="AC18" s="17" t="str">
        <f t="shared" si="44"/>
        <v>OK</v>
      </c>
      <c r="AD18" s="17" t="str">
        <f t="shared" si="44"/>
        <v>OK</v>
      </c>
      <c r="AE18" s="17" t="str">
        <f t="shared" si="44"/>
        <v>OK</v>
      </c>
      <c r="AF18" s="17" t="str">
        <f t="shared" si="44"/>
        <v>OK</v>
      </c>
      <c r="AG18" s="17" t="str">
        <f t="shared" si="44"/>
        <v>OK</v>
      </c>
    </row>
    <row r="19" spans="1:33" ht="13.5" customHeight="1">
      <c r="A19" s="253" t="s">
        <v>49</v>
      </c>
      <c r="B19" s="14" t="str">
        <f>+'8.คำนวณ'!G13</f>
        <v>เต่างอย,รพช.</v>
      </c>
      <c r="C19" s="264">
        <f>+'8.คำนวณ'!M13</f>
        <v>944.15079882492489</v>
      </c>
      <c r="D19" s="264">
        <f>+'8.คำนวณ'!N13</f>
        <v>146.47711654708772</v>
      </c>
      <c r="E19" s="264">
        <f>+'8.คำนวณ'!O13</f>
        <v>430.40509894459103</v>
      </c>
      <c r="F19" s="264">
        <f>+'8.คำนวณ'!P13</f>
        <v>1583.0925776397517</v>
      </c>
      <c r="G19" s="264">
        <f>+'8.คำนวณ'!Q13</f>
        <v>8.8574104569781795</v>
      </c>
      <c r="H19" s="264">
        <f>+'8.คำนวณ'!R13</f>
        <v>38.284582132564843</v>
      </c>
      <c r="I19" s="264">
        <f>+'8.คำนวณ'!S13</f>
        <v>764.89848652618491</v>
      </c>
      <c r="J19" s="14" t="str">
        <f t="shared" si="31"/>
        <v>เต่างอย,รพช.</v>
      </c>
      <c r="K19" s="50">
        <f>+(C19-C26)*100/C26</f>
        <v>-11.678405214486304</v>
      </c>
      <c r="L19" s="50">
        <f t="shared" ref="L19:Q19" si="45">+(D19-D26)*100/D26</f>
        <v>-17.956369628231393</v>
      </c>
      <c r="M19" s="50">
        <f t="shared" si="45"/>
        <v>-24.573947005943758</v>
      </c>
      <c r="N19" s="50">
        <f t="shared" si="45"/>
        <v>-3.0204698749978185</v>
      </c>
      <c r="O19" s="50">
        <f t="shared" si="45"/>
        <v>-13.669503469002564</v>
      </c>
      <c r="P19" s="50">
        <f t="shared" si="45"/>
        <v>21.854344340098905</v>
      </c>
      <c r="Q19" s="50">
        <f t="shared" si="45"/>
        <v>20.605978269020717</v>
      </c>
      <c r="R19" s="14" t="str">
        <f t="shared" si="33"/>
        <v>เต่างอย,รพช.</v>
      </c>
      <c r="S19" s="15">
        <f t="shared" si="34"/>
        <v>-0.11678405214486304</v>
      </c>
      <c r="T19" s="15">
        <f t="shared" si="35"/>
        <v>-0.17956369628231392</v>
      </c>
      <c r="U19" s="15">
        <f t="shared" si="36"/>
        <v>-0.24573947005943758</v>
      </c>
      <c r="V19" s="15">
        <f t="shared" si="37"/>
        <v>-3.0204698749978186E-2</v>
      </c>
      <c r="W19" s="15">
        <f t="shared" si="38"/>
        <v>-0.13669503469002564</v>
      </c>
      <c r="X19" s="15">
        <f t="shared" si="39"/>
        <v>0.21854344340098905</v>
      </c>
      <c r="Y19" s="15">
        <f t="shared" si="40"/>
        <v>0.20605978269020717</v>
      </c>
      <c r="Z19" s="14" t="str">
        <f t="shared" si="41"/>
        <v>เต่างอย,รพช.</v>
      </c>
      <c r="AA19" s="17" t="str">
        <f>+IF(AND(C19&gt;C28),"OK","Not OK")</f>
        <v>OK</v>
      </c>
      <c r="AB19" s="17" t="str">
        <f t="shared" ref="AB19:AG19" si="46">+IF(AND(D19&gt;D28),"OK","Not OK")</f>
        <v>OK</v>
      </c>
      <c r="AC19" s="17" t="str">
        <f t="shared" si="46"/>
        <v>OK</v>
      </c>
      <c r="AD19" s="17" t="str">
        <f t="shared" si="46"/>
        <v>OK</v>
      </c>
      <c r="AE19" s="17" t="str">
        <f t="shared" si="46"/>
        <v>OK</v>
      </c>
      <c r="AF19" s="17" t="str">
        <f t="shared" si="46"/>
        <v>OK</v>
      </c>
      <c r="AG19" s="17" t="str">
        <f t="shared" si="46"/>
        <v>OK</v>
      </c>
    </row>
    <row r="20" spans="1:33" ht="13.5" customHeight="1">
      <c r="A20" s="253" t="s">
        <v>51</v>
      </c>
      <c r="B20" s="14" t="str">
        <f>+'8.คำนวณ'!G14</f>
        <v>นาทม,รพช.</v>
      </c>
      <c r="C20" s="264">
        <f>+'8.คำนวณ'!M14</f>
        <v>1091.0501926274148</v>
      </c>
      <c r="D20" s="264">
        <f>+'8.คำนวณ'!N14</f>
        <v>395.94489652009401</v>
      </c>
      <c r="E20" s="264">
        <f>+'8.คำนวณ'!O14</f>
        <v>404.53185263157894</v>
      </c>
      <c r="F20" s="264">
        <f>+'8.คำนวณ'!P14</f>
        <v>1624.4496478296478</v>
      </c>
      <c r="G20" s="264">
        <f>+'8.คำนวณ'!Q14</f>
        <v>4.9437299713273744</v>
      </c>
      <c r="H20" s="264">
        <f>+'8.คำนวณ'!R14</f>
        <v>21.072672457412718</v>
      </c>
      <c r="I20" s="264">
        <f>+'8.คำนวณ'!S14</f>
        <v>1014.2866209940951</v>
      </c>
      <c r="J20" s="14" t="str">
        <f t="shared" si="31"/>
        <v>นาทม,รพช.</v>
      </c>
      <c r="K20" s="50">
        <f>+(C20-C26)*100/C26</f>
        <v>2.0634554605338722</v>
      </c>
      <c r="L20" s="50">
        <f t="shared" ref="L20:Q20" si="47">+(D20-D26)*100/D26</f>
        <v>121.77359510787443</v>
      </c>
      <c r="M20" s="50">
        <f t="shared" si="47"/>
        <v>-29.108086709025557</v>
      </c>
      <c r="N20" s="50">
        <f t="shared" si="47"/>
        <v>-0.48695459546654263</v>
      </c>
      <c r="O20" s="50">
        <f t="shared" si="47"/>
        <v>-51.814961583537986</v>
      </c>
      <c r="P20" s="50">
        <f t="shared" si="47"/>
        <v>-32.928700203638343</v>
      </c>
      <c r="Q20" s="50">
        <f t="shared" si="47"/>
        <v>59.928451062485628</v>
      </c>
      <c r="R20" s="14" t="str">
        <f t="shared" si="33"/>
        <v>นาทม,รพช.</v>
      </c>
      <c r="S20" s="15">
        <f t="shared" si="34"/>
        <v>2.0634554605338723E-2</v>
      </c>
      <c r="T20" s="15">
        <f t="shared" si="35"/>
        <v>1.2177359510787442</v>
      </c>
      <c r="U20" s="15">
        <f t="shared" si="36"/>
        <v>-0.29108086709025555</v>
      </c>
      <c r="V20" s="15">
        <f t="shared" si="37"/>
        <v>-4.869545954665426E-3</v>
      </c>
      <c r="W20" s="15">
        <f t="shared" si="38"/>
        <v>-0.51814961583537988</v>
      </c>
      <c r="X20" s="15">
        <f t="shared" si="39"/>
        <v>-0.32928700203638345</v>
      </c>
      <c r="Y20" s="15">
        <f t="shared" si="40"/>
        <v>0.59928451062485633</v>
      </c>
      <c r="Z20" s="14" t="str">
        <f t="shared" si="41"/>
        <v>นาทม,รพช.</v>
      </c>
      <c r="AA20" s="17" t="str">
        <f>+IF(AND(C20&gt;C28),"OK","Not OK")</f>
        <v>OK</v>
      </c>
      <c r="AB20" s="17" t="str">
        <f t="shared" ref="AB20:AG20" si="48">+IF(AND(D20&gt;D28),"OK","Not OK")</f>
        <v>OK</v>
      </c>
      <c r="AC20" s="17" t="str">
        <f t="shared" si="48"/>
        <v>OK</v>
      </c>
      <c r="AD20" s="17" t="str">
        <f t="shared" si="48"/>
        <v>OK</v>
      </c>
      <c r="AE20" s="17" t="str">
        <f t="shared" si="48"/>
        <v>Not OK</v>
      </c>
      <c r="AF20" s="17" t="str">
        <f t="shared" si="48"/>
        <v>Not OK</v>
      </c>
      <c r="AG20" s="17" t="str">
        <f t="shared" si="48"/>
        <v>OK</v>
      </c>
    </row>
    <row r="21" spans="1:33" ht="13.5" customHeight="1">
      <c r="A21" s="253" t="s">
        <v>47</v>
      </c>
      <c r="B21" s="14" t="str">
        <f>+'8.คำนวณ'!G15</f>
        <v>สระใคร,รพช.</v>
      </c>
      <c r="C21" s="264">
        <f>+'8.คำนวณ'!M15</f>
        <v>1235.9032746531404</v>
      </c>
      <c r="D21" s="264">
        <f>+'8.คำนวณ'!N15</f>
        <v>101.48386244964942</v>
      </c>
      <c r="E21" s="264">
        <f>+'8.คำนวณ'!O15</f>
        <v>441.36313114754103</v>
      </c>
      <c r="F21" s="264">
        <f>+'8.คำนวณ'!P15</f>
        <v>1639.1312912621361</v>
      </c>
      <c r="G21" s="264">
        <f>+'8.คำนวณ'!Q15</f>
        <v>11.804255479117327</v>
      </c>
      <c r="H21" s="264">
        <f>+'8.คำนวณ'!R15</f>
        <v>28.354554340062403</v>
      </c>
      <c r="I21" s="264">
        <f>+'8.คำนวณ'!S15</f>
        <v>706.87294495002243</v>
      </c>
      <c r="J21" s="14" t="str">
        <f t="shared" si="31"/>
        <v>สระใคร,รพช.</v>
      </c>
      <c r="K21" s="50">
        <f>+(C21-C26)*100/C26</f>
        <v>15.613891715030181</v>
      </c>
      <c r="L21" s="50">
        <f t="shared" ref="L21:Q21" si="49">+(D21-D26)*100/D26</f>
        <v>-43.157643352148675</v>
      </c>
      <c r="M21" s="50">
        <f t="shared" si="49"/>
        <v>-22.653613999487707</v>
      </c>
      <c r="N21" s="50">
        <f t="shared" si="49"/>
        <v>0.41243619295362827</v>
      </c>
      <c r="O21" s="50">
        <f t="shared" si="49"/>
        <v>15.052502268096749</v>
      </c>
      <c r="P21" s="50">
        <f t="shared" si="49"/>
        <v>-9.7515126010718003</v>
      </c>
      <c r="Q21" s="50">
        <f t="shared" si="49"/>
        <v>11.456754771187009</v>
      </c>
      <c r="R21" s="14" t="str">
        <f t="shared" si="33"/>
        <v>สระใคร,รพช.</v>
      </c>
      <c r="S21" s="15">
        <f t="shared" si="34"/>
        <v>0.15613891715030181</v>
      </c>
      <c r="T21" s="15">
        <f t="shared" si="35"/>
        <v>-0.43157643352148672</v>
      </c>
      <c r="U21" s="15">
        <f t="shared" si="36"/>
        <v>-0.22653613999487707</v>
      </c>
      <c r="V21" s="15">
        <f t="shared" si="37"/>
        <v>4.124361929536283E-3</v>
      </c>
      <c r="W21" s="15">
        <f t="shared" si="38"/>
        <v>0.15052502268096749</v>
      </c>
      <c r="X21" s="15">
        <f t="shared" si="39"/>
        <v>-9.7515126010718003E-2</v>
      </c>
      <c r="Y21" s="15">
        <f t="shared" si="40"/>
        <v>0.1145675477118701</v>
      </c>
      <c r="Z21" s="14" t="str">
        <f t="shared" si="41"/>
        <v>สระใคร,รพช.</v>
      </c>
      <c r="AA21" s="17" t="str">
        <f>+IF(AND(C21&gt;C28),"OK","Not OK")</f>
        <v>OK</v>
      </c>
      <c r="AB21" s="17" t="str">
        <f t="shared" ref="AB21:AG21" si="50">+IF(AND(D21&gt;D28),"OK","Not OK")</f>
        <v>OK</v>
      </c>
      <c r="AC21" s="17" t="str">
        <f t="shared" si="50"/>
        <v>OK</v>
      </c>
      <c r="AD21" s="17" t="str">
        <f t="shared" si="50"/>
        <v>OK</v>
      </c>
      <c r="AE21" s="17" t="str">
        <f t="shared" si="50"/>
        <v>OK</v>
      </c>
      <c r="AF21" s="17" t="str">
        <f t="shared" si="50"/>
        <v>OK</v>
      </c>
      <c r="AG21" s="17" t="str">
        <f t="shared" si="50"/>
        <v>OK</v>
      </c>
    </row>
    <row r="22" spans="1:33" ht="13.5" customHeight="1">
      <c r="A22" s="253" t="s">
        <v>45</v>
      </c>
      <c r="B22" s="14" t="str">
        <f>+'8.คำนวณ'!G16</f>
        <v>กู่แก้ว,รพช.</v>
      </c>
      <c r="C22" s="264">
        <f>+'8.คำนวณ'!M16</f>
        <v>935.25173215761959</v>
      </c>
      <c r="D22" s="264">
        <f>+'8.คำนวณ'!N16</f>
        <v>213.80410967208599</v>
      </c>
      <c r="E22" s="264">
        <f>+'8.คำนวณ'!O16</f>
        <v>1414.5136988847585</v>
      </c>
      <c r="F22" s="264">
        <f>+'8.คำนวณ'!P16</f>
        <v>1838.1847638190952</v>
      </c>
      <c r="G22" s="264">
        <f>+'8.คำนวณ'!Q16</f>
        <v>9.4320912099369867</v>
      </c>
      <c r="H22" s="264">
        <f>+'8.คำนวณ'!R16</f>
        <v>25.026361122444353</v>
      </c>
      <c r="I22" s="264">
        <f>+'8.คำนวณ'!S16</f>
        <v>553.02858363185453</v>
      </c>
      <c r="J22" s="14" t="str">
        <f t="shared" si="31"/>
        <v>กู่แก้ว,รพช.</v>
      </c>
      <c r="K22" s="50">
        <f>+(C22-C26)*100/C26</f>
        <v>-12.510877909671468</v>
      </c>
      <c r="L22" s="50">
        <f t="shared" ref="L22:Q22" si="51">+(D22-D26)*100/D26</f>
        <v>19.754305378224341</v>
      </c>
      <c r="M22" s="50">
        <f t="shared" si="51"/>
        <v>147.88550478263591</v>
      </c>
      <c r="N22" s="50">
        <f t="shared" si="51"/>
        <v>12.606361242557869</v>
      </c>
      <c r="O22" s="50">
        <f t="shared" si="51"/>
        <v>-8.0682642591096929</v>
      </c>
      <c r="P22" s="50">
        <f t="shared" si="51"/>
        <v>-20.344675168857723</v>
      </c>
      <c r="Q22" s="50">
        <f t="shared" si="51"/>
        <v>-12.800777469746699</v>
      </c>
      <c r="R22" s="14" t="str">
        <f t="shared" si="33"/>
        <v>กู่แก้ว,รพช.</v>
      </c>
      <c r="S22" s="15">
        <f t="shared" si="34"/>
        <v>-0.12510877909671467</v>
      </c>
      <c r="T22" s="15">
        <f t="shared" si="35"/>
        <v>0.19754305378224341</v>
      </c>
      <c r="U22" s="15">
        <f t="shared" si="36"/>
        <v>1.4788550478263591</v>
      </c>
      <c r="V22" s="15">
        <f t="shared" si="37"/>
        <v>0.12606361242557867</v>
      </c>
      <c r="W22" s="15">
        <f t="shared" si="38"/>
        <v>-8.0682642591096934E-2</v>
      </c>
      <c r="X22" s="15">
        <f t="shared" si="39"/>
        <v>-0.20344675168857723</v>
      </c>
      <c r="Y22" s="15">
        <f t="shared" si="40"/>
        <v>-0.12800777469746699</v>
      </c>
      <c r="Z22" s="14" t="str">
        <f t="shared" si="41"/>
        <v>กู่แก้ว,รพช.</v>
      </c>
      <c r="AA22" s="17" t="str">
        <f>+IF(AND(C22&gt;C28),"OK","Not OK")</f>
        <v>OK</v>
      </c>
      <c r="AB22" s="17" t="str">
        <f t="shared" ref="AB22:AG22" si="52">+IF(AND(D22&gt;D28),"OK","Not OK")</f>
        <v>OK</v>
      </c>
      <c r="AC22" s="17" t="str">
        <f t="shared" si="52"/>
        <v>OK</v>
      </c>
      <c r="AD22" s="17" t="str">
        <f t="shared" si="52"/>
        <v>OK</v>
      </c>
      <c r="AE22" s="17" t="str">
        <f t="shared" si="52"/>
        <v>OK</v>
      </c>
      <c r="AF22" s="17" t="str">
        <f t="shared" si="52"/>
        <v>OK</v>
      </c>
      <c r="AG22" s="17" t="str">
        <f t="shared" si="52"/>
        <v>OK</v>
      </c>
    </row>
    <row r="23" spans="1:33" ht="13.5" customHeight="1">
      <c r="A23" s="253" t="s">
        <v>47</v>
      </c>
      <c r="B23" s="14" t="str">
        <f>+'8.คำนวณ'!G17</f>
        <v>เฝ้าไร่,รพช.</v>
      </c>
      <c r="C23" s="264">
        <f>+'8.คำนวณ'!M17</f>
        <v>1013.7668134102775</v>
      </c>
      <c r="D23" s="264">
        <f>+'8.คำนวณ'!N17</f>
        <v>135.04802033525695</v>
      </c>
      <c r="E23" s="264">
        <f>+'8.คำนวณ'!O17</f>
        <v>312.65344170403591</v>
      </c>
      <c r="F23" s="264">
        <f>+'8.คำนวณ'!P17</f>
        <v>891.27961091460327</v>
      </c>
      <c r="G23" s="264">
        <f>+'8.คำนวณ'!Q17</f>
        <v>11.188193188075198</v>
      </c>
      <c r="H23" s="264">
        <f>+'8.คำนวณ'!R17</f>
        <v>24.512428223078739</v>
      </c>
      <c r="I23" s="264">
        <f>+'8.คำนวณ'!S17</f>
        <v>301.16566034624901</v>
      </c>
      <c r="J23" s="14" t="str">
        <f t="shared" si="31"/>
        <v>เฝ้าไร่,รพช.</v>
      </c>
      <c r="K23" s="50">
        <f>+(C23-C26)*100/C26</f>
        <v>-5.166100783411979</v>
      </c>
      <c r="L23" s="50">
        <f t="shared" ref="L23:Q23" si="53">+(D23-D26)*100/D26</f>
        <v>-24.357946660814424</v>
      </c>
      <c r="M23" s="50">
        <f t="shared" si="53"/>
        <v>-45.209257230991625</v>
      </c>
      <c r="N23" s="50">
        <f t="shared" si="53"/>
        <v>-45.400617059704054</v>
      </c>
      <c r="O23" s="50">
        <f t="shared" si="53"/>
        <v>9.0479297422983294</v>
      </c>
      <c r="P23" s="50">
        <f t="shared" si="53"/>
        <v>-21.980450016031362</v>
      </c>
      <c r="Q23" s="50">
        <f t="shared" si="53"/>
        <v>-52.513464561742794</v>
      </c>
      <c r="R23" s="14" t="str">
        <f t="shared" si="33"/>
        <v>เฝ้าไร่,รพช.</v>
      </c>
      <c r="S23" s="15">
        <f t="shared" si="34"/>
        <v>-5.1661007834119789E-2</v>
      </c>
      <c r="T23" s="15">
        <f t="shared" si="35"/>
        <v>-0.24357946660814422</v>
      </c>
      <c r="U23" s="15">
        <f t="shared" si="36"/>
        <v>-0.45209257230991623</v>
      </c>
      <c r="V23" s="15">
        <f t="shared" si="37"/>
        <v>-0.45400617059704051</v>
      </c>
      <c r="W23" s="15">
        <f t="shared" si="38"/>
        <v>9.0479297422983287E-2</v>
      </c>
      <c r="X23" s="15">
        <f t="shared" si="39"/>
        <v>-0.21980450016031361</v>
      </c>
      <c r="Y23" s="15">
        <f t="shared" si="40"/>
        <v>-0.52513464561742795</v>
      </c>
      <c r="Z23" s="14" t="str">
        <f t="shared" si="41"/>
        <v>เฝ้าไร่,รพช.</v>
      </c>
      <c r="AA23" s="17" t="str">
        <f>+IF(AND(C23&gt;C28),"OK","Not OK")</f>
        <v>OK</v>
      </c>
      <c r="AB23" s="17" t="str">
        <f t="shared" ref="AB23:AG23" si="54">+IF(AND(D23&gt;D28),"OK","Not OK")</f>
        <v>OK</v>
      </c>
      <c r="AC23" s="17" t="str">
        <f t="shared" si="54"/>
        <v>OK</v>
      </c>
      <c r="AD23" s="17" t="str">
        <f t="shared" si="54"/>
        <v>Not OK</v>
      </c>
      <c r="AE23" s="17" t="str">
        <f t="shared" si="54"/>
        <v>OK</v>
      </c>
      <c r="AF23" s="17" t="str">
        <f t="shared" si="54"/>
        <v>OK</v>
      </c>
      <c r="AG23" s="17" t="str">
        <f t="shared" si="54"/>
        <v>Not OK</v>
      </c>
    </row>
    <row r="24" spans="1:33" ht="13.5" customHeight="1">
      <c r="A24" s="253" t="s">
        <v>47</v>
      </c>
      <c r="B24" s="14" t="str">
        <f>+'8.คำนวณ'!G18</f>
        <v>รัตนวาปี,รพช.</v>
      </c>
      <c r="C24" s="264">
        <f>+'8.คำนวณ'!M18</f>
        <v>1204.685460004888</v>
      </c>
      <c r="D24" s="264">
        <f>+'8.คำนวณ'!N18</f>
        <v>60.491836178904371</v>
      </c>
      <c r="E24" s="264">
        <f>+'8.คำนวณ'!O18</f>
        <v>433.3789886480908</v>
      </c>
      <c r="F24" s="264">
        <f>+'8.คำนวณ'!P18</f>
        <v>1601.3978335949766</v>
      </c>
      <c r="G24" s="264">
        <f>+'8.คำนวณ'!Q18</f>
        <v>10.495832893765165</v>
      </c>
      <c r="H24" s="264">
        <f>+'8.คำนวณ'!R18</f>
        <v>26.560423040405105</v>
      </c>
      <c r="I24" s="264">
        <f>+'8.คำนวณ'!S18</f>
        <v>336.35781536957506</v>
      </c>
      <c r="J24" s="14" t="str">
        <f t="shared" si="31"/>
        <v>รัตนวาปี,รพช.</v>
      </c>
      <c r="K24" s="50">
        <f>+(C24-C26)*100/C26</f>
        <v>12.693587904575535</v>
      </c>
      <c r="L24" s="50">
        <f t="shared" ref="L24:Q24" si="55">+(D24-D26)*100/D26</f>
        <v>-66.117780272004651</v>
      </c>
      <c r="M24" s="50">
        <f t="shared" si="55"/>
        <v>-24.052789698735538</v>
      </c>
      <c r="N24" s="50">
        <f t="shared" si="55"/>
        <v>-1.8990982341792293</v>
      </c>
      <c r="O24" s="50">
        <f t="shared" si="55"/>
        <v>2.2997036917552665</v>
      </c>
      <c r="P24" s="50">
        <f t="shared" si="55"/>
        <v>-15.461975690959601</v>
      </c>
      <c r="Q24" s="50">
        <f t="shared" si="55"/>
        <v>-46.964513480326353</v>
      </c>
      <c r="R24" s="14" t="str">
        <f t="shared" si="33"/>
        <v>รัตนวาปี,รพช.</v>
      </c>
      <c r="S24" s="15">
        <f t="shared" si="34"/>
        <v>0.12693587904575535</v>
      </c>
      <c r="T24" s="15">
        <f t="shared" si="35"/>
        <v>-0.66117780272004656</v>
      </c>
      <c r="U24" s="15">
        <f t="shared" si="36"/>
        <v>-0.24052789698735538</v>
      </c>
      <c r="V24" s="15">
        <f t="shared" si="37"/>
        <v>-1.8990982341792292E-2</v>
      </c>
      <c r="W24" s="15">
        <f t="shared" si="38"/>
        <v>2.2997036917552664E-2</v>
      </c>
      <c r="X24" s="15">
        <f t="shared" si="39"/>
        <v>-0.15461975690959601</v>
      </c>
      <c r="Y24" s="15">
        <f t="shared" si="40"/>
        <v>-0.46964513480326353</v>
      </c>
      <c r="Z24" s="14" t="str">
        <f t="shared" si="41"/>
        <v>รัตนวาปี,รพช.</v>
      </c>
      <c r="AA24" s="17" t="str">
        <f>+IF(AND(C24&gt;C28),"OK","Not OK")</f>
        <v>OK</v>
      </c>
      <c r="AB24" s="17" t="str">
        <f t="shared" ref="AB24:AG24" si="56">+IF(AND(D24&gt;D28),"OK","Not OK")</f>
        <v>Not OK</v>
      </c>
      <c r="AC24" s="17" t="str">
        <f t="shared" si="56"/>
        <v>OK</v>
      </c>
      <c r="AD24" s="17" t="str">
        <f t="shared" si="56"/>
        <v>OK</v>
      </c>
      <c r="AE24" s="17" t="str">
        <f t="shared" si="56"/>
        <v>OK</v>
      </c>
      <c r="AF24" s="17" t="str">
        <f t="shared" si="56"/>
        <v>OK</v>
      </c>
      <c r="AG24" s="17" t="str">
        <f t="shared" si="56"/>
        <v>Not OK</v>
      </c>
    </row>
    <row r="25" spans="1:33" ht="13.5" customHeight="1">
      <c r="A25" s="253" t="s">
        <v>53</v>
      </c>
      <c r="B25" s="14" t="str">
        <f>+'8.คำนวณ'!G19</f>
        <v>หนองหิน,รพช.</v>
      </c>
      <c r="C25" s="264">
        <f>+'8.คำนวณ'!M19</f>
        <v>1340.7485065998162</v>
      </c>
      <c r="D25" s="264">
        <f>+'8.คำนวณ'!N19</f>
        <v>234.63477591323033</v>
      </c>
      <c r="E25" s="264">
        <f>+'8.คำนวณ'!O19</f>
        <v>691.08399224806203</v>
      </c>
      <c r="F25" s="264">
        <f>+'8.คำนวณ'!P19</f>
        <v>1673.2319635890765</v>
      </c>
      <c r="G25" s="264">
        <f>+'8.คำนวณ'!Q19</f>
        <v>11.14404</v>
      </c>
      <c r="H25" s="264">
        <f>+'8.คำนวณ'!R19</f>
        <v>50.314219999999999</v>
      </c>
      <c r="I25" s="264">
        <f>+'8.คำนวณ'!S19</f>
        <v>635.21531208431395</v>
      </c>
      <c r="J25" s="14" t="str">
        <f t="shared" si="31"/>
        <v>หนองหิน,รพช.</v>
      </c>
      <c r="K25" s="50">
        <f t="shared" ref="K25:Q25" si="57">+(C25-C26)*100/C26</f>
        <v>25.421750907346137</v>
      </c>
      <c r="L25" s="50">
        <f t="shared" si="57"/>
        <v>31.421817149161804</v>
      </c>
      <c r="M25" s="50">
        <f t="shared" si="57"/>
        <v>21.108550875594478</v>
      </c>
      <c r="N25" s="50">
        <f t="shared" si="57"/>
        <v>2.5014278450677989</v>
      </c>
      <c r="O25" s="50">
        <f t="shared" si="57"/>
        <v>8.6175819935434657</v>
      </c>
      <c r="P25" s="50">
        <f t="shared" si="57"/>
        <v>60.142959582376129</v>
      </c>
      <c r="Q25" s="50">
        <f t="shared" si="57"/>
        <v>0.15808041838418618</v>
      </c>
      <c r="R25" s="14" t="str">
        <f t="shared" si="33"/>
        <v>หนองหิน,รพช.</v>
      </c>
      <c r="S25" s="15">
        <f t="shared" si="34"/>
        <v>0.25421750907346136</v>
      </c>
      <c r="T25" s="15">
        <f t="shared" si="35"/>
        <v>0.31421817149161801</v>
      </c>
      <c r="U25" s="15">
        <f t="shared" si="36"/>
        <v>0.21108550875594478</v>
      </c>
      <c r="V25" s="15">
        <f t="shared" si="37"/>
        <v>2.5014278450677989E-2</v>
      </c>
      <c r="W25" s="15">
        <f t="shared" si="38"/>
        <v>8.6175819935434661E-2</v>
      </c>
      <c r="X25" s="15">
        <f t="shared" si="39"/>
        <v>0.60142959582376132</v>
      </c>
      <c r="Y25" s="15">
        <f t="shared" si="40"/>
        <v>1.5808041838418618E-3</v>
      </c>
      <c r="Z25" s="14" t="str">
        <f t="shared" si="41"/>
        <v>หนองหิน,รพช.</v>
      </c>
      <c r="AA25" s="17" t="str">
        <f>+IF(AND(C25&gt;C28),"OK","Not OK")</f>
        <v>OK</v>
      </c>
      <c r="AB25" s="17" t="str">
        <f t="shared" ref="AB25:AG25" si="58">+IF(AND(D25&gt;D28),"OK","Not OK")</f>
        <v>OK</v>
      </c>
      <c r="AC25" s="17" t="str">
        <f t="shared" si="58"/>
        <v>OK</v>
      </c>
      <c r="AD25" s="17" t="str">
        <f t="shared" si="58"/>
        <v>OK</v>
      </c>
      <c r="AE25" s="17" t="str">
        <f t="shared" si="58"/>
        <v>OK</v>
      </c>
      <c r="AF25" s="17" t="str">
        <f t="shared" si="58"/>
        <v>OK</v>
      </c>
      <c r="AG25" s="17" t="str">
        <f t="shared" si="58"/>
        <v>OK</v>
      </c>
    </row>
    <row r="26" spans="1:33" ht="13.5" customHeight="1">
      <c r="B26" s="18" t="s">
        <v>144</v>
      </c>
      <c r="C26" s="19">
        <f>AVERAGE(C16:C25)</f>
        <v>1068.9920184500363</v>
      </c>
      <c r="D26" s="19">
        <f t="shared" ref="D26:I26" si="59">AVERAGE(D16:D25)</f>
        <v>178.53563510457579</v>
      </c>
      <c r="E26" s="19">
        <f t="shared" si="59"/>
        <v>570.63187301940354</v>
      </c>
      <c r="F26" s="19">
        <f t="shared" si="59"/>
        <v>1632.3986882584579</v>
      </c>
      <c r="G26" s="19">
        <f t="shared" si="59"/>
        <v>10.259885918526923</v>
      </c>
      <c r="H26" s="19">
        <f t="shared" si="59"/>
        <v>31.418315317270508</v>
      </c>
      <c r="I26" s="19">
        <f t="shared" si="59"/>
        <v>634.21274592211444</v>
      </c>
    </row>
    <row r="27" spans="1:33" ht="13.2" customHeight="1">
      <c r="B27" s="20" t="s">
        <v>268</v>
      </c>
      <c r="C27" s="21">
        <f>STDEV(C16:C25)</f>
        <v>143.49749557140444</v>
      </c>
      <c r="D27" s="21">
        <f t="shared" ref="D27:I27" si="60">STDEV(D16:D25)</f>
        <v>98.979740246708133</v>
      </c>
      <c r="E27" s="21">
        <f t="shared" si="60"/>
        <v>326.04731522884322</v>
      </c>
      <c r="F27" s="21">
        <f t="shared" si="60"/>
        <v>317.28944569233141</v>
      </c>
      <c r="G27" s="21">
        <f t="shared" si="60"/>
        <v>3.0365659457805907</v>
      </c>
      <c r="H27" s="21">
        <f t="shared" si="60"/>
        <v>9.8814106571170743</v>
      </c>
      <c r="I27" s="21">
        <f t="shared" si="60"/>
        <v>214.31999234442156</v>
      </c>
    </row>
    <row r="28" spans="1:33" ht="13.2" customHeight="1">
      <c r="B28" s="20" t="s">
        <v>145</v>
      </c>
      <c r="C28" s="21">
        <f>+C26-C27</f>
        <v>925.49452287863187</v>
      </c>
      <c r="D28" s="21">
        <f t="shared" ref="D28:I28" si="61">+D26-D27</f>
        <v>79.555894857867656</v>
      </c>
      <c r="E28" s="21">
        <f t="shared" si="61"/>
        <v>244.58455779056032</v>
      </c>
      <c r="F28" s="21">
        <f t="shared" si="61"/>
        <v>1315.1092425661266</v>
      </c>
      <c r="G28" s="21">
        <f t="shared" si="61"/>
        <v>7.2233199727463315</v>
      </c>
      <c r="H28" s="21">
        <f t="shared" si="61"/>
        <v>21.536904660153432</v>
      </c>
      <c r="I28" s="21">
        <f t="shared" si="61"/>
        <v>419.89275357769287</v>
      </c>
    </row>
    <row r="29" spans="1:33" ht="13.5" customHeight="1">
      <c r="B29" s="348" t="s">
        <v>147</v>
      </c>
      <c r="C29" s="349" t="s">
        <v>135</v>
      </c>
      <c r="D29" s="350"/>
      <c r="E29" s="350"/>
      <c r="F29" s="350"/>
      <c r="G29" s="350"/>
      <c r="H29" s="350"/>
      <c r="I29" s="351"/>
      <c r="J29" s="348" t="s">
        <v>147</v>
      </c>
      <c r="K29" s="345" t="s">
        <v>4</v>
      </c>
      <c r="L29" s="346"/>
      <c r="M29" s="346"/>
      <c r="N29" s="346"/>
      <c r="O29" s="346"/>
      <c r="P29" s="346"/>
      <c r="Q29" s="347"/>
      <c r="R29" s="348" t="s">
        <v>147</v>
      </c>
      <c r="S29" s="352" t="s">
        <v>4</v>
      </c>
      <c r="T29" s="353"/>
      <c r="U29" s="353"/>
      <c r="V29" s="353"/>
      <c r="W29" s="353"/>
      <c r="X29" s="353"/>
      <c r="Y29" s="354"/>
      <c r="Z29" s="348" t="s">
        <v>147</v>
      </c>
      <c r="AA29" s="349" t="s">
        <v>136</v>
      </c>
      <c r="AB29" s="350"/>
      <c r="AC29" s="350"/>
      <c r="AD29" s="350"/>
      <c r="AE29" s="350"/>
      <c r="AF29" s="350"/>
      <c r="AG29" s="351"/>
    </row>
    <row r="30" spans="1:33" ht="13.5" customHeight="1">
      <c r="B30" s="348"/>
      <c r="C30" s="12" t="s">
        <v>137</v>
      </c>
      <c r="D30" s="13" t="s">
        <v>253</v>
      </c>
      <c r="E30" s="12" t="s">
        <v>139</v>
      </c>
      <c r="F30" s="12" t="s">
        <v>140</v>
      </c>
      <c r="G30" s="12" t="s">
        <v>141</v>
      </c>
      <c r="H30" s="12" t="s">
        <v>142</v>
      </c>
      <c r="I30" s="12" t="s">
        <v>143</v>
      </c>
      <c r="J30" s="348"/>
      <c r="K30" s="45" t="s">
        <v>137</v>
      </c>
      <c r="L30" s="46" t="s">
        <v>253</v>
      </c>
      <c r="M30" s="45" t="s">
        <v>139</v>
      </c>
      <c r="N30" s="45" t="s">
        <v>140</v>
      </c>
      <c r="O30" s="45" t="s">
        <v>141</v>
      </c>
      <c r="P30" s="45" t="s">
        <v>142</v>
      </c>
      <c r="Q30" s="45" t="s">
        <v>143</v>
      </c>
      <c r="R30" s="348"/>
      <c r="S30" s="57" t="s">
        <v>137</v>
      </c>
      <c r="T30" s="58" t="s">
        <v>253</v>
      </c>
      <c r="U30" s="57" t="s">
        <v>139</v>
      </c>
      <c r="V30" s="57" t="s">
        <v>140</v>
      </c>
      <c r="W30" s="57" t="s">
        <v>141</v>
      </c>
      <c r="X30" s="57" t="s">
        <v>142</v>
      </c>
      <c r="Y30" s="57" t="s">
        <v>143</v>
      </c>
      <c r="Z30" s="348"/>
      <c r="AA30" s="12" t="s">
        <v>137</v>
      </c>
      <c r="AB30" s="13" t="s">
        <v>253</v>
      </c>
      <c r="AC30" s="12" t="s">
        <v>139</v>
      </c>
      <c r="AD30" s="12" t="s">
        <v>140</v>
      </c>
      <c r="AE30" s="12" t="s">
        <v>141</v>
      </c>
      <c r="AF30" s="12" t="s">
        <v>142</v>
      </c>
      <c r="AG30" s="12" t="s">
        <v>143</v>
      </c>
    </row>
    <row r="31" spans="1:33" ht="13.5" customHeight="1">
      <c r="A31" s="253" t="s">
        <v>45</v>
      </c>
      <c r="B31" s="14" t="str">
        <f>+'8.คำนวณ'!G20</f>
        <v>ทุ่งฝน,รพช.</v>
      </c>
      <c r="C31" s="264">
        <f>+'8.คำนวณ'!M20</f>
        <v>1007.5874632382812</v>
      </c>
      <c r="D31" s="264">
        <f>+'8.คำนวณ'!N20</f>
        <v>171.95765740515068</v>
      </c>
      <c r="E31" s="264">
        <f>+'8.คำนวณ'!O20</f>
        <v>786.90862913096691</v>
      </c>
      <c r="F31" s="264">
        <f>+'8.คำนวณ'!P20</f>
        <v>1479.1153836784408</v>
      </c>
      <c r="G31" s="264">
        <f>+'8.คำนวณ'!Q20</f>
        <v>3.8535061544199927</v>
      </c>
      <c r="H31" s="264">
        <f>+'8.คำนวณ'!R20</f>
        <v>18.706608230759667</v>
      </c>
      <c r="I31" s="264">
        <f>+'8.คำนวณ'!S20</f>
        <v>611.67743764725003</v>
      </c>
      <c r="J31" s="14" t="str">
        <f>+B31</f>
        <v>ทุ่งฝน,รพช.</v>
      </c>
      <c r="K31" s="50">
        <f>+(C31-C44)*100/C44</f>
        <v>3.2989388514520148</v>
      </c>
      <c r="L31" s="50">
        <f t="shared" ref="L31:Q31" si="62">+(D31-D4)*100/D44</f>
        <v>45.621846759513666</v>
      </c>
      <c r="M31" s="50">
        <f t="shared" si="62"/>
        <v>-80.413536382215128</v>
      </c>
      <c r="N31" s="50">
        <f t="shared" si="62"/>
        <v>-746.37893210115647</v>
      </c>
      <c r="O31" s="50">
        <f t="shared" si="62"/>
        <v>-115.07044105249707</v>
      </c>
      <c r="P31" s="50">
        <f t="shared" si="62"/>
        <v>-185.028079835277</v>
      </c>
      <c r="Q31" s="50">
        <f t="shared" si="62"/>
        <v>-206.9164596714854</v>
      </c>
      <c r="R31" s="14" t="str">
        <f>+J31</f>
        <v>ทุ่งฝน,รพช.</v>
      </c>
      <c r="S31" s="15">
        <f>+K31/100</f>
        <v>3.298938851452015E-2</v>
      </c>
      <c r="T31" s="15">
        <f t="shared" ref="T31:Y31" si="63">+L31/100</f>
        <v>0.45621846759513668</v>
      </c>
      <c r="U31" s="15">
        <f t="shared" si="63"/>
        <v>-0.80413536382215123</v>
      </c>
      <c r="V31" s="15">
        <f t="shared" si="63"/>
        <v>-7.4637893210115642</v>
      </c>
      <c r="W31" s="15">
        <f t="shared" si="63"/>
        <v>-1.1507044105249706</v>
      </c>
      <c r="X31" s="15">
        <f t="shared" si="63"/>
        <v>-1.85028079835277</v>
      </c>
      <c r="Y31" s="15">
        <f t="shared" si="63"/>
        <v>-2.0691645967148542</v>
      </c>
      <c r="Z31" s="14" t="str">
        <f>+R31</f>
        <v>ทุ่งฝน,รพช.</v>
      </c>
      <c r="AA31" s="17" t="str">
        <f>+IF(AND(C31&gt;C46),"OK","Not OK")</f>
        <v>OK</v>
      </c>
      <c r="AB31" s="17" t="str">
        <f t="shared" ref="AB31:AG31" si="64">+IF(AND(D31&gt;D46),"OK","Not OK")</f>
        <v>OK</v>
      </c>
      <c r="AC31" s="17" t="str">
        <f t="shared" si="64"/>
        <v>OK</v>
      </c>
      <c r="AD31" s="17" t="str">
        <f t="shared" si="64"/>
        <v>OK</v>
      </c>
      <c r="AE31" s="17" t="str">
        <f t="shared" si="64"/>
        <v>OK</v>
      </c>
      <c r="AF31" s="17" t="str">
        <f t="shared" si="64"/>
        <v>OK</v>
      </c>
      <c r="AG31" s="17" t="str">
        <f t="shared" si="64"/>
        <v>OK</v>
      </c>
    </row>
    <row r="32" spans="1:33" ht="13.5" customHeight="1">
      <c r="A32" s="253" t="s">
        <v>45</v>
      </c>
      <c r="B32" s="14" t="str">
        <f>+'8.คำนวณ'!G21</f>
        <v>ไชยวาน,รพช.</v>
      </c>
      <c r="C32" s="264">
        <f>+'8.คำนวณ'!M21</f>
        <v>1110.1926764635843</v>
      </c>
      <c r="D32" s="264">
        <f>+'8.คำนวณ'!N21</f>
        <v>126.09465931897813</v>
      </c>
      <c r="E32" s="264">
        <f>+'8.คำนวณ'!O21</f>
        <v>555.59943449575871</v>
      </c>
      <c r="F32" s="264">
        <f>+'8.คำนวณ'!P21</f>
        <v>939.73431461810821</v>
      </c>
      <c r="G32" s="264">
        <f>+'8.คำนวณ'!Q21</f>
        <v>3.5340966599190282</v>
      </c>
      <c r="H32" s="264">
        <f>+'8.คำนวณ'!R21</f>
        <v>26.087467105263158</v>
      </c>
      <c r="I32" s="264">
        <f>+'8.คำนวณ'!S21</f>
        <v>545.75860087764056</v>
      </c>
      <c r="J32" s="14" t="str">
        <f t="shared" ref="J32:J43" si="65">+B32</f>
        <v>ไชยวาน,รพช.</v>
      </c>
      <c r="K32" s="50">
        <f>+(C32-C44)*100/C44</f>
        <v>13.81813448806372</v>
      </c>
      <c r="L32" s="50">
        <f t="shared" ref="L32:Q32" si="66">+(D32-D44)*100/D44</f>
        <v>-18.2992497496179</v>
      </c>
      <c r="M32" s="50">
        <f t="shared" si="66"/>
        <v>2.034831782916434</v>
      </c>
      <c r="N32" s="50">
        <f t="shared" si="66"/>
        <v>-49.482385293340357</v>
      </c>
      <c r="O32" s="50">
        <f t="shared" si="66"/>
        <v>-32.442224840457008</v>
      </c>
      <c r="P32" s="50">
        <f t="shared" si="66"/>
        <v>-4.0403425680561824</v>
      </c>
      <c r="Q32" s="50">
        <f t="shared" si="66"/>
        <v>-12.06417601952851</v>
      </c>
      <c r="R32" s="14" t="str">
        <f t="shared" ref="R32:R43" si="67">+J32</f>
        <v>ไชยวาน,รพช.</v>
      </c>
      <c r="S32" s="15">
        <f t="shared" ref="S32:S43" si="68">+K32/100</f>
        <v>0.13818134488063719</v>
      </c>
      <c r="T32" s="15">
        <f t="shared" ref="T32:T43" si="69">+L32/100</f>
        <v>-0.18299249749617899</v>
      </c>
      <c r="U32" s="15">
        <f t="shared" ref="U32:U43" si="70">+M32/100</f>
        <v>2.0348317829164339E-2</v>
      </c>
      <c r="V32" s="15">
        <f t="shared" ref="V32:V43" si="71">+N32/100</f>
        <v>-0.49482385293340359</v>
      </c>
      <c r="W32" s="15">
        <f t="shared" ref="W32:W43" si="72">+O32/100</f>
        <v>-0.32442224840457007</v>
      </c>
      <c r="X32" s="15">
        <f t="shared" ref="X32:X43" si="73">+P32/100</f>
        <v>-4.0403425680561822E-2</v>
      </c>
      <c r="Y32" s="15">
        <f t="shared" ref="Y32:Y43" si="74">+Q32/100</f>
        <v>-0.12064176019528511</v>
      </c>
      <c r="Z32" s="14" t="str">
        <f t="shared" ref="Z32:Z43" si="75">+R32</f>
        <v>ไชยวาน,รพช.</v>
      </c>
      <c r="AA32" s="17" t="str">
        <f>+IF(AND(C32&gt;C46),"OK","Not OK")</f>
        <v>OK</v>
      </c>
      <c r="AB32" s="17" t="str">
        <f t="shared" ref="AB32:AG32" si="76">+IF(AND(D32&gt;D46),"OK","Not OK")</f>
        <v>OK</v>
      </c>
      <c r="AC32" s="17" t="str">
        <f t="shared" si="76"/>
        <v>OK</v>
      </c>
      <c r="AD32" s="17" t="str">
        <f t="shared" si="76"/>
        <v>Not OK</v>
      </c>
      <c r="AE32" s="17" t="str">
        <f t="shared" si="76"/>
        <v>OK</v>
      </c>
      <c r="AF32" s="17" t="str">
        <f t="shared" si="76"/>
        <v>OK</v>
      </c>
      <c r="AG32" s="17" t="str">
        <f t="shared" si="76"/>
        <v>OK</v>
      </c>
    </row>
    <row r="33" spans="1:33" ht="13.5" customHeight="1">
      <c r="A33" s="253" t="s">
        <v>45</v>
      </c>
      <c r="B33" s="14" t="str">
        <f>+'8.คำนวณ'!G22</f>
        <v>สร้างคอม,รพช.</v>
      </c>
      <c r="C33" s="264">
        <f>+'8.คำนวณ'!M22</f>
        <v>1114.2527723039548</v>
      </c>
      <c r="D33" s="264">
        <f>+'8.คำนวณ'!N22</f>
        <v>161.09902146038601</v>
      </c>
      <c r="E33" s="264">
        <f>+'8.คำนวณ'!O22</f>
        <v>649.45168927250313</v>
      </c>
      <c r="F33" s="264">
        <f>+'8.คำนวณ'!P22</f>
        <v>3349.9425853350194</v>
      </c>
      <c r="G33" s="264">
        <f>+'8.คำนวณ'!Q22</f>
        <v>3.3443638354664293</v>
      </c>
      <c r="H33" s="264">
        <f>+'8.คำนวณ'!R22</f>
        <v>23.67900896584765</v>
      </c>
      <c r="I33" s="264">
        <f>+'8.คำนวณ'!S22</f>
        <v>567.77432851936828</v>
      </c>
      <c r="J33" s="14" t="str">
        <f t="shared" si="65"/>
        <v>สร้างคอม,รพช.</v>
      </c>
      <c r="K33" s="50">
        <f>+(C33-C44)*100/C44</f>
        <v>14.234379833750674</v>
      </c>
      <c r="L33" s="50">
        <f t="shared" ref="L33:Q33" si="77">+(D33-D44)*100/D44</f>
        <v>4.3811925818414403</v>
      </c>
      <c r="M33" s="50">
        <f t="shared" si="77"/>
        <v>19.270628715077699</v>
      </c>
      <c r="N33" s="50">
        <f t="shared" si="77"/>
        <v>80.08399414908925</v>
      </c>
      <c r="O33" s="50">
        <f t="shared" si="77"/>
        <v>-36.06915662195712</v>
      </c>
      <c r="P33" s="50">
        <f t="shared" si="77"/>
        <v>-12.899570528553021</v>
      </c>
      <c r="Q33" s="50">
        <f t="shared" si="77"/>
        <v>-8.5168729672418166</v>
      </c>
      <c r="R33" s="14" t="str">
        <f t="shared" si="67"/>
        <v>สร้างคอม,รพช.</v>
      </c>
      <c r="S33" s="15">
        <f t="shared" si="68"/>
        <v>0.14234379833750674</v>
      </c>
      <c r="T33" s="15">
        <f t="shared" si="69"/>
        <v>4.38119258184144E-2</v>
      </c>
      <c r="U33" s="15">
        <f t="shared" si="70"/>
        <v>0.19270628715077698</v>
      </c>
      <c r="V33" s="15">
        <f t="shared" si="71"/>
        <v>0.80083994149089255</v>
      </c>
      <c r="W33" s="15">
        <f t="shared" si="72"/>
        <v>-0.36069156621957121</v>
      </c>
      <c r="X33" s="15">
        <f t="shared" si="73"/>
        <v>-0.1289957052855302</v>
      </c>
      <c r="Y33" s="15">
        <f t="shared" si="74"/>
        <v>-8.5168729672418161E-2</v>
      </c>
      <c r="Z33" s="14" t="str">
        <f t="shared" si="75"/>
        <v>สร้างคอม,รพช.</v>
      </c>
      <c r="AA33" s="17" t="str">
        <f>+IF(AND(C33&gt;C46),"OK","Not OK")</f>
        <v>OK</v>
      </c>
      <c r="AB33" s="17" t="str">
        <f t="shared" ref="AB33:AG33" si="78">+IF(AND(D33&gt;D46),"OK","Not OK")</f>
        <v>OK</v>
      </c>
      <c r="AC33" s="17" t="str">
        <f t="shared" si="78"/>
        <v>OK</v>
      </c>
      <c r="AD33" s="17" t="str">
        <f t="shared" si="78"/>
        <v>OK</v>
      </c>
      <c r="AE33" s="17" t="str">
        <f t="shared" si="78"/>
        <v>OK</v>
      </c>
      <c r="AF33" s="17" t="str">
        <f t="shared" si="78"/>
        <v>OK</v>
      </c>
      <c r="AG33" s="17" t="str">
        <f t="shared" si="78"/>
        <v>OK</v>
      </c>
    </row>
    <row r="34" spans="1:33" ht="13.5" customHeight="1">
      <c r="A34" s="253" t="s">
        <v>45</v>
      </c>
      <c r="B34" s="14" t="str">
        <f>+'8.คำนวณ'!G23</f>
        <v>พิบูลย์รักษ์,รพช.</v>
      </c>
      <c r="C34" s="264">
        <f>+'8.คำนวณ'!M23</f>
        <v>823.23177129581825</v>
      </c>
      <c r="D34" s="264">
        <f>+'8.คำนวณ'!N23</f>
        <v>175.60290965410431</v>
      </c>
      <c r="E34" s="264">
        <f>+'8.คำนวณ'!O23</f>
        <v>934.08333333333337</v>
      </c>
      <c r="F34" s="264">
        <f>+'8.คำนวณ'!P23</f>
        <v>2454.183250853243</v>
      </c>
      <c r="G34" s="264">
        <f>+'8.คำนวณ'!Q23</f>
        <v>6.4826203208556148</v>
      </c>
      <c r="H34" s="264">
        <f>+'8.คำนวณ'!R23</f>
        <v>26.013814616755795</v>
      </c>
      <c r="I34" s="264">
        <f>+'8.คำนวณ'!S23</f>
        <v>785.0419669592153</v>
      </c>
      <c r="J34" s="14" t="str">
        <f t="shared" si="65"/>
        <v>พิบูลย์รักษ์,รพช.</v>
      </c>
      <c r="K34" s="50">
        <f>+(C34-C44)*100/C44</f>
        <v>-15.60140284958204</v>
      </c>
      <c r="L34" s="50">
        <f t="shared" ref="L34:Q34" si="79">+(D34-D44)*100/D44</f>
        <v>13.778724193206813</v>
      </c>
      <c r="M34" s="50">
        <f t="shared" si="79"/>
        <v>71.542715615597146</v>
      </c>
      <c r="N34" s="50">
        <f t="shared" si="79"/>
        <v>31.930357290959069</v>
      </c>
      <c r="O34" s="50">
        <f t="shared" si="79"/>
        <v>23.921739619618165</v>
      </c>
      <c r="P34" s="50">
        <f t="shared" si="79"/>
        <v>-4.3112645221753256</v>
      </c>
      <c r="Q34" s="50">
        <f t="shared" si="79"/>
        <v>26.490562151096515</v>
      </c>
      <c r="R34" s="14" t="str">
        <f t="shared" si="67"/>
        <v>พิบูลย์รักษ์,รพช.</v>
      </c>
      <c r="S34" s="15">
        <f t="shared" si="68"/>
        <v>-0.15601402849582041</v>
      </c>
      <c r="T34" s="15">
        <f t="shared" si="69"/>
        <v>0.13778724193206812</v>
      </c>
      <c r="U34" s="15">
        <f t="shared" si="70"/>
        <v>0.71542715615597141</v>
      </c>
      <c r="V34" s="15">
        <f t="shared" si="71"/>
        <v>0.31930357290959072</v>
      </c>
      <c r="W34" s="15">
        <f t="shared" si="72"/>
        <v>0.23921739619618165</v>
      </c>
      <c r="X34" s="15">
        <f t="shared" si="73"/>
        <v>-4.311264522175326E-2</v>
      </c>
      <c r="Y34" s="15">
        <f t="shared" si="74"/>
        <v>0.26490562151096514</v>
      </c>
      <c r="Z34" s="14" t="str">
        <f t="shared" si="75"/>
        <v>พิบูลย์รักษ์,รพช.</v>
      </c>
      <c r="AA34" s="17" t="str">
        <f>+IF(AND(C34&gt;C46),"OK","Not OK")</f>
        <v>OK</v>
      </c>
      <c r="AB34" s="17" t="str">
        <f t="shared" ref="AB34:AG34" si="80">+IF(AND(D34&gt;D46),"OK","Not OK")</f>
        <v>OK</v>
      </c>
      <c r="AC34" s="17" t="str">
        <f t="shared" si="80"/>
        <v>OK</v>
      </c>
      <c r="AD34" s="17" t="str">
        <f t="shared" si="80"/>
        <v>OK</v>
      </c>
      <c r="AE34" s="17" t="str">
        <f t="shared" si="80"/>
        <v>OK</v>
      </c>
      <c r="AF34" s="17" t="str">
        <f t="shared" si="80"/>
        <v>OK</v>
      </c>
      <c r="AG34" s="17" t="str">
        <f t="shared" si="80"/>
        <v>OK</v>
      </c>
    </row>
    <row r="35" spans="1:33" ht="13.5" customHeight="1">
      <c r="A35" s="253" t="s">
        <v>53</v>
      </c>
      <c r="B35" s="14" t="str">
        <f>+'8.คำนวณ'!G24</f>
        <v>นาด้วง,รพช.</v>
      </c>
      <c r="C35" s="264">
        <f>+'8.คำนวณ'!M24</f>
        <v>1411.3319615703626</v>
      </c>
      <c r="D35" s="264">
        <f>+'8.คำนวณ'!N24</f>
        <v>118.4357340337296</v>
      </c>
      <c r="E35" s="264">
        <f>+'8.คำนวณ'!O24</f>
        <v>789.59262461851483</v>
      </c>
      <c r="F35" s="264">
        <f>+'8.คำนวณ'!P24</f>
        <v>1903.2160733384262</v>
      </c>
      <c r="G35" s="264">
        <f>+'8.คำนวณ'!Q24</f>
        <v>7.3713872282091311</v>
      </c>
      <c r="H35" s="264">
        <f>+'8.คำนวณ'!R24</f>
        <v>45.695641826282319</v>
      </c>
      <c r="I35" s="264">
        <f>+'8.คำนวณ'!S24</f>
        <v>654.1382195189384</v>
      </c>
      <c r="J35" s="14" t="str">
        <f t="shared" si="65"/>
        <v>นาด้วง,รพช.</v>
      </c>
      <c r="K35" s="50">
        <f>+(C35-C44)*100/C44</f>
        <v>44.691254423517485</v>
      </c>
      <c r="L35" s="50">
        <f t="shared" ref="L35:Q35" si="81">+(D35-D44)*100/D44</f>
        <v>-23.261711643689956</v>
      </c>
      <c r="M35" s="50">
        <f t="shared" si="81"/>
        <v>45.007258157309479</v>
      </c>
      <c r="N35" s="50">
        <f t="shared" si="81"/>
        <v>2.3118287805679865</v>
      </c>
      <c r="O35" s="50">
        <f t="shared" si="81"/>
        <v>40.911403648107679</v>
      </c>
      <c r="P35" s="50">
        <f t="shared" si="81"/>
        <v>68.086005363786029</v>
      </c>
      <c r="Q35" s="50">
        <f t="shared" si="81"/>
        <v>5.3985832527683755</v>
      </c>
      <c r="R35" s="14" t="str">
        <f t="shared" si="67"/>
        <v>นาด้วง,รพช.</v>
      </c>
      <c r="S35" s="15">
        <f t="shared" si="68"/>
        <v>0.44691254423517485</v>
      </c>
      <c r="T35" s="15">
        <f t="shared" si="69"/>
        <v>-0.23261711643689956</v>
      </c>
      <c r="U35" s="15">
        <f t="shared" si="70"/>
        <v>0.45007258157309482</v>
      </c>
      <c r="V35" s="15">
        <f t="shared" si="71"/>
        <v>2.3118287805679864E-2</v>
      </c>
      <c r="W35" s="15">
        <f t="shared" si="72"/>
        <v>0.4091140364810768</v>
      </c>
      <c r="X35" s="15">
        <f t="shared" si="73"/>
        <v>0.68086005363786029</v>
      </c>
      <c r="Y35" s="15">
        <f t="shared" si="74"/>
        <v>5.3985832527683755E-2</v>
      </c>
      <c r="Z35" s="14" t="str">
        <f t="shared" si="75"/>
        <v>นาด้วง,รพช.</v>
      </c>
      <c r="AA35" s="17" t="str">
        <f>+IF(AND(C35&gt;C46),"OK","Not OK")</f>
        <v>OK</v>
      </c>
      <c r="AB35" s="17" t="str">
        <f t="shared" ref="AB35:AG35" si="82">+IF(AND(D35&gt;D46),"OK","Not OK")</f>
        <v>Not OK</v>
      </c>
      <c r="AC35" s="17" t="str">
        <f t="shared" si="82"/>
        <v>OK</v>
      </c>
      <c r="AD35" s="17" t="str">
        <f t="shared" si="82"/>
        <v>OK</v>
      </c>
      <c r="AE35" s="17" t="str">
        <f t="shared" si="82"/>
        <v>OK</v>
      </c>
      <c r="AF35" s="17" t="str">
        <f t="shared" si="82"/>
        <v>OK</v>
      </c>
      <c r="AG35" s="17" t="str">
        <f t="shared" si="82"/>
        <v>OK</v>
      </c>
    </row>
    <row r="36" spans="1:33" ht="13.5" customHeight="1">
      <c r="A36" s="253" t="s">
        <v>53</v>
      </c>
      <c r="B36" s="14" t="str">
        <f>+'8.คำนวณ'!G25</f>
        <v>ภูเรือ,รพช.</v>
      </c>
      <c r="C36" s="264">
        <f>+'8.คำนวณ'!M25</f>
        <v>1073.1363256073726</v>
      </c>
      <c r="D36" s="264">
        <f>+'8.คำนวณ'!N25</f>
        <v>168.36252331750907</v>
      </c>
      <c r="E36" s="264">
        <f>+'8.คำนวณ'!O25</f>
        <v>813.01334355828226</v>
      </c>
      <c r="F36" s="264">
        <f>+'8.คำนวณ'!P25</f>
        <v>1516.9047808988762</v>
      </c>
      <c r="G36" s="264">
        <f>+'8.คำนวณ'!Q25</f>
        <v>8.4589633308207333</v>
      </c>
      <c r="H36" s="264">
        <f>+'8.คำนวณ'!R25</f>
        <v>49.399991132000174</v>
      </c>
      <c r="I36" s="264">
        <f>+'8.คำนวณ'!S25</f>
        <v>845.48165261100257</v>
      </c>
      <c r="J36" s="14" t="str">
        <f t="shared" si="65"/>
        <v>ภูเรือ,รพช.</v>
      </c>
      <c r="K36" s="50">
        <f>+(C36-C44)*100/C44</f>
        <v>10.019077968591594</v>
      </c>
      <c r="L36" s="50">
        <f t="shared" ref="L36:Q36" si="83">+(D36-D44)*100/D44</f>
        <v>9.0874470289136617</v>
      </c>
      <c r="M36" s="50">
        <f t="shared" si="83"/>
        <v>49.308430852747811</v>
      </c>
      <c r="N36" s="50">
        <f t="shared" si="83"/>
        <v>-18.455237745276268</v>
      </c>
      <c r="O36" s="50">
        <f t="shared" si="83"/>
        <v>61.701503319804281</v>
      </c>
      <c r="P36" s="50">
        <f t="shared" si="83"/>
        <v>81.71201546858569</v>
      </c>
      <c r="Q36" s="50">
        <f t="shared" si="83"/>
        <v>36.228958486699447</v>
      </c>
      <c r="R36" s="14" t="str">
        <f t="shared" si="67"/>
        <v>ภูเรือ,รพช.</v>
      </c>
      <c r="S36" s="15">
        <f t="shared" si="68"/>
        <v>0.10019077968591594</v>
      </c>
      <c r="T36" s="15">
        <f t="shared" si="69"/>
        <v>9.0874470289136616E-2</v>
      </c>
      <c r="U36" s="15">
        <f t="shared" si="70"/>
        <v>0.49308430852747809</v>
      </c>
      <c r="V36" s="15">
        <f t="shared" si="71"/>
        <v>-0.18455237745276268</v>
      </c>
      <c r="W36" s="15">
        <f t="shared" si="72"/>
        <v>0.61701503319804285</v>
      </c>
      <c r="X36" s="15">
        <f t="shared" si="73"/>
        <v>0.81712015468585686</v>
      </c>
      <c r="Y36" s="15">
        <f t="shared" si="74"/>
        <v>0.36228958486699447</v>
      </c>
      <c r="Z36" s="14" t="str">
        <f t="shared" si="75"/>
        <v>ภูเรือ,รพช.</v>
      </c>
      <c r="AA36" s="17" t="str">
        <f>+IF(AND(C36&gt;C46),"OK","Not OK")</f>
        <v>OK</v>
      </c>
      <c r="AB36" s="17" t="str">
        <f t="shared" ref="AB36:AG36" si="84">+IF(AND(D36&gt;D46),"OK","Not OK")</f>
        <v>OK</v>
      </c>
      <c r="AC36" s="17" t="str">
        <f t="shared" si="84"/>
        <v>OK</v>
      </c>
      <c r="AD36" s="17" t="str">
        <f t="shared" si="84"/>
        <v>OK</v>
      </c>
      <c r="AE36" s="17" t="str">
        <f t="shared" si="84"/>
        <v>OK</v>
      </c>
      <c r="AF36" s="17" t="str">
        <f t="shared" si="84"/>
        <v>OK</v>
      </c>
      <c r="AG36" s="17" t="str">
        <f t="shared" si="84"/>
        <v>OK</v>
      </c>
    </row>
    <row r="37" spans="1:33" ht="13.2" customHeight="1">
      <c r="A37" s="253" t="s">
        <v>49</v>
      </c>
      <c r="B37" s="14" t="str">
        <f>+'8.คำนวณ'!G26</f>
        <v>กุดบาก,รพช.</v>
      </c>
      <c r="C37" s="264">
        <f>+'8.คำนวณ'!M26</f>
        <v>829.34279557170601</v>
      </c>
      <c r="D37" s="264">
        <f>+'8.คำนวณ'!N26</f>
        <v>158.11887686977099</v>
      </c>
      <c r="E37" s="264">
        <f>+'8.คำนวณ'!O26</f>
        <v>316.5457674841054</v>
      </c>
      <c r="F37" s="264">
        <f>+'8.คำนวณ'!P26</f>
        <v>2462.6149915038236</v>
      </c>
      <c r="G37" s="264">
        <f>+'8.คำนวณ'!Q26</f>
        <v>6.9835012210012213</v>
      </c>
      <c r="H37" s="264">
        <f>+'8.คำนวณ'!R26</f>
        <v>20.063507326007326</v>
      </c>
      <c r="I37" s="264">
        <f>+'8.คำนวณ'!S26</f>
        <v>707.8781010732697</v>
      </c>
      <c r="J37" s="14" t="str">
        <f t="shared" si="65"/>
        <v>กุดบาก,รพช.</v>
      </c>
      <c r="K37" s="50">
        <f>+(C37-C44)*100/C44</f>
        <v>-14.974894138401915</v>
      </c>
      <c r="L37" s="50">
        <f t="shared" ref="L37:Q37" si="85">+(D37-D44)*100/D44</f>
        <v>2.4502618808674934</v>
      </c>
      <c r="M37" s="50">
        <f t="shared" si="85"/>
        <v>-41.86694202425177</v>
      </c>
      <c r="N37" s="50">
        <f t="shared" si="85"/>
        <v>32.38362521878355</v>
      </c>
      <c r="O37" s="50">
        <f t="shared" si="85"/>
        <v>33.496576555323735</v>
      </c>
      <c r="P37" s="50">
        <f t="shared" si="85"/>
        <v>-26.198765019294243</v>
      </c>
      <c r="Q37" s="50">
        <f t="shared" si="85"/>
        <v>14.057467890580176</v>
      </c>
      <c r="R37" s="14" t="str">
        <f t="shared" si="67"/>
        <v>กุดบาก,รพช.</v>
      </c>
      <c r="S37" s="15">
        <f t="shared" si="68"/>
        <v>-0.14974894138401915</v>
      </c>
      <c r="T37" s="15">
        <f t="shared" si="69"/>
        <v>2.4502618808674933E-2</v>
      </c>
      <c r="U37" s="15">
        <f t="shared" si="70"/>
        <v>-0.41866942024251769</v>
      </c>
      <c r="V37" s="15">
        <f t="shared" si="71"/>
        <v>0.32383625218783552</v>
      </c>
      <c r="W37" s="15">
        <f t="shared" si="72"/>
        <v>0.33496576555323737</v>
      </c>
      <c r="X37" s="15">
        <f t="shared" si="73"/>
        <v>-0.2619876501929424</v>
      </c>
      <c r="Y37" s="15">
        <f t="shared" si="74"/>
        <v>0.14057467890580175</v>
      </c>
      <c r="Z37" s="14" t="str">
        <f t="shared" si="75"/>
        <v>กุดบาก,รพช.</v>
      </c>
      <c r="AA37" s="17" t="str">
        <f>+IF(AND(C37&gt;C46),"OK","Not OK")</f>
        <v>OK</v>
      </c>
      <c r="AB37" s="17" t="str">
        <f t="shared" ref="AB37:AG37" si="86">+IF(AND(D37&gt;D46),"OK","Not OK")</f>
        <v>OK</v>
      </c>
      <c r="AC37" s="17" t="str">
        <f t="shared" si="86"/>
        <v>OK</v>
      </c>
      <c r="AD37" s="17" t="str">
        <f t="shared" si="86"/>
        <v>OK</v>
      </c>
      <c r="AE37" s="17" t="str">
        <f t="shared" si="86"/>
        <v>OK</v>
      </c>
      <c r="AF37" s="17" t="str">
        <f t="shared" si="86"/>
        <v>OK</v>
      </c>
      <c r="AG37" s="17" t="str">
        <f t="shared" si="86"/>
        <v>OK</v>
      </c>
    </row>
    <row r="38" spans="1:33" ht="13.5" customHeight="1">
      <c r="A38" s="253" t="s">
        <v>49</v>
      </c>
      <c r="B38" s="14" t="str">
        <f>+'8.คำนวณ'!G27</f>
        <v>ส่องดาว,รพช.</v>
      </c>
      <c r="C38" s="264">
        <f>+'8.คำนวณ'!M27</f>
        <v>1028.0446557239702</v>
      </c>
      <c r="D38" s="264">
        <f>+'8.คำนวณ'!N27</f>
        <v>206.19121562952245</v>
      </c>
      <c r="E38" s="264">
        <f>+'8.คำนวณ'!O27</f>
        <v>456.66285522788218</v>
      </c>
      <c r="F38" s="264">
        <f>+'8.คำนวณ'!P27</f>
        <v>1881.7587672018346</v>
      </c>
      <c r="G38" s="264">
        <f>+'8.คำนวณ'!Q27</f>
        <v>5.8004745095769925</v>
      </c>
      <c r="H38" s="264">
        <f>+'8.คำนวณ'!R27</f>
        <v>48.69687807418552</v>
      </c>
      <c r="I38" s="264">
        <f>+'8.คำนวณ'!S27</f>
        <v>741.06248495696548</v>
      </c>
      <c r="J38" s="14" t="str">
        <f t="shared" si="65"/>
        <v>ส่องดาว,รพช.</v>
      </c>
      <c r="K38" s="50">
        <f>+(C38-C44)*100/C44</f>
        <v>5.3962319924960163</v>
      </c>
      <c r="L38" s="50">
        <f t="shared" ref="L38:Q38" si="87">+(D38-D44)*100/D44</f>
        <v>33.597862930542512</v>
      </c>
      <c r="M38" s="50">
        <f t="shared" si="87"/>
        <v>-16.1346921510609</v>
      </c>
      <c r="N38" s="50">
        <f t="shared" si="87"/>
        <v>1.1583411328473814</v>
      </c>
      <c r="O38" s="50">
        <f t="shared" si="87"/>
        <v>10.881843493675458</v>
      </c>
      <c r="P38" s="50">
        <f t="shared" si="87"/>
        <v>79.125697376009782</v>
      </c>
      <c r="Q38" s="50">
        <f t="shared" si="87"/>
        <v>19.404330286160278</v>
      </c>
      <c r="R38" s="14" t="str">
        <f t="shared" si="67"/>
        <v>ส่องดาว,รพช.</v>
      </c>
      <c r="S38" s="15">
        <f t="shared" si="68"/>
        <v>5.3962319924960166E-2</v>
      </c>
      <c r="T38" s="15">
        <f t="shared" si="69"/>
        <v>0.3359786293054251</v>
      </c>
      <c r="U38" s="15">
        <f t="shared" si="70"/>
        <v>-0.161346921510609</v>
      </c>
      <c r="V38" s="15">
        <f t="shared" si="71"/>
        <v>1.1583411328473814E-2</v>
      </c>
      <c r="W38" s="15">
        <f t="shared" si="72"/>
        <v>0.10881843493675458</v>
      </c>
      <c r="X38" s="15">
        <f t="shared" si="73"/>
        <v>0.79125697376009785</v>
      </c>
      <c r="Y38" s="15">
        <f t="shared" si="74"/>
        <v>0.19404330286160276</v>
      </c>
      <c r="Z38" s="14" t="str">
        <f t="shared" si="75"/>
        <v>ส่องดาว,รพช.</v>
      </c>
      <c r="AA38" s="17" t="str">
        <f>+IF(AND(C38&gt;C46),"OK","Not OK")</f>
        <v>OK</v>
      </c>
      <c r="AB38" s="17" t="str">
        <f t="shared" ref="AB38:AG38" si="88">+IF(AND(D38&gt;D46),"OK","Not OK")</f>
        <v>OK</v>
      </c>
      <c r="AC38" s="17" t="str">
        <f t="shared" si="88"/>
        <v>OK</v>
      </c>
      <c r="AD38" s="17" t="str">
        <f t="shared" si="88"/>
        <v>OK</v>
      </c>
      <c r="AE38" s="17" t="str">
        <f t="shared" si="88"/>
        <v>OK</v>
      </c>
      <c r="AF38" s="17" t="str">
        <f t="shared" si="88"/>
        <v>OK</v>
      </c>
      <c r="AG38" s="17" t="str">
        <f t="shared" si="88"/>
        <v>OK</v>
      </c>
    </row>
    <row r="39" spans="1:33" ht="13.5" customHeight="1">
      <c r="A39" s="253" t="s">
        <v>49</v>
      </c>
      <c r="B39" s="14" t="str">
        <f>+'8.คำนวณ'!G28</f>
        <v>เจริญศิลป์,รพช.</v>
      </c>
      <c r="C39" s="264">
        <f>+'8.คำนวณ'!M28</f>
        <v>936.50166712208159</v>
      </c>
      <c r="D39" s="264">
        <f>+'8.คำนวณ'!N28</f>
        <v>159.57411725415187</v>
      </c>
      <c r="E39" s="264">
        <f>+'8.คำนวณ'!O28</f>
        <v>278.32382246376812</v>
      </c>
      <c r="F39" s="264">
        <f>+'8.คำนวณ'!P28</f>
        <v>2474.4370987038878</v>
      </c>
      <c r="G39" s="264">
        <f>+'8.คำนวณ'!Q28</f>
        <v>8.8564820962244948</v>
      </c>
      <c r="H39" s="264">
        <f>+'8.คำนวณ'!R28</f>
        <v>15.43845438852742</v>
      </c>
      <c r="I39" s="264">
        <f>+'8.คำนวณ'!S28</f>
        <v>556.88073382518144</v>
      </c>
      <c r="J39" s="14" t="str">
        <f t="shared" si="65"/>
        <v>เจริญศิลป์,รพช.</v>
      </c>
      <c r="K39" s="50">
        <f>+(C39-C44)*100/C44</f>
        <v>-3.9888526049980002</v>
      </c>
      <c r="L39" s="50">
        <f t="shared" ref="L39:Q39" si="89">+(D39-D44)*100/D44</f>
        <v>3.3931585256636017</v>
      </c>
      <c r="M39" s="50">
        <f t="shared" si="89"/>
        <v>-48.886333133073649</v>
      </c>
      <c r="N39" s="50">
        <f t="shared" si="89"/>
        <v>33.019150225440747</v>
      </c>
      <c r="O39" s="50">
        <f t="shared" si="89"/>
        <v>69.300470173037368</v>
      </c>
      <c r="P39" s="50">
        <f t="shared" si="89"/>
        <v>-43.21147436721084</v>
      </c>
      <c r="Q39" s="50">
        <f t="shared" si="89"/>
        <v>-10.272112782064971</v>
      </c>
      <c r="R39" s="14" t="str">
        <f t="shared" si="67"/>
        <v>เจริญศิลป์,รพช.</v>
      </c>
      <c r="S39" s="15">
        <f t="shared" si="68"/>
        <v>-3.988852604998E-2</v>
      </c>
      <c r="T39" s="15">
        <f t="shared" si="69"/>
        <v>3.3931585256636018E-2</v>
      </c>
      <c r="U39" s="15">
        <f t="shared" si="70"/>
        <v>-0.48886333133073651</v>
      </c>
      <c r="V39" s="15">
        <f t="shared" si="71"/>
        <v>0.33019150225440747</v>
      </c>
      <c r="W39" s="15">
        <f t="shared" si="72"/>
        <v>0.69300470173037365</v>
      </c>
      <c r="X39" s="15">
        <f t="shared" si="73"/>
        <v>-0.43211474367210839</v>
      </c>
      <c r="Y39" s="15">
        <f t="shared" si="74"/>
        <v>-0.10272112782064971</v>
      </c>
      <c r="Z39" s="14" t="str">
        <f t="shared" si="75"/>
        <v>เจริญศิลป์,รพช.</v>
      </c>
      <c r="AA39" s="17" t="str">
        <f>+IF(AND(C39&gt;C46),"OK","Not OK")</f>
        <v>OK</v>
      </c>
      <c r="AB39" s="17" t="str">
        <f t="shared" ref="AB39:AG39" si="90">+IF(AND(D39&gt;D46),"OK","Not OK")</f>
        <v>OK</v>
      </c>
      <c r="AC39" s="17" t="str">
        <f t="shared" si="90"/>
        <v>Not OK</v>
      </c>
      <c r="AD39" s="17" t="str">
        <f t="shared" si="90"/>
        <v>OK</v>
      </c>
      <c r="AE39" s="17" t="str">
        <f t="shared" si="90"/>
        <v>OK</v>
      </c>
      <c r="AF39" s="17" t="str">
        <f t="shared" si="90"/>
        <v>OK</v>
      </c>
      <c r="AG39" s="17" t="str">
        <f t="shared" si="90"/>
        <v>OK</v>
      </c>
    </row>
    <row r="40" spans="1:33" ht="13.5" customHeight="1">
      <c r="A40" s="253" t="s">
        <v>49</v>
      </c>
      <c r="B40" s="14" t="str">
        <f>+'8.คำนวณ'!G29</f>
        <v>โพนนาแก้ว,รพช.</v>
      </c>
      <c r="C40" s="264">
        <f>+'8.คำนวณ'!M29</f>
        <v>965.00445379359951</v>
      </c>
      <c r="D40" s="264">
        <f>+'8.คำนวณ'!N29</f>
        <v>98.1525008989572</v>
      </c>
      <c r="E40" s="264">
        <f>+'8.คำนวณ'!O29</f>
        <v>389.53031424581008</v>
      </c>
      <c r="F40" s="264">
        <f>+'8.คำนวณ'!P29</f>
        <v>1586.6896261682243</v>
      </c>
      <c r="G40" s="264">
        <f>+'8.คำนวณ'!Q29</f>
        <v>6.4162771217811887</v>
      </c>
      <c r="H40" s="264">
        <f>+'8.คำนวณ'!R29</f>
        <v>19.063227863492664</v>
      </c>
      <c r="I40" s="264">
        <f>+'8.คำนวณ'!S29</f>
        <v>575.94289931679248</v>
      </c>
      <c r="J40" s="14" t="str">
        <f t="shared" si="65"/>
        <v>โพนนาแก้ว,รพช.</v>
      </c>
      <c r="K40" s="50">
        <f>+(C40-C44)*100/C44</f>
        <v>-1.0667165871336914</v>
      </c>
      <c r="L40" s="50">
        <f t="shared" ref="L40:Q40" si="91">+(D40-D44)*100/D44</f>
        <v>-36.403865114458732</v>
      </c>
      <c r="M40" s="50">
        <f t="shared" si="91"/>
        <v>-28.463461946304026</v>
      </c>
      <c r="N40" s="50">
        <f t="shared" si="91"/>
        <v>-14.703790266088028</v>
      </c>
      <c r="O40" s="50">
        <f t="shared" si="91"/>
        <v>22.653523337571833</v>
      </c>
      <c r="P40" s="50">
        <f t="shared" si="91"/>
        <v>-29.878174529301852</v>
      </c>
      <c r="Q40" s="50">
        <f t="shared" si="91"/>
        <v>-7.2007049716129963</v>
      </c>
      <c r="R40" s="14" t="str">
        <f t="shared" si="67"/>
        <v>โพนนาแก้ว,รพช.</v>
      </c>
      <c r="S40" s="15">
        <f t="shared" si="68"/>
        <v>-1.0667165871336915E-2</v>
      </c>
      <c r="T40" s="15">
        <f t="shared" si="69"/>
        <v>-0.36403865114458733</v>
      </c>
      <c r="U40" s="15">
        <f t="shared" si="70"/>
        <v>-0.28463461946304025</v>
      </c>
      <c r="V40" s="15">
        <f t="shared" si="71"/>
        <v>-0.14703790266088027</v>
      </c>
      <c r="W40" s="15">
        <f t="shared" si="72"/>
        <v>0.22653523337571835</v>
      </c>
      <c r="X40" s="15">
        <f t="shared" si="73"/>
        <v>-0.29878174529301854</v>
      </c>
      <c r="Y40" s="15">
        <f t="shared" si="74"/>
        <v>-7.2007049716129964E-2</v>
      </c>
      <c r="Z40" s="14" t="str">
        <f t="shared" si="75"/>
        <v>โพนนาแก้ว,รพช.</v>
      </c>
      <c r="AA40" s="17" t="str">
        <f>+IF(AND(C40&gt;C46),"OK","Not OK")</f>
        <v>OK</v>
      </c>
      <c r="AB40" s="17" t="str">
        <f t="shared" ref="AB40:AG40" si="92">+IF(AND(D40&gt;D46),"OK","Not OK")</f>
        <v>Not OK</v>
      </c>
      <c r="AC40" s="17" t="str">
        <f t="shared" si="92"/>
        <v>OK</v>
      </c>
      <c r="AD40" s="17" t="str">
        <f t="shared" si="92"/>
        <v>OK</v>
      </c>
      <c r="AE40" s="17" t="str">
        <f t="shared" si="92"/>
        <v>OK</v>
      </c>
      <c r="AF40" s="17" t="str">
        <f t="shared" si="92"/>
        <v>OK</v>
      </c>
      <c r="AG40" s="17" t="str">
        <f t="shared" si="92"/>
        <v>OK</v>
      </c>
    </row>
    <row r="41" spans="1:33" ht="13.5" customHeight="1">
      <c r="A41" s="253" t="s">
        <v>51</v>
      </c>
      <c r="B41" s="14" t="str">
        <f>+'8.คำนวณ'!G30</f>
        <v>ปลาปาก,รพช.</v>
      </c>
      <c r="C41" s="264">
        <f>+'8.คำนวณ'!M30</f>
        <v>711.39519906862506</v>
      </c>
      <c r="D41" s="264">
        <f>+'8.คำนวณ'!N30</f>
        <v>181.83725474643055</v>
      </c>
      <c r="E41" s="264">
        <f>+'8.คำนวณ'!O30</f>
        <v>505.51190947666191</v>
      </c>
      <c r="F41" s="264">
        <f>+'8.คำนวณ'!P30</f>
        <v>1526.0012043539325</v>
      </c>
      <c r="G41" s="264">
        <f>+'8.คำนวณ'!Q30</f>
        <v>1.9191292536984692</v>
      </c>
      <c r="H41" s="264">
        <f>+'8.คำนวณ'!R30</f>
        <v>14.004415219705592</v>
      </c>
      <c r="I41" s="264">
        <f>+'8.คำนวณ'!S30</f>
        <v>484.96054321682612</v>
      </c>
      <c r="J41" s="14" t="str">
        <f t="shared" si="65"/>
        <v>ปลาปาก,รพช.</v>
      </c>
      <c r="K41" s="50">
        <f>+(C41-C44)*100/C44</f>
        <v>-27.067007233665954</v>
      </c>
      <c r="L41" s="50">
        <f t="shared" ref="L41:Q41" si="93">+(D41-D44)*100/D44</f>
        <v>17.818155158116681</v>
      </c>
      <c r="M41" s="50">
        <f t="shared" si="93"/>
        <v>-7.1636516431590724</v>
      </c>
      <c r="N41" s="50">
        <f t="shared" si="93"/>
        <v>-17.966238239604387</v>
      </c>
      <c r="O41" s="50">
        <f t="shared" si="93"/>
        <v>-63.313934196006606</v>
      </c>
      <c r="P41" s="50">
        <f t="shared" si="93"/>
        <v>-48.486417573804061</v>
      </c>
      <c r="Q41" s="50">
        <f t="shared" si="93"/>
        <v>-21.860315353326357</v>
      </c>
      <c r="R41" s="14" t="str">
        <f t="shared" si="67"/>
        <v>ปลาปาก,รพช.</v>
      </c>
      <c r="S41" s="15">
        <f t="shared" si="68"/>
        <v>-0.27067007233665952</v>
      </c>
      <c r="T41" s="15">
        <f t="shared" si="69"/>
        <v>0.1781815515811668</v>
      </c>
      <c r="U41" s="15">
        <f t="shared" si="70"/>
        <v>-7.1636516431590719E-2</v>
      </c>
      <c r="V41" s="15">
        <f t="shared" si="71"/>
        <v>-0.17966238239604387</v>
      </c>
      <c r="W41" s="15">
        <f t="shared" si="72"/>
        <v>-0.63313934196006605</v>
      </c>
      <c r="X41" s="15">
        <f t="shared" si="73"/>
        <v>-0.48486417573804064</v>
      </c>
      <c r="Y41" s="15">
        <f t="shared" si="74"/>
        <v>-0.21860315353326357</v>
      </c>
      <c r="Z41" s="14" t="str">
        <f t="shared" si="75"/>
        <v>ปลาปาก,รพช.</v>
      </c>
      <c r="AA41" s="17" t="str">
        <f>+IF(AND(C41&gt;C46),"OK","Not OK")</f>
        <v>Not OK</v>
      </c>
      <c r="AB41" s="17" t="str">
        <f t="shared" ref="AB41:AG41" si="94">+IF(AND(D41&gt;D46),"OK","Not OK")</f>
        <v>OK</v>
      </c>
      <c r="AC41" s="17" t="str">
        <f t="shared" si="94"/>
        <v>OK</v>
      </c>
      <c r="AD41" s="17" t="str">
        <f t="shared" si="94"/>
        <v>OK</v>
      </c>
      <c r="AE41" s="17" t="str">
        <f t="shared" si="94"/>
        <v>Not OK</v>
      </c>
      <c r="AF41" s="17" t="str">
        <f t="shared" si="94"/>
        <v>Not OK</v>
      </c>
      <c r="AG41" s="17" t="str">
        <f t="shared" si="94"/>
        <v>Not OK</v>
      </c>
    </row>
    <row r="42" spans="1:33" ht="13.5" customHeight="1">
      <c r="A42" s="253" t="s">
        <v>51</v>
      </c>
      <c r="B42" s="14" t="str">
        <f>+'8.คำนวณ'!G31</f>
        <v>ท่าอุเทน,รพช.</v>
      </c>
      <c r="C42" s="264">
        <f>+'8.คำนวณ'!M31</f>
        <v>654.91576208515755</v>
      </c>
      <c r="D42" s="264">
        <f>+'8.คำนวณ'!N31</f>
        <v>95.640066692375754</v>
      </c>
      <c r="E42" s="264">
        <f>+'8.คำนวณ'!O31</f>
        <v>218.78828960155491</v>
      </c>
      <c r="F42" s="264">
        <f>+'8.คำนวณ'!P31</f>
        <v>1045.0552770233569</v>
      </c>
      <c r="G42" s="264">
        <f>+'8.คำนวณ'!Q31</f>
        <v>1.2869591497506674</v>
      </c>
      <c r="H42" s="264">
        <f>+'8.คำนวณ'!R31</f>
        <v>19.998153091892075</v>
      </c>
      <c r="I42" s="264">
        <f>+'8.คำนวณ'!S31</f>
        <v>444.10514756255242</v>
      </c>
      <c r="J42" s="14" t="str">
        <f t="shared" si="65"/>
        <v>ท่าอุเทน,รพช.</v>
      </c>
      <c r="K42" s="50">
        <f>+(C42-C44)*100/C44</f>
        <v>-32.857339209977887</v>
      </c>
      <c r="L42" s="50">
        <f t="shared" ref="L42:Q42" si="95">+(D42-D44)*100/D44</f>
        <v>-38.031751344859394</v>
      </c>
      <c r="M42" s="50">
        <f t="shared" si="95"/>
        <v>-59.819926120286446</v>
      </c>
      <c r="N42" s="50">
        <f t="shared" si="95"/>
        <v>-43.820610772011818</v>
      </c>
      <c r="O42" s="50">
        <f t="shared" si="95"/>
        <v>-75.398494935233543</v>
      </c>
      <c r="P42" s="50">
        <f t="shared" si="95"/>
        <v>-26.439162827641123</v>
      </c>
      <c r="Q42" s="50">
        <f t="shared" si="95"/>
        <v>-28.443176118377693</v>
      </c>
      <c r="R42" s="14" t="str">
        <f t="shared" si="67"/>
        <v>ท่าอุเทน,รพช.</v>
      </c>
      <c r="S42" s="15">
        <f t="shared" si="68"/>
        <v>-0.32857339209977887</v>
      </c>
      <c r="T42" s="15">
        <f t="shared" si="69"/>
        <v>-0.38031751344859394</v>
      </c>
      <c r="U42" s="15">
        <f t="shared" si="70"/>
        <v>-0.59819926120286449</v>
      </c>
      <c r="V42" s="15">
        <f t="shared" si="71"/>
        <v>-0.4382061077201182</v>
      </c>
      <c r="W42" s="15">
        <f t="shared" si="72"/>
        <v>-0.7539849493523354</v>
      </c>
      <c r="X42" s="15">
        <f t="shared" si="73"/>
        <v>-0.26439162827641122</v>
      </c>
      <c r="Y42" s="15">
        <f t="shared" si="74"/>
        <v>-0.28443176118377694</v>
      </c>
      <c r="Z42" s="14" t="str">
        <f t="shared" si="75"/>
        <v>ท่าอุเทน,รพช.</v>
      </c>
      <c r="AA42" s="17" t="str">
        <f>+IF(AND(C42&gt;C46),"OK","Not OK")</f>
        <v>Not OK</v>
      </c>
      <c r="AB42" s="17" t="str">
        <f t="shared" ref="AB42:AG42" si="96">+IF(AND(D42&gt;D46),"OK","Not OK")</f>
        <v>Not OK</v>
      </c>
      <c r="AC42" s="17" t="str">
        <f t="shared" si="96"/>
        <v>Not OK</v>
      </c>
      <c r="AD42" s="17" t="str">
        <f t="shared" si="96"/>
        <v>Not OK</v>
      </c>
      <c r="AE42" s="17" t="str">
        <f t="shared" si="96"/>
        <v>Not OK</v>
      </c>
      <c r="AF42" s="17" t="str">
        <f t="shared" si="96"/>
        <v>OK</v>
      </c>
      <c r="AG42" s="17" t="str">
        <f t="shared" si="96"/>
        <v>Not OK</v>
      </c>
    </row>
    <row r="43" spans="1:33" ht="13.5" customHeight="1">
      <c r="A43" s="253" t="s">
        <v>49</v>
      </c>
      <c r="B43" s="14" t="str">
        <f>+'8.คำนวณ'!G32</f>
        <v>พระอาจารย์แบน  ธนากโร,รพช.</v>
      </c>
      <c r="C43" s="264">
        <f>+'8.คำนวณ'!M32</f>
        <v>1015.3834827379485</v>
      </c>
      <c r="D43" s="264">
        <f>+'8.คำนวณ'!N32</f>
        <v>185.31720598088654</v>
      </c>
      <c r="E43" s="264">
        <f>+'8.คำนวณ'!O32</f>
        <v>384.73994094488188</v>
      </c>
      <c r="F43" s="264">
        <f>+'8.คำนวณ'!P32</f>
        <v>1563.091934225195</v>
      </c>
      <c r="G43" s="264">
        <f>+'8.คำนวณ'!Q32</f>
        <v>3.6981147861007306</v>
      </c>
      <c r="H43" s="264">
        <f>+'8.คำนวณ'!R32</f>
        <v>26.569133805566402</v>
      </c>
      <c r="I43" s="264">
        <f>+'8.คำนวณ'!S32</f>
        <v>547.5247910568819</v>
      </c>
      <c r="J43" s="14" t="str">
        <f t="shared" si="65"/>
        <v>พระอาจารย์แบน  ธนากโร,รพช.</v>
      </c>
      <c r="K43" s="50">
        <f>+(C43-C44)*100/C44</f>
        <v>4.0981950658878743</v>
      </c>
      <c r="L43" s="50">
        <f t="shared" ref="L43:Q43" si="97">+(D43-D44)*100/D44</f>
        <v>20.072926519769482</v>
      </c>
      <c r="M43" s="50">
        <f t="shared" si="97"/>
        <v>-29.343205343417424</v>
      </c>
      <c r="N43" s="50">
        <f t="shared" si="97"/>
        <v>-15.972339355975045</v>
      </c>
      <c r="O43" s="50">
        <f t="shared" si="97"/>
        <v>-29.306855110380958</v>
      </c>
      <c r="P43" s="50">
        <f t="shared" si="97"/>
        <v>-2.268588669106407</v>
      </c>
      <c r="Q43" s="50">
        <f t="shared" si="97"/>
        <v>-11.779597107775135</v>
      </c>
      <c r="R43" s="14" t="str">
        <f t="shared" si="67"/>
        <v>พระอาจารย์แบน  ธนากโร,รพช.</v>
      </c>
      <c r="S43" s="15">
        <f t="shared" si="68"/>
        <v>4.0981950658878746E-2</v>
      </c>
      <c r="T43" s="15">
        <f t="shared" si="69"/>
        <v>0.20072926519769482</v>
      </c>
      <c r="U43" s="15">
        <f t="shared" si="70"/>
        <v>-0.29343205343417422</v>
      </c>
      <c r="V43" s="15">
        <f t="shared" si="71"/>
        <v>-0.15972339355975046</v>
      </c>
      <c r="W43" s="15">
        <f t="shared" si="72"/>
        <v>-0.29306855110380958</v>
      </c>
      <c r="X43" s="15">
        <f t="shared" si="73"/>
        <v>-2.2685886691064069E-2</v>
      </c>
      <c r="Y43" s="15">
        <f t="shared" si="74"/>
        <v>-0.11779597107775136</v>
      </c>
      <c r="Z43" s="14" t="str">
        <f t="shared" si="75"/>
        <v>พระอาจารย์แบน  ธนากโร,รพช.</v>
      </c>
      <c r="AA43" s="17" t="str">
        <f>+IF(AND(C43&gt;C46),"OK","Not OK")</f>
        <v>OK</v>
      </c>
      <c r="AB43" s="17" t="str">
        <f t="shared" ref="AB43:AG43" si="98">+IF(AND(D43&gt;D46),"OK","Not OK")</f>
        <v>OK</v>
      </c>
      <c r="AC43" s="17" t="str">
        <f t="shared" si="98"/>
        <v>OK</v>
      </c>
      <c r="AD43" s="17" t="str">
        <f t="shared" si="98"/>
        <v>OK</v>
      </c>
      <c r="AE43" s="17" t="str">
        <f t="shared" si="98"/>
        <v>OK</v>
      </c>
      <c r="AF43" s="17" t="str">
        <f t="shared" si="98"/>
        <v>OK</v>
      </c>
      <c r="AG43" s="17" t="str">
        <f t="shared" si="98"/>
        <v>OK</v>
      </c>
    </row>
    <row r="44" spans="1:33" ht="13.5" customHeight="1">
      <c r="B44" s="18" t="s">
        <v>144</v>
      </c>
      <c r="C44" s="19">
        <f>AVERAGE(C31:C43)</f>
        <v>975.40930666018949</v>
      </c>
      <c r="D44" s="19">
        <f t="shared" ref="D44:I44" si="99">AVERAGE(D31:D43)</f>
        <v>154.33721102015022</v>
      </c>
      <c r="E44" s="19">
        <f t="shared" si="99"/>
        <v>544.51938106569412</v>
      </c>
      <c r="F44" s="19">
        <f t="shared" si="99"/>
        <v>1860.2111759924896</v>
      </c>
      <c r="G44" s="19">
        <f t="shared" si="99"/>
        <v>5.2312212052172846</v>
      </c>
      <c r="H44" s="19">
        <f t="shared" si="99"/>
        <v>27.185869357406599</v>
      </c>
      <c r="I44" s="19">
        <f t="shared" si="99"/>
        <v>620.63283901091427</v>
      </c>
    </row>
    <row r="45" spans="1:33" ht="13.2" customHeight="1">
      <c r="B45" s="20" t="s">
        <v>268</v>
      </c>
      <c r="C45" s="21">
        <f>STDEV(C31:C43)</f>
        <v>195.99364337886672</v>
      </c>
      <c r="D45" s="21">
        <f t="shared" ref="D45:I45" si="100">STDEV(D31:D43)</f>
        <v>34.327287718068014</v>
      </c>
      <c r="E45" s="21">
        <f t="shared" si="100"/>
        <v>231.21424050010094</v>
      </c>
      <c r="F45" s="21">
        <f t="shared" si="100"/>
        <v>668.59431655917513</v>
      </c>
      <c r="G45" s="21">
        <f t="shared" si="100"/>
        <v>2.4447592073070314</v>
      </c>
      <c r="H45" s="21">
        <f t="shared" si="100"/>
        <v>12.470231163309428</v>
      </c>
      <c r="I45" s="21">
        <f t="shared" si="100"/>
        <v>119.12202255962767</v>
      </c>
    </row>
    <row r="46" spans="1:33" ht="13.2" customHeight="1">
      <c r="B46" s="20" t="s">
        <v>145</v>
      </c>
      <c r="C46" s="21">
        <f>+C44-C45</f>
        <v>779.41566328132274</v>
      </c>
      <c r="D46" s="21">
        <f t="shared" ref="D46:I46" si="101">+D44-D45</f>
        <v>120.0099233020822</v>
      </c>
      <c r="E46" s="21">
        <f t="shared" si="101"/>
        <v>313.30514056559321</v>
      </c>
      <c r="F46" s="21">
        <f t="shared" si="101"/>
        <v>1191.6168594333144</v>
      </c>
      <c r="G46" s="21">
        <f t="shared" si="101"/>
        <v>2.7864619979102532</v>
      </c>
      <c r="H46" s="21">
        <f t="shared" si="101"/>
        <v>14.715638194097171</v>
      </c>
      <c r="I46" s="21">
        <f t="shared" si="101"/>
        <v>501.51081645128659</v>
      </c>
    </row>
    <row r="47" spans="1:33" ht="13.5" customHeight="1">
      <c r="B47" s="348" t="s">
        <v>148</v>
      </c>
      <c r="C47" s="349" t="s">
        <v>135</v>
      </c>
      <c r="D47" s="350"/>
      <c r="E47" s="350"/>
      <c r="F47" s="350"/>
      <c r="G47" s="350"/>
      <c r="H47" s="350"/>
      <c r="I47" s="351"/>
      <c r="J47" s="348" t="s">
        <v>148</v>
      </c>
      <c r="K47" s="345" t="s">
        <v>4</v>
      </c>
      <c r="L47" s="346"/>
      <c r="M47" s="346"/>
      <c r="N47" s="346"/>
      <c r="O47" s="346"/>
      <c r="P47" s="346"/>
      <c r="Q47" s="347"/>
      <c r="R47" s="348" t="s">
        <v>148</v>
      </c>
      <c r="S47" s="352" t="s">
        <v>4</v>
      </c>
      <c r="T47" s="353"/>
      <c r="U47" s="353"/>
      <c r="V47" s="353"/>
      <c r="W47" s="353"/>
      <c r="X47" s="353"/>
      <c r="Y47" s="354"/>
      <c r="Z47" s="348" t="s">
        <v>148</v>
      </c>
      <c r="AA47" s="349" t="s">
        <v>136</v>
      </c>
      <c r="AB47" s="350"/>
      <c r="AC47" s="350"/>
      <c r="AD47" s="350"/>
      <c r="AE47" s="350"/>
      <c r="AF47" s="350"/>
      <c r="AG47" s="351"/>
    </row>
    <row r="48" spans="1:33" ht="13.5" customHeight="1">
      <c r="B48" s="348"/>
      <c r="C48" s="12" t="s">
        <v>137</v>
      </c>
      <c r="D48" s="13" t="s">
        <v>253</v>
      </c>
      <c r="E48" s="12" t="s">
        <v>139</v>
      </c>
      <c r="F48" s="12" t="s">
        <v>140</v>
      </c>
      <c r="G48" s="12" t="s">
        <v>141</v>
      </c>
      <c r="H48" s="12" t="s">
        <v>142</v>
      </c>
      <c r="I48" s="12" t="s">
        <v>143</v>
      </c>
      <c r="J48" s="348"/>
      <c r="K48" s="45" t="s">
        <v>137</v>
      </c>
      <c r="L48" s="46" t="s">
        <v>253</v>
      </c>
      <c r="M48" s="45" t="s">
        <v>139</v>
      </c>
      <c r="N48" s="45" t="s">
        <v>140</v>
      </c>
      <c r="O48" s="45" t="s">
        <v>141</v>
      </c>
      <c r="P48" s="45" t="s">
        <v>142</v>
      </c>
      <c r="Q48" s="45" t="s">
        <v>143</v>
      </c>
      <c r="R48" s="348"/>
      <c r="S48" s="57" t="s">
        <v>137</v>
      </c>
      <c r="T48" s="58" t="s">
        <v>253</v>
      </c>
      <c r="U48" s="57" t="s">
        <v>139</v>
      </c>
      <c r="V48" s="57" t="s">
        <v>140</v>
      </c>
      <c r="W48" s="57" t="s">
        <v>141</v>
      </c>
      <c r="X48" s="57" t="s">
        <v>142</v>
      </c>
      <c r="Y48" s="57" t="s">
        <v>143</v>
      </c>
      <c r="Z48" s="348"/>
      <c r="AA48" s="12" t="s">
        <v>137</v>
      </c>
      <c r="AB48" s="13" t="s">
        <v>253</v>
      </c>
      <c r="AC48" s="12" t="s">
        <v>139</v>
      </c>
      <c r="AD48" s="12" t="s">
        <v>140</v>
      </c>
      <c r="AE48" s="12" t="s">
        <v>141</v>
      </c>
      <c r="AF48" s="12" t="s">
        <v>142</v>
      </c>
      <c r="AG48" s="12" t="s">
        <v>143</v>
      </c>
    </row>
    <row r="49" spans="1:33" ht="13.5" customHeight="1">
      <c r="A49" s="253" t="s">
        <v>53</v>
      </c>
      <c r="B49" s="14" t="str">
        <f>+'8.คำนวณ'!G33</f>
        <v>ท่าลี่,รพช.</v>
      </c>
      <c r="C49" s="264">
        <f>+'8.คำนวณ'!M33</f>
        <v>748.53626003600777</v>
      </c>
      <c r="D49" s="264">
        <f>+'8.คำนวณ'!N33</f>
        <v>122.10697727604497</v>
      </c>
      <c r="E49" s="264">
        <f>+'8.คำนวณ'!O33</f>
        <v>499.16915887850467</v>
      </c>
      <c r="F49" s="264">
        <f>+'8.คำนวณ'!P33</f>
        <v>1398.3787436762225</v>
      </c>
      <c r="G49" s="264">
        <f>+'8.คำนวณ'!Q33</f>
        <v>4.4388569374550686</v>
      </c>
      <c r="H49" s="264">
        <f>+'8.คำนวณ'!R33</f>
        <v>184.33242271746946</v>
      </c>
      <c r="I49" s="264">
        <f>+'8.คำนวณ'!S33</f>
        <v>851.12861077319826</v>
      </c>
      <c r="J49" s="14" t="str">
        <f>+B49</f>
        <v>ท่าลี่,รพช.</v>
      </c>
      <c r="K49" s="50">
        <f>+(C49-C61)*100/C61</f>
        <v>-27.701472285395102</v>
      </c>
      <c r="L49" s="50">
        <f t="shared" ref="L49:Q49" si="102">+(D49-D61)*100/D61</f>
        <v>-28.647034989189052</v>
      </c>
      <c r="M49" s="50">
        <f t="shared" si="102"/>
        <v>-28.801968381899758</v>
      </c>
      <c r="N49" s="50">
        <f t="shared" si="102"/>
        <v>-20.077636877905036</v>
      </c>
      <c r="O49" s="50">
        <f t="shared" si="102"/>
        <v>-34.862619735736807</v>
      </c>
      <c r="P49" s="50">
        <f t="shared" si="102"/>
        <v>242.68741117280811</v>
      </c>
      <c r="Q49" s="50">
        <f t="shared" si="102"/>
        <v>30.979908166312018</v>
      </c>
      <c r="R49" s="14" t="str">
        <f>+J49</f>
        <v>ท่าลี่,รพช.</v>
      </c>
      <c r="S49" s="15">
        <f>+K49/100</f>
        <v>-0.27701472285395101</v>
      </c>
      <c r="T49" s="15">
        <f t="shared" ref="T49:Y49" si="103">+L49/100</f>
        <v>-0.28647034989189052</v>
      </c>
      <c r="U49" s="15">
        <f t="shared" si="103"/>
        <v>-0.28801968381899756</v>
      </c>
      <c r="V49" s="15">
        <f t="shared" si="103"/>
        <v>-0.20077636877905036</v>
      </c>
      <c r="W49" s="15">
        <f t="shared" si="103"/>
        <v>-0.34862619735736805</v>
      </c>
      <c r="X49" s="15">
        <f t="shared" si="103"/>
        <v>2.4268741117280812</v>
      </c>
      <c r="Y49" s="15">
        <f t="shared" si="103"/>
        <v>0.3097990816631202</v>
      </c>
      <c r="Z49" s="14" t="str">
        <f>+R49</f>
        <v>ท่าลี่,รพช.</v>
      </c>
      <c r="AA49" s="16" t="str">
        <f>+IF(AND(C49&gt;C63),"OK","Not OK")</f>
        <v>Not OK</v>
      </c>
      <c r="AB49" s="16" t="str">
        <f t="shared" ref="AB49:AF49" si="104">+IF(AND(D49&gt;D63),"OK","Not OK")</f>
        <v>OK</v>
      </c>
      <c r="AC49" s="16" t="str">
        <f t="shared" si="104"/>
        <v>OK</v>
      </c>
      <c r="AD49" s="16" t="str">
        <f t="shared" si="104"/>
        <v>OK</v>
      </c>
      <c r="AE49" s="16" t="str">
        <f t="shared" si="104"/>
        <v>OK</v>
      </c>
      <c r="AF49" s="16" t="str">
        <f t="shared" si="104"/>
        <v>OK</v>
      </c>
      <c r="AG49" s="16" t="str">
        <f>+IF(AND(I49&gt;I63),"OK","Not OK")</f>
        <v>OK</v>
      </c>
    </row>
    <row r="50" spans="1:33" ht="13.5" customHeight="1">
      <c r="A50" s="253" t="s">
        <v>53</v>
      </c>
      <c r="B50" s="14" t="str">
        <f>+'8.คำนวณ'!G34</f>
        <v>ภูกระดึง,รพช.</v>
      </c>
      <c r="C50" s="264">
        <f>+'8.คำนวณ'!M34</f>
        <v>1100.4680677966103</v>
      </c>
      <c r="D50" s="264">
        <f>+'8.คำนวณ'!N34</f>
        <v>112.37874802259886</v>
      </c>
      <c r="E50" s="264">
        <f>+'8.คำนวณ'!O34</f>
        <v>781.36952531645568</v>
      </c>
      <c r="F50" s="264">
        <f>+'8.คำนวณ'!P34</f>
        <v>1293.8521207177816</v>
      </c>
      <c r="G50" s="264">
        <f>+'8.คำนวณ'!Q34</f>
        <v>5.6923501875381621</v>
      </c>
      <c r="H50" s="264">
        <f>+'8.คำนวณ'!R34</f>
        <v>29.72350478295002</v>
      </c>
      <c r="I50" s="264">
        <f>+'8.คำนวณ'!S34</f>
        <v>684.20010056497176</v>
      </c>
      <c r="J50" s="14" t="str">
        <f t="shared" ref="J50:J60" si="105">+B50</f>
        <v>ภูกระดึง,รพช.</v>
      </c>
      <c r="K50" s="50">
        <f>+(C50-C61)*100/C61</f>
        <v>6.2904034799912703</v>
      </c>
      <c r="L50" s="50">
        <f t="shared" ref="L50:Q50" si="106">+(D50-D61)*100/D61</f>
        <v>-34.331706062235632</v>
      </c>
      <c r="M50" s="50">
        <f t="shared" si="106"/>
        <v>11.449137390400232</v>
      </c>
      <c r="N50" s="50">
        <f t="shared" si="106"/>
        <v>-26.051708461722736</v>
      </c>
      <c r="O50" s="50">
        <f t="shared" si="106"/>
        <v>-16.468409775872317</v>
      </c>
      <c r="P50" s="50">
        <f t="shared" si="106"/>
        <v>-44.741837844426101</v>
      </c>
      <c r="Q50" s="50">
        <f t="shared" si="106"/>
        <v>5.2913334190121653</v>
      </c>
      <c r="R50" s="14" t="str">
        <f t="shared" ref="R50:R60" si="107">+J50</f>
        <v>ภูกระดึง,รพช.</v>
      </c>
      <c r="S50" s="15">
        <f t="shared" ref="S50:S60" si="108">+K50/100</f>
        <v>6.2904034799912703E-2</v>
      </c>
      <c r="T50" s="15">
        <f t="shared" ref="T50:T60" si="109">+L50/100</f>
        <v>-0.34331706062235634</v>
      </c>
      <c r="U50" s="15">
        <f t="shared" ref="U50:U60" si="110">+M50/100</f>
        <v>0.11449137390400231</v>
      </c>
      <c r="V50" s="15">
        <f t="shared" ref="V50:V60" si="111">+N50/100</f>
        <v>-0.26051708461722733</v>
      </c>
      <c r="W50" s="15">
        <f t="shared" ref="W50:W60" si="112">+O50/100</f>
        <v>-0.16468409775872317</v>
      </c>
      <c r="X50" s="15">
        <f t="shared" ref="X50:X60" si="113">+P50/100</f>
        <v>-0.44741837844426102</v>
      </c>
      <c r="Y50" s="15">
        <f t="shared" ref="Y50:Y60" si="114">+Q50/100</f>
        <v>5.2913334190121654E-2</v>
      </c>
      <c r="Z50" s="14" t="str">
        <f t="shared" ref="Z50:Z60" si="115">+R50</f>
        <v>ภูกระดึง,รพช.</v>
      </c>
      <c r="AA50" s="16" t="str">
        <f>+IF(AND(C50&gt;C63),"OK","Not OK")</f>
        <v>OK</v>
      </c>
      <c r="AB50" s="16" t="str">
        <f t="shared" ref="AB50:AG50" si="116">+IF(AND(D50&gt;D63),"OK","Not OK")</f>
        <v>OK</v>
      </c>
      <c r="AC50" s="16" t="str">
        <f t="shared" si="116"/>
        <v>OK</v>
      </c>
      <c r="AD50" s="16" t="str">
        <f t="shared" si="116"/>
        <v>OK</v>
      </c>
      <c r="AE50" s="16" t="str">
        <f t="shared" si="116"/>
        <v>OK</v>
      </c>
      <c r="AF50" s="16" t="str">
        <f t="shared" si="116"/>
        <v>OK</v>
      </c>
      <c r="AG50" s="16" t="str">
        <f t="shared" si="116"/>
        <v>OK</v>
      </c>
    </row>
    <row r="51" spans="1:33" ht="13.5" customHeight="1">
      <c r="A51" s="253" t="s">
        <v>53</v>
      </c>
      <c r="B51" s="14" t="str">
        <f>+'8.คำนวณ'!G35</f>
        <v>ภูหลวง,รพช.</v>
      </c>
      <c r="C51" s="264">
        <f>+'8.คำนวณ'!M35</f>
        <v>1474.0026378849391</v>
      </c>
      <c r="D51" s="264">
        <f>+'8.คำนวณ'!N35</f>
        <v>294.66809981186259</v>
      </c>
      <c r="E51" s="264">
        <f>+'8.คำนวณ'!O35</f>
        <v>1296.4596766169154</v>
      </c>
      <c r="F51" s="264">
        <f>+'8.คำนวณ'!P35</f>
        <v>1690.5256360316496</v>
      </c>
      <c r="G51" s="264">
        <f>+'8.คำนวณ'!Q35</f>
        <v>9.7073075537408435</v>
      </c>
      <c r="H51" s="264">
        <f>+'8.คำนวณ'!R35</f>
        <v>59.21511548777071</v>
      </c>
      <c r="I51" s="264">
        <f>+'8.คำนวณ'!S35</f>
        <v>640.68355530250517</v>
      </c>
      <c r="J51" s="14" t="str">
        <f t="shared" si="105"/>
        <v>ภูหลวง,รพช.</v>
      </c>
      <c r="K51" s="50">
        <f>+(C51-C61)*100/C61</f>
        <v>42.368815321516436</v>
      </c>
      <c r="L51" s="50">
        <f t="shared" ref="L51:Q51" si="117">+(D51-D61)*100/D61</f>
        <v>72.18870767840032</v>
      </c>
      <c r="M51" s="50">
        <f t="shared" si="117"/>
        <v>84.918029100090777</v>
      </c>
      <c r="N51" s="50">
        <f t="shared" si="117"/>
        <v>-3.3803936443306659</v>
      </c>
      <c r="O51" s="50">
        <f t="shared" si="117"/>
        <v>42.448515998511432</v>
      </c>
      <c r="P51" s="50">
        <f t="shared" si="117"/>
        <v>10.085216315446768</v>
      </c>
      <c r="Q51" s="50">
        <f t="shared" si="117"/>
        <v>-1.4054137353516405</v>
      </c>
      <c r="R51" s="14" t="str">
        <f t="shared" si="107"/>
        <v>ภูหลวง,รพช.</v>
      </c>
      <c r="S51" s="15">
        <f t="shared" si="108"/>
        <v>0.42368815321516434</v>
      </c>
      <c r="T51" s="15">
        <f t="shared" si="109"/>
        <v>0.72188707678400321</v>
      </c>
      <c r="U51" s="15">
        <f t="shared" si="110"/>
        <v>0.84918029100090775</v>
      </c>
      <c r="V51" s="15">
        <f t="shared" si="111"/>
        <v>-3.3803936443306662E-2</v>
      </c>
      <c r="W51" s="15">
        <f t="shared" si="112"/>
        <v>0.42448515998511432</v>
      </c>
      <c r="X51" s="15">
        <f t="shared" si="113"/>
        <v>0.10085216315446768</v>
      </c>
      <c r="Y51" s="15">
        <f t="shared" si="114"/>
        <v>-1.4054137353516405E-2</v>
      </c>
      <c r="Z51" s="14" t="str">
        <f t="shared" si="115"/>
        <v>ภูหลวง,รพช.</v>
      </c>
      <c r="AA51" s="16" t="str">
        <f>+IF(AND(C51&gt;C63),"OK","Not OK")</f>
        <v>OK</v>
      </c>
      <c r="AB51" s="16" t="str">
        <f t="shared" ref="AB51:AG51" si="118">+IF(AND(D51&gt;D63),"OK","Not OK")</f>
        <v>OK</v>
      </c>
      <c r="AC51" s="16" t="str">
        <f t="shared" si="118"/>
        <v>OK</v>
      </c>
      <c r="AD51" s="16" t="str">
        <f t="shared" si="118"/>
        <v>OK</v>
      </c>
      <c r="AE51" s="16" t="str">
        <f t="shared" si="118"/>
        <v>OK</v>
      </c>
      <c r="AF51" s="16" t="str">
        <f t="shared" si="118"/>
        <v>OK</v>
      </c>
      <c r="AG51" s="16" t="str">
        <f t="shared" si="118"/>
        <v>OK</v>
      </c>
    </row>
    <row r="52" spans="1:33" ht="13.5" customHeight="1">
      <c r="A52" s="253" t="s">
        <v>47</v>
      </c>
      <c r="B52" s="14" t="str">
        <f>+'8.คำนวณ'!G36</f>
        <v>สังคม,รพช.</v>
      </c>
      <c r="C52" s="264">
        <f>+'8.คำนวณ'!M36</f>
        <v>1108.592985646397</v>
      </c>
      <c r="D52" s="264">
        <f>+'8.คำนวณ'!N36</f>
        <v>585.40888129182417</v>
      </c>
      <c r="E52" s="264">
        <f>+'8.คำนวณ'!O36</f>
        <v>1521.8234385382059</v>
      </c>
      <c r="F52" s="264">
        <f>+'8.คำนวณ'!P36</f>
        <v>3107.141089605735</v>
      </c>
      <c r="G52" s="264">
        <f>+'8.คำนวณ'!Q36</f>
        <v>14.672472984044006</v>
      </c>
      <c r="H52" s="264">
        <f>+'8.คำนวณ'!R36</f>
        <v>50.010055397339364</v>
      </c>
      <c r="I52" s="264">
        <f>+'8.คำนวณ'!S36</f>
        <v>849.58477984676551</v>
      </c>
      <c r="J52" s="14" t="str">
        <f t="shared" si="105"/>
        <v>สังคม,รพช.</v>
      </c>
      <c r="K52" s="50">
        <f>+(C52-C61)*100/C61</f>
        <v>7.0751611860687742</v>
      </c>
      <c r="L52" s="50">
        <f t="shared" ref="L52:Q52" si="119">+(D52-D61)*100/D61</f>
        <v>242.08249483895875</v>
      </c>
      <c r="M52" s="50">
        <f t="shared" si="119"/>
        <v>117.06235524975868</v>
      </c>
      <c r="N52" s="50">
        <f t="shared" si="119"/>
        <v>77.584262888759369</v>
      </c>
      <c r="O52" s="50">
        <f t="shared" si="119"/>
        <v>115.3091360332847</v>
      </c>
      <c r="P52" s="50">
        <f t="shared" si="119"/>
        <v>-7.027661416947403</v>
      </c>
      <c r="Q52" s="50">
        <f t="shared" si="119"/>
        <v>30.742328521580326</v>
      </c>
      <c r="R52" s="14" t="str">
        <f t="shared" si="107"/>
        <v>สังคม,รพช.</v>
      </c>
      <c r="S52" s="15">
        <f t="shared" si="108"/>
        <v>7.0751611860687735E-2</v>
      </c>
      <c r="T52" s="15">
        <f t="shared" si="109"/>
        <v>2.4208249483895874</v>
      </c>
      <c r="U52" s="15">
        <f t="shared" si="110"/>
        <v>1.1706235524975868</v>
      </c>
      <c r="V52" s="15">
        <f t="shared" si="111"/>
        <v>0.7758426288875937</v>
      </c>
      <c r="W52" s="15">
        <f t="shared" si="112"/>
        <v>1.153091360332847</v>
      </c>
      <c r="X52" s="15">
        <f t="shared" si="113"/>
        <v>-7.0276614169474033E-2</v>
      </c>
      <c r="Y52" s="15">
        <f t="shared" si="114"/>
        <v>0.30742328521580325</v>
      </c>
      <c r="Z52" s="14" t="str">
        <f t="shared" si="115"/>
        <v>สังคม,รพช.</v>
      </c>
      <c r="AA52" s="16" t="str">
        <f>+IF(AND(C52&gt;C63),"OK","Not OK")</f>
        <v>OK</v>
      </c>
      <c r="AB52" s="16" t="str">
        <f t="shared" ref="AB52:AG52" si="120">+IF(AND(D52&gt;D63),"OK","Not OK")</f>
        <v>OK</v>
      </c>
      <c r="AC52" s="16" t="str">
        <f t="shared" si="120"/>
        <v>OK</v>
      </c>
      <c r="AD52" s="16" t="str">
        <f t="shared" si="120"/>
        <v>OK</v>
      </c>
      <c r="AE52" s="16" t="str">
        <f t="shared" si="120"/>
        <v>OK</v>
      </c>
      <c r="AF52" s="16" t="str">
        <f t="shared" si="120"/>
        <v>OK</v>
      </c>
      <c r="AG52" s="16" t="str">
        <f t="shared" si="120"/>
        <v>OK</v>
      </c>
    </row>
    <row r="53" spans="1:33" ht="13.5" customHeight="1">
      <c r="A53" s="253" t="s">
        <v>55</v>
      </c>
      <c r="B53" s="14" t="str">
        <f>+'8.คำนวณ'!G37</f>
        <v>ศรีวิไล,รพช.</v>
      </c>
      <c r="C53" s="264">
        <f>+'8.คำนวณ'!M37</f>
        <v>950.03690060722317</v>
      </c>
      <c r="D53" s="264">
        <f>+'8.คำนวณ'!N37</f>
        <v>78.350492170022363</v>
      </c>
      <c r="E53" s="264">
        <f>+'8.คำนวณ'!O37</f>
        <v>894.1462126865672</v>
      </c>
      <c r="F53" s="264">
        <f>+'8.คำนวณ'!P37</f>
        <v>1828.702191011236</v>
      </c>
      <c r="G53" s="264">
        <f>+'8.คำนวณ'!Q37</f>
        <v>7.6188684011113921</v>
      </c>
      <c r="H53" s="264">
        <f>+'8.คำนวณ'!R37</f>
        <v>37.922035867643345</v>
      </c>
      <c r="I53" s="264">
        <f>+'8.คำนวณ'!S37</f>
        <v>627.16189709172261</v>
      </c>
      <c r="J53" s="14" t="str">
        <f t="shared" si="105"/>
        <v>ศรีวิไล,รพช.</v>
      </c>
      <c r="K53" s="50">
        <f>+(C53-C61)*100/C61</f>
        <v>-8.239222525914025</v>
      </c>
      <c r="L53" s="50">
        <f t="shared" ref="L53:Q53" si="121">+(D53-D61)*100/D61</f>
        <v>-54.21604849206124</v>
      </c>
      <c r="M53" s="50">
        <f t="shared" si="121"/>
        <v>27.534822994859105</v>
      </c>
      <c r="N53" s="50">
        <f t="shared" si="121"/>
        <v>4.5168923033993771</v>
      </c>
      <c r="O53" s="50">
        <f t="shared" si="121"/>
        <v>11.802010116392729</v>
      </c>
      <c r="P53" s="50">
        <f t="shared" si="121"/>
        <v>-29.500170906973718</v>
      </c>
      <c r="Q53" s="50">
        <f t="shared" si="121"/>
        <v>-3.4862573684844218</v>
      </c>
      <c r="R53" s="14" t="str">
        <f t="shared" si="107"/>
        <v>ศรีวิไล,รพช.</v>
      </c>
      <c r="S53" s="15">
        <f t="shared" si="108"/>
        <v>-8.239222525914025E-2</v>
      </c>
      <c r="T53" s="15">
        <f t="shared" si="109"/>
        <v>-0.54216048492061242</v>
      </c>
      <c r="U53" s="15">
        <f t="shared" si="110"/>
        <v>0.27534822994859104</v>
      </c>
      <c r="V53" s="15">
        <f t="shared" si="111"/>
        <v>4.5168923033993773E-2</v>
      </c>
      <c r="W53" s="15">
        <f t="shared" si="112"/>
        <v>0.11802010116392729</v>
      </c>
      <c r="X53" s="15">
        <f t="shared" si="113"/>
        <v>-0.29500170906973716</v>
      </c>
      <c r="Y53" s="15">
        <f t="shared" si="114"/>
        <v>-3.4862573684844217E-2</v>
      </c>
      <c r="Z53" s="14" t="str">
        <f t="shared" si="115"/>
        <v>ศรีวิไล,รพช.</v>
      </c>
      <c r="AA53" s="16" t="str">
        <f>+IF(AND(C53&gt;C63),"OK","Not OK")</f>
        <v>OK</v>
      </c>
      <c r="AB53" s="16" t="str">
        <f t="shared" ref="AB53:AG53" si="122">+IF(AND(D53&gt;D63),"OK","Not OK")</f>
        <v>OK</v>
      </c>
      <c r="AC53" s="16" t="str">
        <f t="shared" si="122"/>
        <v>OK</v>
      </c>
      <c r="AD53" s="16" t="str">
        <f t="shared" si="122"/>
        <v>OK</v>
      </c>
      <c r="AE53" s="16" t="str">
        <f t="shared" si="122"/>
        <v>OK</v>
      </c>
      <c r="AF53" s="16" t="str">
        <f t="shared" si="122"/>
        <v>OK</v>
      </c>
      <c r="AG53" s="16" t="str">
        <f t="shared" si="122"/>
        <v>OK</v>
      </c>
    </row>
    <row r="54" spans="1:33" ht="13.5" customHeight="1">
      <c r="A54" s="253" t="s">
        <v>49</v>
      </c>
      <c r="B54" s="14" t="str">
        <f>+'8.คำนวณ'!G38</f>
        <v>กุสุมาลย์,รพช.</v>
      </c>
      <c r="C54" s="264">
        <f>+'8.คำนวณ'!M38</f>
        <v>989.50389467186653</v>
      </c>
      <c r="D54" s="264">
        <f>+'8.คำนวณ'!N38</f>
        <v>84.270381863584063</v>
      </c>
      <c r="E54" s="264">
        <f>+'8.คำนวณ'!O38</f>
        <v>397.3338110539845</v>
      </c>
      <c r="F54" s="264">
        <f>+'8.คำนวณ'!P38</f>
        <v>1644.8742574257428</v>
      </c>
      <c r="G54" s="264">
        <f>+'8.คำนวณ'!Q38</f>
        <v>5.3747959994978451</v>
      </c>
      <c r="H54" s="264">
        <f>+'8.คำนวณ'!R38</f>
        <v>12.839373143072352</v>
      </c>
      <c r="I54" s="264">
        <f>+'8.คำนวณ'!S38</f>
        <v>558.46429140596501</v>
      </c>
      <c r="J54" s="14" t="str">
        <f t="shared" si="105"/>
        <v>กุสุมาลย์,รพช.</v>
      </c>
      <c r="K54" s="50">
        <f>+(C54-C61)*100/C61</f>
        <v>-4.4272421095511563</v>
      </c>
      <c r="L54" s="50">
        <f t="shared" ref="L54:Q54" si="123">+(D54-D61)*100/D61</f>
        <v>-50.756772932257221</v>
      </c>
      <c r="M54" s="50">
        <f t="shared" si="123"/>
        <v>-43.327057092388685</v>
      </c>
      <c r="N54" s="50">
        <f t="shared" si="123"/>
        <v>-5.9895337463703591</v>
      </c>
      <c r="O54" s="50">
        <f t="shared" si="123"/>
        <v>-21.128313934160104</v>
      </c>
      <c r="P54" s="50">
        <f t="shared" si="123"/>
        <v>-76.13066937103649</v>
      </c>
      <c r="Q54" s="50">
        <f t="shared" si="123"/>
        <v>-14.058109812490393</v>
      </c>
      <c r="R54" s="14" t="str">
        <f t="shared" si="107"/>
        <v>กุสุมาลย์,รพช.</v>
      </c>
      <c r="S54" s="15">
        <f t="shared" si="108"/>
        <v>-4.4272421095511563E-2</v>
      </c>
      <c r="T54" s="15">
        <f t="shared" si="109"/>
        <v>-0.50756772932257221</v>
      </c>
      <c r="U54" s="15">
        <f t="shared" si="110"/>
        <v>-0.43327057092388688</v>
      </c>
      <c r="V54" s="15">
        <f t="shared" si="111"/>
        <v>-5.9895337463703589E-2</v>
      </c>
      <c r="W54" s="15">
        <f t="shared" si="112"/>
        <v>-0.21128313934160103</v>
      </c>
      <c r="X54" s="15">
        <f t="shared" si="113"/>
        <v>-0.76130669371036486</v>
      </c>
      <c r="Y54" s="15">
        <f t="shared" si="114"/>
        <v>-0.14058109812490394</v>
      </c>
      <c r="Z54" s="14" t="str">
        <f t="shared" si="115"/>
        <v>กุสุมาลย์,รพช.</v>
      </c>
      <c r="AA54" s="16" t="str">
        <f>+IF(AND(C54&gt;C63),"OK","Not OK")</f>
        <v>OK</v>
      </c>
      <c r="AB54" s="16" t="str">
        <f t="shared" ref="AB54:AG54" si="124">+IF(AND(D54&gt;D63),"OK","Not OK")</f>
        <v>OK</v>
      </c>
      <c r="AC54" s="16" t="str">
        <f t="shared" si="124"/>
        <v>OK</v>
      </c>
      <c r="AD54" s="16" t="str">
        <f t="shared" si="124"/>
        <v>OK</v>
      </c>
      <c r="AE54" s="16" t="str">
        <f t="shared" si="124"/>
        <v>OK</v>
      </c>
      <c r="AF54" s="16" t="str">
        <f t="shared" si="124"/>
        <v>OK</v>
      </c>
      <c r="AG54" s="16" t="str">
        <f t="shared" si="124"/>
        <v>OK</v>
      </c>
    </row>
    <row r="55" spans="1:33" ht="13.5" customHeight="1">
      <c r="A55" s="253" t="s">
        <v>49</v>
      </c>
      <c r="B55" s="14" t="str">
        <f>+'8.คำนวณ'!G39</f>
        <v>วาริชภูมิ,รพช.</v>
      </c>
      <c r="C55" s="264">
        <f>+'8.คำนวณ'!M39</f>
        <v>915.12806711661028</v>
      </c>
      <c r="D55" s="264">
        <f>+'8.คำนวณ'!N39</f>
        <v>157.2557094648883</v>
      </c>
      <c r="E55" s="264">
        <f>+'8.คำนวณ'!O39</f>
        <v>402.17214582098393</v>
      </c>
      <c r="F55" s="264">
        <f>+'8.คำนวณ'!P39</f>
        <v>2029.18236782648</v>
      </c>
      <c r="G55" s="264">
        <f>+'8.คำนวณ'!Q39</f>
        <v>14.956787420761074</v>
      </c>
      <c r="H55" s="264">
        <f>+'8.คำนวณ'!R39</f>
        <v>28.937289410062629</v>
      </c>
      <c r="I55" s="264">
        <f>+'8.คำนวณ'!S39</f>
        <v>544.8859499705394</v>
      </c>
      <c r="J55" s="14" t="str">
        <f t="shared" si="105"/>
        <v>วาริชภูมิ,รพช.</v>
      </c>
      <c r="K55" s="50">
        <f>+(C55-C61)*100/C61</f>
        <v>-11.610945981881537</v>
      </c>
      <c r="L55" s="50">
        <f t="shared" ref="L55:Q55" si="125">+(D55-D61)*100/D61</f>
        <v>-8.1079444802561422</v>
      </c>
      <c r="M55" s="50">
        <f t="shared" si="125"/>
        <v>-42.636950531130516</v>
      </c>
      <c r="N55" s="50">
        <f t="shared" si="125"/>
        <v>15.975053808405514</v>
      </c>
      <c r="O55" s="50">
        <f t="shared" si="125"/>
        <v>119.48126814747651</v>
      </c>
      <c r="P55" s="50">
        <f t="shared" si="125"/>
        <v>-46.203469535623469</v>
      </c>
      <c r="Q55" s="50">
        <f t="shared" si="125"/>
        <v>-16.147676408832663</v>
      </c>
      <c r="R55" s="14" t="str">
        <f t="shared" si="107"/>
        <v>วาริชภูมิ,รพช.</v>
      </c>
      <c r="S55" s="15">
        <f t="shared" si="108"/>
        <v>-0.11610945981881537</v>
      </c>
      <c r="T55" s="15">
        <f t="shared" si="109"/>
        <v>-8.1079444802561421E-2</v>
      </c>
      <c r="U55" s="15">
        <f t="shared" si="110"/>
        <v>-0.42636950531130519</v>
      </c>
      <c r="V55" s="15">
        <f t="shared" si="111"/>
        <v>0.15975053808405515</v>
      </c>
      <c r="W55" s="15">
        <f t="shared" si="112"/>
        <v>1.194812681474765</v>
      </c>
      <c r="X55" s="15">
        <f t="shared" si="113"/>
        <v>-0.4620346953562347</v>
      </c>
      <c r="Y55" s="15">
        <f t="shared" si="114"/>
        <v>-0.16147676408832662</v>
      </c>
      <c r="Z55" s="14" t="str">
        <f t="shared" si="115"/>
        <v>วาริชภูมิ,รพช.</v>
      </c>
      <c r="AA55" s="16" t="str">
        <f>+IF(AND(C55&gt;C63),"OK","Not OK")</f>
        <v>OK</v>
      </c>
      <c r="AB55" s="16" t="str">
        <f t="shared" ref="AB55:AG55" si="126">+IF(AND(D55&gt;D63),"OK","Not OK")</f>
        <v>OK</v>
      </c>
      <c r="AC55" s="16" t="str">
        <f t="shared" si="126"/>
        <v>OK</v>
      </c>
      <c r="AD55" s="16" t="str">
        <f t="shared" si="126"/>
        <v>OK</v>
      </c>
      <c r="AE55" s="16" t="str">
        <f t="shared" si="126"/>
        <v>OK</v>
      </c>
      <c r="AF55" s="16" t="str">
        <f t="shared" si="126"/>
        <v>OK</v>
      </c>
      <c r="AG55" s="16" t="str">
        <f t="shared" si="126"/>
        <v>OK</v>
      </c>
    </row>
    <row r="56" spans="1:33" ht="13.5" customHeight="1">
      <c r="A56" s="253" t="s">
        <v>49</v>
      </c>
      <c r="B56" s="14" t="str">
        <f>+'8.คำนวณ'!G40</f>
        <v>คำตากล้า,รพช.</v>
      </c>
      <c r="C56" s="264">
        <f>+'8.คำนวณ'!M40</f>
        <v>1167.8641536527264</v>
      </c>
      <c r="D56" s="264">
        <f>+'8.คำนวณ'!N40</f>
        <v>90.066294335627333</v>
      </c>
      <c r="E56" s="264">
        <f>+'8.คำนวณ'!O40</f>
        <v>631.29214202561116</v>
      </c>
      <c r="F56" s="264">
        <f>+'8.คำนวณ'!P40</f>
        <v>2131.2528327473633</v>
      </c>
      <c r="G56" s="264">
        <f>+'8.คำนวณ'!Q40</f>
        <v>8.0331642825100928</v>
      </c>
      <c r="H56" s="264">
        <f>+'8.คำนวณ'!R40</f>
        <v>37.296079848477298</v>
      </c>
      <c r="I56" s="264">
        <f>+'8.คำนวณ'!S40</f>
        <v>542.82973398623608</v>
      </c>
      <c r="J56" s="14" t="str">
        <f t="shared" si="105"/>
        <v>คำตากล้า,รพช.</v>
      </c>
      <c r="K56" s="50">
        <f>+(C56-C61)*100/C61</f>
        <v>12.799958248774155</v>
      </c>
      <c r="L56" s="50">
        <f t="shared" ref="L56:Q56" si="127">+(D56-D61)*100/D61</f>
        <v>-47.369943210901418</v>
      </c>
      <c r="M56" s="50">
        <f t="shared" si="127"/>
        <v>-9.9568611386555794</v>
      </c>
      <c r="N56" s="50">
        <f t="shared" si="127"/>
        <v>21.808747146736685</v>
      </c>
      <c r="O56" s="50">
        <f t="shared" si="127"/>
        <v>17.881536613603345</v>
      </c>
      <c r="P56" s="50">
        <f t="shared" si="127"/>
        <v>-30.663868777124478</v>
      </c>
      <c r="Q56" s="50">
        <f t="shared" si="127"/>
        <v>-16.464106825323409</v>
      </c>
      <c r="R56" s="14" t="str">
        <f t="shared" si="107"/>
        <v>คำตากล้า,รพช.</v>
      </c>
      <c r="S56" s="15">
        <f t="shared" si="108"/>
        <v>0.12799958248774154</v>
      </c>
      <c r="T56" s="15">
        <f t="shared" si="109"/>
        <v>-0.47369943210901416</v>
      </c>
      <c r="U56" s="15">
        <f t="shared" si="110"/>
        <v>-9.9568611386555789E-2</v>
      </c>
      <c r="V56" s="15">
        <f t="shared" si="111"/>
        <v>0.21808747146736684</v>
      </c>
      <c r="W56" s="15">
        <f t="shared" si="112"/>
        <v>0.17881536613603344</v>
      </c>
      <c r="X56" s="15">
        <f t="shared" si="113"/>
        <v>-0.30663868777124476</v>
      </c>
      <c r="Y56" s="15">
        <f t="shared" si="114"/>
        <v>-0.1646410682532341</v>
      </c>
      <c r="Z56" s="14" t="str">
        <f t="shared" si="115"/>
        <v>คำตากล้า,รพช.</v>
      </c>
      <c r="AA56" s="16" t="str">
        <f>+IF(AND(C56&gt;C63),"OK","Not OK")</f>
        <v>OK</v>
      </c>
      <c r="AB56" s="16" t="str">
        <f t="shared" ref="AB56:AG56" si="128">+IF(AND(D56&gt;D63),"OK","Not OK")</f>
        <v>OK</v>
      </c>
      <c r="AC56" s="16" t="str">
        <f t="shared" si="128"/>
        <v>OK</v>
      </c>
      <c r="AD56" s="16" t="str">
        <f t="shared" si="128"/>
        <v>OK</v>
      </c>
      <c r="AE56" s="16" t="str">
        <f t="shared" si="128"/>
        <v>OK</v>
      </c>
      <c r="AF56" s="16" t="str">
        <f t="shared" si="128"/>
        <v>OK</v>
      </c>
      <c r="AG56" s="16" t="str">
        <f t="shared" si="128"/>
        <v>OK</v>
      </c>
    </row>
    <row r="57" spans="1:33" ht="13.5" customHeight="1">
      <c r="A57" s="253" t="s">
        <v>51</v>
      </c>
      <c r="B57" s="14" t="str">
        <f>+'8.คำนวณ'!G41</f>
        <v>บ้านแพง,รพช.</v>
      </c>
      <c r="C57" s="264">
        <f>+'8.คำนวณ'!M41</f>
        <v>831.79515706610982</v>
      </c>
      <c r="D57" s="264">
        <f>+'8.คำนวณ'!N41</f>
        <v>160.02022944336667</v>
      </c>
      <c r="E57" s="264">
        <f>+'8.คำนวณ'!O41</f>
        <v>394.50142555438248</v>
      </c>
      <c r="F57" s="264">
        <f>+'8.คำนวณ'!P41</f>
        <v>1537.6856396866842</v>
      </c>
      <c r="G57" s="264">
        <f>+'8.คำนวณ'!Q41</f>
        <v>1.3528579513299377</v>
      </c>
      <c r="H57" s="264">
        <f>+'8.คำนวณ'!R41</f>
        <v>99.770309847198646</v>
      </c>
      <c r="I57" s="264">
        <f>+'8.คำนวณ'!S41</f>
        <v>853.97139568721082</v>
      </c>
      <c r="J57" s="14" t="str">
        <f t="shared" si="105"/>
        <v>บ้านแพง,รพช.</v>
      </c>
      <c r="K57" s="50">
        <f>+(C57-C61)*100/C61</f>
        <v>-19.659783464430429</v>
      </c>
      <c r="L57" s="50">
        <f t="shared" ref="L57:Q57" si="129">+(D57-D61)*100/D61</f>
        <v>-6.4925028265812585</v>
      </c>
      <c r="M57" s="50">
        <f t="shared" si="129"/>
        <v>-43.731048943184092</v>
      </c>
      <c r="N57" s="50">
        <f t="shared" si="129"/>
        <v>-12.115747884161916</v>
      </c>
      <c r="O57" s="50">
        <f t="shared" si="129"/>
        <v>-80.14767674178907</v>
      </c>
      <c r="P57" s="50">
        <f t="shared" si="129"/>
        <v>85.48027899491818</v>
      </c>
      <c r="Q57" s="50">
        <f t="shared" si="129"/>
        <v>31.41738342241425</v>
      </c>
      <c r="R57" s="14" t="str">
        <f t="shared" si="107"/>
        <v>บ้านแพง,รพช.</v>
      </c>
      <c r="S57" s="15">
        <f t="shared" si="108"/>
        <v>-0.1965978346443043</v>
      </c>
      <c r="T57" s="15">
        <f t="shared" si="109"/>
        <v>-6.492502826581259E-2</v>
      </c>
      <c r="U57" s="15">
        <f t="shared" si="110"/>
        <v>-0.43731048943184092</v>
      </c>
      <c r="V57" s="15">
        <f t="shared" si="111"/>
        <v>-0.12115747884161916</v>
      </c>
      <c r="W57" s="15">
        <f t="shared" si="112"/>
        <v>-0.80147676741789065</v>
      </c>
      <c r="X57" s="15">
        <f t="shared" si="113"/>
        <v>0.8548027899491818</v>
      </c>
      <c r="Y57" s="15">
        <f t="shared" si="114"/>
        <v>0.31417383422414252</v>
      </c>
      <c r="Z57" s="14" t="str">
        <f t="shared" si="115"/>
        <v>บ้านแพง,รพช.</v>
      </c>
      <c r="AA57" s="16" t="str">
        <f>+IF(AND(C57&gt;C63),"OK","Not OK")</f>
        <v>Not OK</v>
      </c>
      <c r="AB57" s="16" t="str">
        <f t="shared" ref="AB57:AG57" si="130">+IF(AND(D57&gt;D63),"OK","Not OK")</f>
        <v>OK</v>
      </c>
      <c r="AC57" s="16" t="str">
        <f t="shared" si="130"/>
        <v>OK</v>
      </c>
      <c r="AD57" s="16" t="str">
        <f t="shared" si="130"/>
        <v>OK</v>
      </c>
      <c r="AE57" s="16" t="str">
        <f t="shared" si="130"/>
        <v>Not OK</v>
      </c>
      <c r="AF57" s="16" t="str">
        <f t="shared" si="130"/>
        <v>OK</v>
      </c>
      <c r="AG57" s="16" t="str">
        <f t="shared" si="130"/>
        <v>OK</v>
      </c>
    </row>
    <row r="58" spans="1:33" ht="13.5" customHeight="1">
      <c r="A58" s="253" t="s">
        <v>51</v>
      </c>
      <c r="B58" s="14" t="str">
        <f>+'8.คำนวณ'!G42</f>
        <v>นาหว้า,รพช.</v>
      </c>
      <c r="C58" s="264">
        <f>+'8.คำนวณ'!M42</f>
        <v>847.17016571627437</v>
      </c>
      <c r="D58" s="264">
        <f>+'8.คำนวณ'!N42</f>
        <v>112.57678740663401</v>
      </c>
      <c r="E58" s="264">
        <f>+'8.คำนวณ'!O42</f>
        <v>462.61060897435891</v>
      </c>
      <c r="F58" s="264">
        <f>+'8.คำนวณ'!P42</f>
        <v>1202.5499527505906</v>
      </c>
      <c r="G58" s="264">
        <f>+'8.คำนวณ'!Q42</f>
        <v>2.5488354809594225</v>
      </c>
      <c r="H58" s="264">
        <f>+'8.คำนวณ'!R42</f>
        <v>21.751637124805562</v>
      </c>
      <c r="I58" s="264">
        <f>+'8.คำนวณ'!S42</f>
        <v>568.88484673252481</v>
      </c>
      <c r="J58" s="14" t="str">
        <f t="shared" si="105"/>
        <v>นาหว้า,รพช.</v>
      </c>
      <c r="K58" s="50">
        <f>+(C58-C61)*100/C61</f>
        <v>-18.174764570418883</v>
      </c>
      <c r="L58" s="50">
        <f t="shared" ref="L58:Q58" si="131">+(D58-D61)*100/D61</f>
        <v>-34.215982149032229</v>
      </c>
      <c r="M58" s="50">
        <f t="shared" si="131"/>
        <v>-34.016426738732655</v>
      </c>
      <c r="N58" s="50">
        <f t="shared" si="131"/>
        <v>-31.269954988357515</v>
      </c>
      <c r="O58" s="50">
        <f t="shared" si="131"/>
        <v>-62.597473112191146</v>
      </c>
      <c r="P58" s="50">
        <f t="shared" si="131"/>
        <v>-59.562120948766037</v>
      </c>
      <c r="Q58" s="50">
        <f t="shared" si="131"/>
        <v>-12.454493904813571</v>
      </c>
      <c r="R58" s="14" t="str">
        <f t="shared" si="107"/>
        <v>นาหว้า,รพช.</v>
      </c>
      <c r="S58" s="15">
        <f t="shared" si="108"/>
        <v>-0.18174764570418883</v>
      </c>
      <c r="T58" s="15">
        <f t="shared" si="109"/>
        <v>-0.34215982149032231</v>
      </c>
      <c r="U58" s="15">
        <f t="shared" si="110"/>
        <v>-0.34016426738732652</v>
      </c>
      <c r="V58" s="15">
        <f t="shared" si="111"/>
        <v>-0.31269954988357518</v>
      </c>
      <c r="W58" s="15">
        <f t="shared" si="112"/>
        <v>-0.62597473112191149</v>
      </c>
      <c r="X58" s="15">
        <f t="shared" si="113"/>
        <v>-0.5956212094876604</v>
      </c>
      <c r="Y58" s="15">
        <f t="shared" si="114"/>
        <v>-0.12454493904813571</v>
      </c>
      <c r="Z58" s="14" t="str">
        <f t="shared" si="115"/>
        <v>นาหว้า,รพช.</v>
      </c>
      <c r="AA58" s="16" t="str">
        <f>+IF(AND(C58&gt;C63),"OK","Not OK")</f>
        <v>OK</v>
      </c>
      <c r="AB58" s="16" t="str">
        <f t="shared" ref="AB58:AG58" si="132">+IF(AND(D58&gt;D63),"OK","Not OK")</f>
        <v>OK</v>
      </c>
      <c r="AC58" s="16" t="str">
        <f t="shared" si="132"/>
        <v>OK</v>
      </c>
      <c r="AD58" s="16" t="str">
        <f t="shared" si="132"/>
        <v>Not OK</v>
      </c>
      <c r="AE58" s="16" t="str">
        <f t="shared" si="132"/>
        <v>Not OK</v>
      </c>
      <c r="AF58" s="16" t="str">
        <f t="shared" si="132"/>
        <v>OK</v>
      </c>
      <c r="AG58" s="16" t="str">
        <f t="shared" si="132"/>
        <v>OK</v>
      </c>
    </row>
    <row r="59" spans="1:33" ht="13.5" customHeight="1">
      <c r="A59" s="253" t="s">
        <v>53</v>
      </c>
      <c r="B59" s="14" t="str">
        <f>+'8.คำนวณ'!G43</f>
        <v>เอราวัณ,รพช.</v>
      </c>
      <c r="C59" s="264">
        <f>+'8.คำนวณ'!M43</f>
        <v>1050.7320975689347</v>
      </c>
      <c r="D59" s="264">
        <f>+'8.คำนวณ'!N43</f>
        <v>82.282885299396312</v>
      </c>
      <c r="E59" s="264">
        <f>+'8.คำนวณ'!O43</f>
        <v>562.85071142284573</v>
      </c>
      <c r="F59" s="264">
        <f>+'8.คำนวณ'!P43</f>
        <v>1743.8514673242908</v>
      </c>
      <c r="G59" s="264">
        <f>+'8.คำนวณ'!Q43</f>
        <v>3.5954778307719484</v>
      </c>
      <c r="H59" s="264">
        <f>+'8.คำนวณ'!R43</f>
        <v>39.246157922628512</v>
      </c>
      <c r="I59" s="264">
        <f>+'8.คำนวณ'!S43</f>
        <v>529.88303801598954</v>
      </c>
      <c r="J59" s="14" t="str">
        <f t="shared" si="105"/>
        <v>เอราวัณ,รพช.</v>
      </c>
      <c r="K59" s="50">
        <f>+(C59-C61)*100/C61</f>
        <v>1.4865781826764923</v>
      </c>
      <c r="L59" s="50">
        <f t="shared" ref="L59:Q59" si="133">+(D59-D61)*100/D61</f>
        <v>-51.918162526588098</v>
      </c>
      <c r="M59" s="50">
        <f t="shared" si="133"/>
        <v>-19.718872780143517</v>
      </c>
      <c r="N59" s="50">
        <f t="shared" si="133"/>
        <v>-0.33263103235489411</v>
      </c>
      <c r="O59" s="50">
        <f t="shared" si="133"/>
        <v>-47.238667523041528</v>
      </c>
      <c r="P59" s="50">
        <f t="shared" si="133"/>
        <v>-27.03853148179688</v>
      </c>
      <c r="Q59" s="50">
        <f t="shared" si="133"/>
        <v>-18.456469704183235</v>
      </c>
      <c r="R59" s="14" t="str">
        <f t="shared" si="107"/>
        <v>เอราวัณ,รพช.</v>
      </c>
      <c r="S59" s="15">
        <f t="shared" si="108"/>
        <v>1.4865781826764924E-2</v>
      </c>
      <c r="T59" s="15">
        <f t="shared" si="109"/>
        <v>-0.51918162526588096</v>
      </c>
      <c r="U59" s="15">
        <f t="shared" si="110"/>
        <v>-0.19718872780143518</v>
      </c>
      <c r="V59" s="15">
        <f t="shared" si="111"/>
        <v>-3.326310323548941E-3</v>
      </c>
      <c r="W59" s="15">
        <f t="shared" si="112"/>
        <v>-0.47238667523041528</v>
      </c>
      <c r="X59" s="15">
        <f t="shared" si="113"/>
        <v>-0.27038531481796879</v>
      </c>
      <c r="Y59" s="15">
        <f t="shared" si="114"/>
        <v>-0.18456469704183234</v>
      </c>
      <c r="Z59" s="14" t="str">
        <f t="shared" si="115"/>
        <v>เอราวัณ,รพช.</v>
      </c>
      <c r="AA59" s="16" t="str">
        <f>+IF(AND(C59&gt;C63),"OK","Not OK")</f>
        <v>OK</v>
      </c>
      <c r="AB59" s="16" t="str">
        <f t="shared" ref="AB59:AG59" si="134">+IF(AND(D59&gt;D63),"OK","Not OK")</f>
        <v>OK</v>
      </c>
      <c r="AC59" s="16" t="str">
        <f t="shared" si="134"/>
        <v>OK</v>
      </c>
      <c r="AD59" s="16" t="str">
        <f t="shared" si="134"/>
        <v>OK</v>
      </c>
      <c r="AE59" s="16" t="str">
        <f t="shared" si="134"/>
        <v>OK</v>
      </c>
      <c r="AF59" s="16" t="str">
        <f t="shared" si="134"/>
        <v>OK</v>
      </c>
      <c r="AG59" s="16" t="str">
        <f t="shared" si="134"/>
        <v>OK</v>
      </c>
    </row>
    <row r="60" spans="1:33" ht="13.5" customHeight="1">
      <c r="A60" s="253" t="s">
        <v>88</v>
      </c>
      <c r="B60" s="14" t="str">
        <f>+'8.คำนวณ'!G44</f>
        <v>นาวัง เฉลิมพระเกียรติ 80 พรรษา,รพช.</v>
      </c>
      <c r="C60" s="264">
        <f>+'8.คำนวณ'!M44</f>
        <v>1240.2609518135619</v>
      </c>
      <c r="D60" s="264">
        <f>+'8.คำนวณ'!N44</f>
        <v>174.18541580515159</v>
      </c>
      <c r="E60" s="264">
        <f>+'8.คำนวณ'!O44</f>
        <v>569.46708463949847</v>
      </c>
      <c r="F60" s="264">
        <f>+'8.คำนวณ'!P44</f>
        <v>1388.0607102708227</v>
      </c>
      <c r="G60" s="264">
        <f>+'8.คำนวณ'!Q44</f>
        <v>3.7835174879694597</v>
      </c>
      <c r="H60" s="264">
        <f>+'8.คำนวณ'!R44</f>
        <v>44.439044815442102</v>
      </c>
      <c r="I60" s="264">
        <f>+'8.คำนวณ'!S44</f>
        <v>546.11573120728929</v>
      </c>
      <c r="J60" s="14" t="str">
        <f t="shared" si="105"/>
        <v>นาวัง เฉลิมพระเกียรติ 80 พรรษา,รพช.</v>
      </c>
      <c r="K60" s="50">
        <f>+(C60-C61)*100/C61</f>
        <v>19.792514518563991</v>
      </c>
      <c r="L60" s="50">
        <f t="shared" ref="L60:Q60" si="135">+(D60-D61)*100/D61</f>
        <v>1.7848951517432849</v>
      </c>
      <c r="M60" s="50">
        <f t="shared" si="135"/>
        <v>-18.775159128974117</v>
      </c>
      <c r="N60" s="50">
        <f t="shared" si="135"/>
        <v>-20.667349512097651</v>
      </c>
      <c r="O60" s="50">
        <f t="shared" si="135"/>
        <v>-44.479306086478005</v>
      </c>
      <c r="P60" s="50">
        <f t="shared" si="135"/>
        <v>-17.384576200478659</v>
      </c>
      <c r="Q60" s="50">
        <f t="shared" si="135"/>
        <v>-15.958425769839543</v>
      </c>
      <c r="R60" s="14" t="str">
        <f t="shared" si="107"/>
        <v>นาวัง เฉลิมพระเกียรติ 80 พรรษา,รพช.</v>
      </c>
      <c r="S60" s="15">
        <f t="shared" si="108"/>
        <v>0.19792514518563992</v>
      </c>
      <c r="T60" s="15">
        <f t="shared" si="109"/>
        <v>1.7848951517432848E-2</v>
      </c>
      <c r="U60" s="15">
        <f t="shared" si="110"/>
        <v>-0.18775159128974117</v>
      </c>
      <c r="V60" s="15">
        <f t="shared" si="111"/>
        <v>-0.20667349512097652</v>
      </c>
      <c r="W60" s="15">
        <f t="shared" si="112"/>
        <v>-0.44479306086478004</v>
      </c>
      <c r="X60" s="15">
        <f t="shared" si="113"/>
        <v>-0.17384576200478657</v>
      </c>
      <c r="Y60" s="15">
        <f t="shared" si="114"/>
        <v>-0.15958425769839543</v>
      </c>
      <c r="Z60" s="14" t="str">
        <f t="shared" si="115"/>
        <v>นาวัง เฉลิมพระเกียรติ 80 พรรษา,รพช.</v>
      </c>
      <c r="AA60" s="16" t="str">
        <f>+IF(AND(C60&gt;C63),"OK","Not OK")</f>
        <v>OK</v>
      </c>
      <c r="AB60" s="16" t="str">
        <f t="shared" ref="AB60:AG60" si="136">+IF(AND(D60&gt;D63),"OK","Not OK")</f>
        <v>OK</v>
      </c>
      <c r="AC60" s="16" t="str">
        <f t="shared" si="136"/>
        <v>OK</v>
      </c>
      <c r="AD60" s="16" t="str">
        <f t="shared" si="136"/>
        <v>OK</v>
      </c>
      <c r="AE60" s="16" t="str">
        <f t="shared" si="136"/>
        <v>OK</v>
      </c>
      <c r="AF60" s="16" t="str">
        <f t="shared" si="136"/>
        <v>OK</v>
      </c>
      <c r="AG60" s="16" t="str">
        <f t="shared" si="136"/>
        <v>OK</v>
      </c>
    </row>
    <row r="61" spans="1:33" ht="13.5" customHeight="1">
      <c r="B61" s="18" t="s">
        <v>144</v>
      </c>
      <c r="C61" s="19">
        <f>AVERAGE(C49:C60)</f>
        <v>1035.3409449647718</v>
      </c>
      <c r="D61" s="19">
        <f t="shared" ref="D61:I61" si="137">AVERAGE(D49:D60)</f>
        <v>171.13090851591676</v>
      </c>
      <c r="E61" s="19">
        <f t="shared" si="137"/>
        <v>701.09966179402625</v>
      </c>
      <c r="F61" s="19">
        <f t="shared" si="137"/>
        <v>1749.671417422883</v>
      </c>
      <c r="G61" s="19">
        <f t="shared" si="137"/>
        <v>6.8146077098074391</v>
      </c>
      <c r="H61" s="19">
        <f t="shared" si="137"/>
        <v>53.790252197071673</v>
      </c>
      <c r="I61" s="19">
        <f t="shared" si="137"/>
        <v>649.81616088207659</v>
      </c>
      <c r="J61" s="23"/>
      <c r="R61" s="23"/>
      <c r="Z61" s="23"/>
    </row>
    <row r="62" spans="1:33" ht="13.5" customHeight="1">
      <c r="B62" s="20" t="s">
        <v>268</v>
      </c>
      <c r="C62" s="21">
        <f>+STDEV(C49:C61)</f>
        <v>192.51579815033196</v>
      </c>
      <c r="D62" s="21">
        <f t="shared" ref="D62:I62" si="138">+STDEV(D49:D61)</f>
        <v>137.57274489598549</v>
      </c>
      <c r="E62" s="21">
        <f t="shared" si="138"/>
        <v>351.94117298412277</v>
      </c>
      <c r="F62" s="21">
        <f t="shared" si="138"/>
        <v>491.03928954116861</v>
      </c>
      <c r="G62" s="21">
        <f t="shared" si="138"/>
        <v>4.2337444475358943</v>
      </c>
      <c r="H62" s="21">
        <f t="shared" si="138"/>
        <v>44.648910238087552</v>
      </c>
      <c r="I62" s="21">
        <f t="shared" si="138"/>
        <v>124.62666194378838</v>
      </c>
      <c r="J62" s="23"/>
      <c r="K62" s="51"/>
      <c r="L62" s="51"/>
      <c r="M62" s="51"/>
      <c r="N62" s="51"/>
      <c r="O62" s="51"/>
      <c r="P62" s="51"/>
      <c r="Q62" s="51"/>
      <c r="R62" s="23"/>
      <c r="S62" s="61"/>
      <c r="T62" s="61"/>
      <c r="U62" s="61"/>
      <c r="V62" s="61"/>
      <c r="W62" s="61"/>
      <c r="X62" s="61"/>
      <c r="Y62" s="61"/>
      <c r="Z62" s="23"/>
      <c r="AA62" s="26"/>
      <c r="AB62" s="26"/>
      <c r="AC62" s="26"/>
      <c r="AD62" s="26"/>
      <c r="AE62" s="26"/>
      <c r="AF62" s="26"/>
      <c r="AG62" s="26"/>
    </row>
    <row r="63" spans="1:33" ht="13.5" customHeight="1">
      <c r="B63" s="20" t="s">
        <v>145</v>
      </c>
      <c r="C63" s="21">
        <f>+C61-C62</f>
        <v>842.82514681443979</v>
      </c>
      <c r="D63" s="21">
        <f t="shared" ref="D63:I63" si="139">+D61-D62</f>
        <v>33.558163619931264</v>
      </c>
      <c r="E63" s="21">
        <f t="shared" si="139"/>
        <v>349.15848880990347</v>
      </c>
      <c r="F63" s="21">
        <f t="shared" si="139"/>
        <v>1258.6321278817145</v>
      </c>
      <c r="G63" s="21">
        <f t="shared" si="139"/>
        <v>2.5808632622715448</v>
      </c>
      <c r="H63" s="21">
        <f t="shared" si="139"/>
        <v>9.1413419589841212</v>
      </c>
      <c r="I63" s="21">
        <f t="shared" si="139"/>
        <v>525.18949893828824</v>
      </c>
      <c r="J63" s="23"/>
      <c r="K63" s="51"/>
      <c r="L63" s="51"/>
      <c r="M63" s="51"/>
      <c r="N63" s="51"/>
      <c r="O63" s="51"/>
      <c r="P63" s="51"/>
      <c r="Q63" s="51"/>
      <c r="R63" s="23"/>
      <c r="S63" s="61"/>
      <c r="T63" s="61"/>
      <c r="U63" s="61"/>
      <c r="V63" s="61"/>
      <c r="W63" s="61"/>
      <c r="X63" s="61"/>
      <c r="Y63" s="61"/>
      <c r="Z63" s="23"/>
      <c r="AA63" s="26"/>
      <c r="AB63" s="26"/>
      <c r="AC63" s="26"/>
      <c r="AD63" s="26"/>
      <c r="AE63" s="26"/>
      <c r="AF63" s="26"/>
      <c r="AG63" s="26"/>
    </row>
    <row r="64" spans="1:33" ht="13.5" customHeight="1">
      <c r="B64" s="348" t="s">
        <v>149</v>
      </c>
      <c r="C64" s="349" t="s">
        <v>135</v>
      </c>
      <c r="D64" s="350"/>
      <c r="E64" s="350"/>
      <c r="F64" s="350"/>
      <c r="G64" s="350"/>
      <c r="H64" s="350"/>
      <c r="I64" s="351"/>
      <c r="J64" s="348" t="s">
        <v>149</v>
      </c>
      <c r="K64" s="345" t="s">
        <v>4</v>
      </c>
      <c r="L64" s="346"/>
      <c r="M64" s="346"/>
      <c r="N64" s="346"/>
      <c r="O64" s="346"/>
      <c r="P64" s="346"/>
      <c r="Q64" s="347"/>
      <c r="R64" s="348" t="s">
        <v>149</v>
      </c>
      <c r="S64" s="352" t="s">
        <v>4</v>
      </c>
      <c r="T64" s="353"/>
      <c r="U64" s="353"/>
      <c r="V64" s="353"/>
      <c r="W64" s="353"/>
      <c r="X64" s="353"/>
      <c r="Y64" s="354"/>
      <c r="Z64" s="348" t="s">
        <v>149</v>
      </c>
      <c r="AA64" s="349" t="s">
        <v>136</v>
      </c>
      <c r="AB64" s="350"/>
      <c r="AC64" s="350"/>
      <c r="AD64" s="350"/>
      <c r="AE64" s="350"/>
      <c r="AF64" s="350"/>
      <c r="AG64" s="351"/>
    </row>
    <row r="65" spans="1:33" ht="13.5" customHeight="1">
      <c r="B65" s="348"/>
      <c r="C65" s="12" t="s">
        <v>137</v>
      </c>
      <c r="D65" s="13" t="s">
        <v>253</v>
      </c>
      <c r="E65" s="12" t="s">
        <v>139</v>
      </c>
      <c r="F65" s="12" t="s">
        <v>140</v>
      </c>
      <c r="G65" s="12" t="s">
        <v>141</v>
      </c>
      <c r="H65" s="12" t="s">
        <v>142</v>
      </c>
      <c r="I65" s="12" t="s">
        <v>143</v>
      </c>
      <c r="J65" s="348"/>
      <c r="K65" s="45" t="s">
        <v>137</v>
      </c>
      <c r="L65" s="46" t="s">
        <v>253</v>
      </c>
      <c r="M65" s="45" t="s">
        <v>139</v>
      </c>
      <c r="N65" s="45" t="s">
        <v>140</v>
      </c>
      <c r="O65" s="45" t="s">
        <v>141</v>
      </c>
      <c r="P65" s="45" t="s">
        <v>142</v>
      </c>
      <c r="Q65" s="45" t="s">
        <v>143</v>
      </c>
      <c r="R65" s="348"/>
      <c r="S65" s="57" t="s">
        <v>137</v>
      </c>
      <c r="T65" s="58" t="s">
        <v>253</v>
      </c>
      <c r="U65" s="57" t="s">
        <v>139</v>
      </c>
      <c r="V65" s="57" t="s">
        <v>140</v>
      </c>
      <c r="W65" s="57" t="s">
        <v>141</v>
      </c>
      <c r="X65" s="57" t="s">
        <v>142</v>
      </c>
      <c r="Y65" s="57" t="s">
        <v>143</v>
      </c>
      <c r="Z65" s="348"/>
      <c r="AA65" s="12" t="s">
        <v>137</v>
      </c>
      <c r="AB65" s="13" t="s">
        <v>253</v>
      </c>
      <c r="AC65" s="12" t="s">
        <v>139</v>
      </c>
      <c r="AD65" s="12" t="s">
        <v>140</v>
      </c>
      <c r="AE65" s="12" t="s">
        <v>141</v>
      </c>
      <c r="AF65" s="12" t="s">
        <v>142</v>
      </c>
      <c r="AG65" s="12" t="s">
        <v>143</v>
      </c>
    </row>
    <row r="66" spans="1:33" ht="13.2" customHeight="1">
      <c r="A66" s="253" t="s">
        <v>45</v>
      </c>
      <c r="B66" s="14" t="str">
        <f>+'8.คำนวณ'!G45</f>
        <v>ศรีธาตุ,รพช.</v>
      </c>
      <c r="C66" s="264">
        <f>+'8.คำนวณ'!M45</f>
        <v>791.75182310064486</v>
      </c>
      <c r="D66" s="264">
        <f>+'8.คำนวณ'!N45</f>
        <v>103.78292851135407</v>
      </c>
      <c r="E66" s="264">
        <f>+'8.คำนวณ'!O45</f>
        <v>422.08727158160059</v>
      </c>
      <c r="F66" s="264">
        <f>+'8.คำนวณ'!P45</f>
        <v>1475.7901078695759</v>
      </c>
      <c r="G66" s="264">
        <f>+'8.คำนวณ'!Q45</f>
        <v>4.7948997878344697</v>
      </c>
      <c r="H66" s="264">
        <f>+'8.คำนวณ'!R45</f>
        <v>13.501513996745421</v>
      </c>
      <c r="I66" s="264">
        <f>+'8.คำนวณ'!S45</f>
        <v>599.38676254555651</v>
      </c>
      <c r="J66" s="14" t="str">
        <f t="shared" ref="J66:J71" si="140">+B66</f>
        <v>ศรีธาตุ,รพช.</v>
      </c>
      <c r="K66" s="50">
        <f>+(C66-C72)*100/C72</f>
        <v>-12.084982905982478</v>
      </c>
      <c r="L66" s="50">
        <f t="shared" ref="L66:Q66" si="141">+(D66-D72)*100/D72</f>
        <v>-53.386482787664704</v>
      </c>
      <c r="M66" s="50">
        <f t="shared" si="141"/>
        <v>-34.620088590148647</v>
      </c>
      <c r="N66" s="50">
        <f t="shared" si="141"/>
        <v>-27.237571311360149</v>
      </c>
      <c r="O66" s="50">
        <f t="shared" si="141"/>
        <v>-30.208650136818662</v>
      </c>
      <c r="P66" s="50">
        <f t="shared" si="141"/>
        <v>-67.016725730208435</v>
      </c>
      <c r="Q66" s="50">
        <f t="shared" si="141"/>
        <v>-11.90328671797867</v>
      </c>
      <c r="R66" s="14" t="str">
        <f t="shared" ref="R66:R71" si="142">+J66</f>
        <v>ศรีธาตุ,รพช.</v>
      </c>
      <c r="S66" s="15">
        <f t="shared" ref="S66:S71" si="143">+K66/100</f>
        <v>-0.12084982905982479</v>
      </c>
      <c r="T66" s="15">
        <f t="shared" ref="T66:Y66" si="144">+L66/100</f>
        <v>-0.53386482787664702</v>
      </c>
      <c r="U66" s="15">
        <f t="shared" si="144"/>
        <v>-0.34620088590148645</v>
      </c>
      <c r="V66" s="15">
        <f t="shared" si="144"/>
        <v>-0.27237571311360148</v>
      </c>
      <c r="W66" s="15">
        <f t="shared" si="144"/>
        <v>-0.3020865013681866</v>
      </c>
      <c r="X66" s="15">
        <f t="shared" si="144"/>
        <v>-0.67016725730208437</v>
      </c>
      <c r="Y66" s="15">
        <f t="shared" si="144"/>
        <v>-0.1190328671797867</v>
      </c>
      <c r="Z66" s="14" t="str">
        <f t="shared" ref="Z66:Z71" si="145">+R66</f>
        <v>ศรีธาตุ,รพช.</v>
      </c>
      <c r="AA66" s="16" t="str">
        <f>+IF(AND(C66&gt;C74),"OK","Not OK")</f>
        <v>OK</v>
      </c>
      <c r="AB66" s="16" t="str">
        <f t="shared" ref="AB66:AF66" si="146">+IF(AND(D66&gt;D74),"OK","Not OK")</f>
        <v>Not OK</v>
      </c>
      <c r="AC66" s="16" t="str">
        <f t="shared" si="146"/>
        <v>OK</v>
      </c>
      <c r="AD66" s="16" t="str">
        <f t="shared" si="146"/>
        <v>Not OK</v>
      </c>
      <c r="AE66" s="16" t="str">
        <f t="shared" si="146"/>
        <v>Not OK</v>
      </c>
      <c r="AF66" s="16" t="str">
        <f t="shared" si="146"/>
        <v>OK</v>
      </c>
      <c r="AG66" s="16" t="str">
        <f>+IF(AND(I66&gt;I74),"OK","Not OK")</f>
        <v>OK</v>
      </c>
    </row>
    <row r="67" spans="1:33" ht="13.5" customHeight="1">
      <c r="A67" s="253" t="s">
        <v>55</v>
      </c>
      <c r="B67" s="14" t="str">
        <f>+'8.คำนวณ'!G46</f>
        <v>ปากคาด,รพช.</v>
      </c>
      <c r="C67" s="264">
        <f>+'8.คำนวณ'!M46</f>
        <v>1013.2341552195539</v>
      </c>
      <c r="D67" s="264">
        <f>+'8.คำนวณ'!N46</f>
        <v>270.73054320255625</v>
      </c>
      <c r="E67" s="264">
        <f>+'8.คำนวณ'!O46</f>
        <v>917.68979212253839</v>
      </c>
      <c r="F67" s="264">
        <f>+'8.คำนวณ'!P46</f>
        <v>2560.3049424657534</v>
      </c>
      <c r="G67" s="264">
        <f>+'8.คำนวณ'!Q46</f>
        <v>10.230488190788527</v>
      </c>
      <c r="H67" s="264">
        <f>+'8.คำนวณ'!R46</f>
        <v>53.166975921291105</v>
      </c>
      <c r="I67" s="264">
        <f>+'8.คำนวณ'!S46</f>
        <v>667.52812432058499</v>
      </c>
      <c r="J67" s="14" t="str">
        <f t="shared" si="140"/>
        <v>ปากคาด,รพช.</v>
      </c>
      <c r="K67" s="50">
        <f>+(C67-C72)*100/C72</f>
        <v>12.508106047071424</v>
      </c>
      <c r="L67" s="50">
        <f t="shared" ref="L67:Q67" si="147">+(D67-D72)*100/D72</f>
        <v>21.597097099612256</v>
      </c>
      <c r="M67" s="50">
        <f t="shared" si="147"/>
        <v>42.147089832575489</v>
      </c>
      <c r="N67" s="50">
        <f t="shared" si="147"/>
        <v>26.233401893625121</v>
      </c>
      <c r="O67" s="50">
        <f t="shared" si="147"/>
        <v>48.908134098237795</v>
      </c>
      <c r="P67" s="50">
        <f t="shared" si="147"/>
        <v>29.883281928979489</v>
      </c>
      <c r="Q67" s="50">
        <f t="shared" si="147"/>
        <v>-1.8880004519845806</v>
      </c>
      <c r="R67" s="14" t="str">
        <f t="shared" si="142"/>
        <v>ปากคาด,รพช.</v>
      </c>
      <c r="S67" s="15">
        <f t="shared" si="143"/>
        <v>0.12508106047071424</v>
      </c>
      <c r="T67" s="15">
        <f t="shared" ref="T67:Y71" si="148">+L67/100</f>
        <v>0.21597097099612256</v>
      </c>
      <c r="U67" s="15">
        <f t="shared" si="148"/>
        <v>0.42147089832575491</v>
      </c>
      <c r="V67" s="15">
        <f t="shared" si="148"/>
        <v>0.26233401893625119</v>
      </c>
      <c r="W67" s="15">
        <f t="shared" si="148"/>
        <v>0.48908134098237793</v>
      </c>
      <c r="X67" s="15">
        <f t="shared" si="148"/>
        <v>0.29883281928979488</v>
      </c>
      <c r="Y67" s="15">
        <f t="shared" si="148"/>
        <v>-1.8880004519845804E-2</v>
      </c>
      <c r="Z67" s="14" t="str">
        <f t="shared" si="145"/>
        <v>ปากคาด,รพช.</v>
      </c>
      <c r="AA67" s="16" t="str">
        <f>+IF(AND(C67&gt;C74),"OK","Not OK")</f>
        <v>OK</v>
      </c>
      <c r="AB67" s="16" t="str">
        <f t="shared" ref="AB67:AG67" si="149">+IF(AND(D67&gt;D74),"OK","Not OK")</f>
        <v>OK</v>
      </c>
      <c r="AC67" s="16" t="str">
        <f t="shared" si="149"/>
        <v>OK</v>
      </c>
      <c r="AD67" s="16" t="str">
        <f t="shared" si="149"/>
        <v>OK</v>
      </c>
      <c r="AE67" s="16" t="str">
        <f t="shared" si="149"/>
        <v>OK</v>
      </c>
      <c r="AF67" s="16" t="str">
        <f t="shared" si="149"/>
        <v>OK</v>
      </c>
      <c r="AG67" s="16" t="str">
        <f t="shared" si="149"/>
        <v>OK</v>
      </c>
    </row>
    <row r="68" spans="1:33" ht="13.2" customHeight="1">
      <c r="A68" s="253" t="s">
        <v>55</v>
      </c>
      <c r="B68" s="14" t="str">
        <f>+'8.คำนวณ'!G47</f>
        <v>บึงโขงหลง,รพช.</v>
      </c>
      <c r="C68" s="264">
        <f>+'8.คำนวณ'!M47</f>
        <v>1098.0028001166445</v>
      </c>
      <c r="D68" s="264">
        <f>+'8.คำนวณ'!N47</f>
        <v>231.40540647377119</v>
      </c>
      <c r="E68" s="264">
        <f>+'8.คำนวณ'!O47</f>
        <v>596.143014230272</v>
      </c>
      <c r="F68" s="264">
        <f>+'8.คำนวณ'!P47</f>
        <v>2052.8040893637685</v>
      </c>
      <c r="G68" s="264">
        <f>+'8.คำนวณ'!Q47</f>
        <v>7.1373529333863068</v>
      </c>
      <c r="H68" s="264">
        <f>+'8.คำนวณ'!R47</f>
        <v>108.57238776321017</v>
      </c>
      <c r="I68" s="264">
        <f>+'8.คำนวณ'!S47</f>
        <v>610.46368402294013</v>
      </c>
      <c r="J68" s="14" t="str">
        <f t="shared" si="140"/>
        <v>บึงโขงหลง,รพช.</v>
      </c>
      <c r="K68" s="50">
        <f>+(C68-C72)*100/C72</f>
        <v>21.920698033256329</v>
      </c>
      <c r="L68" s="50">
        <f t="shared" ref="L68:Q68" si="150">+(D68-D72)*100/D72</f>
        <v>3.9344336531465154</v>
      </c>
      <c r="M68" s="50">
        <f t="shared" si="150"/>
        <v>-7.6594342399119375</v>
      </c>
      <c r="N68" s="50">
        <f t="shared" si="150"/>
        <v>1.2115546564429924</v>
      </c>
      <c r="O68" s="50">
        <f t="shared" si="150"/>
        <v>3.8865289603762023</v>
      </c>
      <c r="P68" s="50">
        <f t="shared" si="150"/>
        <v>165.2349095503919</v>
      </c>
      <c r="Q68" s="50">
        <f t="shared" si="150"/>
        <v>-10.275222108583229</v>
      </c>
      <c r="R68" s="14" t="str">
        <f t="shared" si="142"/>
        <v>บึงโขงหลง,รพช.</v>
      </c>
      <c r="S68" s="15">
        <f t="shared" si="143"/>
        <v>0.21920698033256328</v>
      </c>
      <c r="T68" s="15">
        <f t="shared" si="148"/>
        <v>3.9344336531465157E-2</v>
      </c>
      <c r="U68" s="15">
        <f t="shared" si="148"/>
        <v>-7.6594342399119372E-2</v>
      </c>
      <c r="V68" s="15">
        <f t="shared" si="148"/>
        <v>1.2115546564429924E-2</v>
      </c>
      <c r="W68" s="15">
        <f t="shared" si="148"/>
        <v>3.8865289603762024E-2</v>
      </c>
      <c r="X68" s="15">
        <f t="shared" si="148"/>
        <v>1.6523490955039191</v>
      </c>
      <c r="Y68" s="15">
        <f t="shared" si="148"/>
        <v>-0.10275222108583229</v>
      </c>
      <c r="Z68" s="14" t="str">
        <f t="shared" si="145"/>
        <v>บึงโขงหลง,รพช.</v>
      </c>
      <c r="AA68" s="16" t="str">
        <f>+IF(AND(C68&gt;C74),"OK","Not OK")</f>
        <v>OK</v>
      </c>
      <c r="AB68" s="16" t="str">
        <f t="shared" ref="AB68:AG68" si="151">+IF(AND(D68&gt;D74),"OK","Not OK")</f>
        <v>OK</v>
      </c>
      <c r="AC68" s="16" t="str">
        <f t="shared" si="151"/>
        <v>OK</v>
      </c>
      <c r="AD68" s="16" t="str">
        <f t="shared" si="151"/>
        <v>OK</v>
      </c>
      <c r="AE68" s="16" t="str">
        <f t="shared" si="151"/>
        <v>OK</v>
      </c>
      <c r="AF68" s="16" t="str">
        <f t="shared" si="151"/>
        <v>OK</v>
      </c>
      <c r="AG68" s="16" t="str">
        <f t="shared" si="151"/>
        <v>OK</v>
      </c>
    </row>
    <row r="69" spans="1:33" ht="13.5" customHeight="1">
      <c r="A69" s="253" t="s">
        <v>49</v>
      </c>
      <c r="B69" s="14" t="str">
        <f>+'8.คำนวณ'!G48</f>
        <v>โคกศรีสุพรรณ,รพช.</v>
      </c>
      <c r="C69" s="264">
        <f>+'8.คำนวณ'!M48</f>
        <v>968.81452509652479</v>
      </c>
      <c r="D69" s="264">
        <f>+'8.คำนวณ'!N48</f>
        <v>342.84252143873198</v>
      </c>
      <c r="E69" s="264">
        <f>+'8.คำนวณ'!O48</f>
        <v>546.53807311028493</v>
      </c>
      <c r="F69" s="264">
        <f>+'8.คำนวณ'!P48</f>
        <v>1805.8313758865249</v>
      </c>
      <c r="G69" s="264">
        <f>+'8.คำนวณ'!Q48</f>
        <v>5.427243412834442</v>
      </c>
      <c r="H69" s="264">
        <f>+'8.คำนวณ'!R48</f>
        <v>30.411309299015194</v>
      </c>
      <c r="I69" s="264">
        <f>+'8.คำนวณ'!S48</f>
        <v>975.47092217029058</v>
      </c>
      <c r="J69" s="14" t="str">
        <f t="shared" si="140"/>
        <v>โคกศรีสุพรรณ,รพช.</v>
      </c>
      <c r="K69" s="50">
        <f>+(C69-C72)*100/C72</f>
        <v>7.5758123312416936</v>
      </c>
      <c r="L69" s="50">
        <f t="shared" ref="L69:Q69" si="152">+(D69-D72)*100/D72</f>
        <v>53.985785556787391</v>
      </c>
      <c r="M69" s="50">
        <f t="shared" si="152"/>
        <v>-15.343074269527611</v>
      </c>
      <c r="N69" s="50">
        <f t="shared" si="152"/>
        <v>-10.965200260534647</v>
      </c>
      <c r="O69" s="50">
        <f t="shared" si="152"/>
        <v>-21.004679851955444</v>
      </c>
      <c r="P69" s="50">
        <f t="shared" si="152"/>
        <v>-25.707253589880942</v>
      </c>
      <c r="Q69" s="50">
        <f t="shared" si="152"/>
        <v>43.372839567596337</v>
      </c>
      <c r="R69" s="14" t="str">
        <f t="shared" si="142"/>
        <v>โคกศรีสุพรรณ,รพช.</v>
      </c>
      <c r="S69" s="15">
        <f t="shared" si="143"/>
        <v>7.5758123312416936E-2</v>
      </c>
      <c r="T69" s="15">
        <f t="shared" si="148"/>
        <v>0.53985785556787391</v>
      </c>
      <c r="U69" s="15">
        <f t="shared" si="148"/>
        <v>-0.1534307426952761</v>
      </c>
      <c r="V69" s="15">
        <f t="shared" si="148"/>
        <v>-0.10965200260534648</v>
      </c>
      <c r="W69" s="15">
        <f t="shared" si="148"/>
        <v>-0.21004679851955443</v>
      </c>
      <c r="X69" s="15">
        <f t="shared" si="148"/>
        <v>-0.25707253589880941</v>
      </c>
      <c r="Y69" s="15">
        <f t="shared" si="148"/>
        <v>0.43372839567596339</v>
      </c>
      <c r="Z69" s="14" t="str">
        <f t="shared" si="145"/>
        <v>โคกศรีสุพรรณ,รพช.</v>
      </c>
      <c r="AA69" s="16" t="str">
        <f>+IF(AND(C69&gt;C74),"OK","Not OK")</f>
        <v>OK</v>
      </c>
      <c r="AB69" s="16" t="str">
        <f t="shared" ref="AB69:AG69" si="153">+IF(AND(D69&gt;D74),"OK","Not OK")</f>
        <v>OK</v>
      </c>
      <c r="AC69" s="16" t="str">
        <f t="shared" si="153"/>
        <v>OK</v>
      </c>
      <c r="AD69" s="16" t="str">
        <f t="shared" si="153"/>
        <v>OK</v>
      </c>
      <c r="AE69" s="16" t="str">
        <f t="shared" si="153"/>
        <v>OK</v>
      </c>
      <c r="AF69" s="16" t="str">
        <f t="shared" si="153"/>
        <v>OK</v>
      </c>
      <c r="AG69" s="16" t="str">
        <f t="shared" si="153"/>
        <v>OK</v>
      </c>
    </row>
    <row r="70" spans="1:33" ht="13.5" customHeight="1">
      <c r="A70" s="253" t="s">
        <v>51</v>
      </c>
      <c r="B70" s="14" t="str">
        <f>+'8.คำนวณ'!G49</f>
        <v>เรณูนคร,รพช.</v>
      </c>
      <c r="C70" s="264">
        <f>+'8.คำนวณ'!M49</f>
        <v>585.33732934205671</v>
      </c>
      <c r="D70" s="264">
        <f>+'8.คำนวณ'!N49</f>
        <v>244.19695562276263</v>
      </c>
      <c r="E70" s="264">
        <f>+'8.คำนวณ'!O49</f>
        <v>953.46975135975129</v>
      </c>
      <c r="F70" s="264">
        <f>+'8.คำนวณ'!P49</f>
        <v>2544.5326946847958</v>
      </c>
      <c r="G70" s="264">
        <f>+'8.คำนวณ'!Q49</f>
        <v>5.9047300676189858</v>
      </c>
      <c r="H70" s="264">
        <f>+'8.คำนวณ'!R49</f>
        <v>22.987123040462681</v>
      </c>
      <c r="I70" s="264">
        <f>+'8.คำนวณ'!S49</f>
        <v>737.78582057770643</v>
      </c>
      <c r="J70" s="14" t="str">
        <f t="shared" si="140"/>
        <v>เรณูนคร,รพช.</v>
      </c>
      <c r="K70" s="50">
        <f>+(C70-C72)*100/C72</f>
        <v>-35.004960123303611</v>
      </c>
      <c r="L70" s="50">
        <f t="shared" ref="L70:Q70" si="154">+(D70-D72)*100/D72</f>
        <v>9.6796858346140393</v>
      </c>
      <c r="M70" s="50">
        <f t="shared" si="154"/>
        <v>47.68928625184094</v>
      </c>
      <c r="N70" s="50">
        <f t="shared" si="154"/>
        <v>25.455766206611216</v>
      </c>
      <c r="O70" s="50">
        <f t="shared" si="154"/>
        <v>-14.054703908012188</v>
      </c>
      <c r="P70" s="50">
        <f t="shared" si="154"/>
        <v>-43.844032298911848</v>
      </c>
      <c r="Q70" s="50">
        <f t="shared" si="154"/>
        <v>8.4383405848656263</v>
      </c>
      <c r="R70" s="14" t="str">
        <f t="shared" si="142"/>
        <v>เรณูนคร,รพช.</v>
      </c>
      <c r="S70" s="15">
        <f t="shared" si="143"/>
        <v>-0.35004960123303613</v>
      </c>
      <c r="T70" s="15">
        <f t="shared" si="148"/>
        <v>9.6796858346140394E-2</v>
      </c>
      <c r="U70" s="15">
        <f t="shared" si="148"/>
        <v>0.4768928625184094</v>
      </c>
      <c r="V70" s="15">
        <f t="shared" si="148"/>
        <v>0.25455766206611213</v>
      </c>
      <c r="W70" s="15">
        <f t="shared" si="148"/>
        <v>-0.14054703908012189</v>
      </c>
      <c r="X70" s="15">
        <f t="shared" si="148"/>
        <v>-0.4384403229891185</v>
      </c>
      <c r="Y70" s="15">
        <f t="shared" si="148"/>
        <v>8.4383405848656265E-2</v>
      </c>
      <c r="Z70" s="14" t="str">
        <f t="shared" si="145"/>
        <v>เรณูนคร,รพช.</v>
      </c>
      <c r="AA70" s="16" t="str">
        <f>+IF(AND(C70&gt;C74),"OK","Not OK")</f>
        <v>Not OK</v>
      </c>
      <c r="AB70" s="16" t="str">
        <f t="shared" ref="AB70:AG70" si="155">+IF(AND(D70&gt;D74),"OK","Not OK")</f>
        <v>OK</v>
      </c>
      <c r="AC70" s="16" t="str">
        <f t="shared" si="155"/>
        <v>OK</v>
      </c>
      <c r="AD70" s="16" t="str">
        <f t="shared" si="155"/>
        <v>OK</v>
      </c>
      <c r="AE70" s="16" t="str">
        <f t="shared" si="155"/>
        <v>OK</v>
      </c>
      <c r="AF70" s="16" t="str">
        <f t="shared" si="155"/>
        <v>OK</v>
      </c>
      <c r="AG70" s="16" t="str">
        <f t="shared" si="155"/>
        <v>OK</v>
      </c>
    </row>
    <row r="71" spans="1:33" ht="13.5" customHeight="1">
      <c r="A71" s="253" t="s">
        <v>51</v>
      </c>
      <c r="B71" s="14" t="str">
        <f>+'8.คำนวณ'!G50</f>
        <v>โพนสวรรค์,รพช.</v>
      </c>
      <c r="C71" s="264">
        <f>+'8.คำนวณ'!M50</f>
        <v>946.3855172970849</v>
      </c>
      <c r="D71" s="264">
        <f>+'8.คำนวณ'!N50</f>
        <v>142.91503150169626</v>
      </c>
      <c r="E71" s="264">
        <f>+'8.คำนวณ'!O50</f>
        <v>437.62220630372502</v>
      </c>
      <c r="F71" s="264">
        <f>+'8.คำนวณ'!P50</f>
        <v>1730.1225658807214</v>
      </c>
      <c r="G71" s="264">
        <f>+'8.คำนวณ'!Q50</f>
        <v>7.7272977672192669</v>
      </c>
      <c r="H71" s="264">
        <f>+'8.คำนวณ'!R50</f>
        <v>16.967245950179898</v>
      </c>
      <c r="I71" s="264">
        <f>+'8.คำนวณ'!S50</f>
        <v>491.60616994761256</v>
      </c>
      <c r="J71" s="14" t="str">
        <f t="shared" si="140"/>
        <v>โพนสวรรค์,รพช.</v>
      </c>
      <c r="K71" s="50">
        <f>+(C71-C72)*100/C72</f>
        <v>5.0853266177165919</v>
      </c>
      <c r="L71" s="50">
        <f t="shared" ref="L71:Q71" si="156">+(D71-D72)*100/D72</f>
        <v>-35.810519356495639</v>
      </c>
      <c r="M71" s="50">
        <f t="shared" si="156"/>
        <v>-32.213778984828167</v>
      </c>
      <c r="N71" s="50">
        <f t="shared" si="156"/>
        <v>-14.697951184784579</v>
      </c>
      <c r="O71" s="50">
        <f t="shared" si="156"/>
        <v>12.473370838172267</v>
      </c>
      <c r="P71" s="50">
        <f t="shared" si="156"/>
        <v>-58.550179860370079</v>
      </c>
      <c r="Q71" s="50">
        <f t="shared" si="156"/>
        <v>-27.74467087391545</v>
      </c>
      <c r="R71" s="14" t="str">
        <f t="shared" si="142"/>
        <v>โพนสวรรค์,รพช.</v>
      </c>
      <c r="S71" s="15">
        <f t="shared" si="143"/>
        <v>5.0853266177165922E-2</v>
      </c>
      <c r="T71" s="15">
        <f t="shared" si="148"/>
        <v>-0.3581051935649564</v>
      </c>
      <c r="U71" s="15">
        <f t="shared" si="148"/>
        <v>-0.32213778984828167</v>
      </c>
      <c r="V71" s="15">
        <f t="shared" si="148"/>
        <v>-0.14697951184784577</v>
      </c>
      <c r="W71" s="15">
        <f t="shared" si="148"/>
        <v>0.12473370838172267</v>
      </c>
      <c r="X71" s="15">
        <f t="shared" si="148"/>
        <v>-0.58550179860370077</v>
      </c>
      <c r="Y71" s="15">
        <f t="shared" si="148"/>
        <v>-0.2774467087391545</v>
      </c>
      <c r="Z71" s="14" t="str">
        <f t="shared" si="145"/>
        <v>โพนสวรรค์,รพช.</v>
      </c>
      <c r="AA71" s="16" t="str">
        <f>+IF(AND(C71&gt;C74),"OK","Not OK")</f>
        <v>OK</v>
      </c>
      <c r="AB71" s="16" t="str">
        <f t="shared" ref="AB71:AG71" si="157">+IF(AND(D71&gt;D74),"OK","Not OK")</f>
        <v>OK</v>
      </c>
      <c r="AC71" s="16" t="str">
        <f t="shared" si="157"/>
        <v>OK</v>
      </c>
      <c r="AD71" s="16" t="str">
        <f t="shared" si="157"/>
        <v>OK</v>
      </c>
      <c r="AE71" s="16" t="str">
        <f t="shared" si="157"/>
        <v>OK</v>
      </c>
      <c r="AF71" s="16" t="str">
        <f t="shared" si="157"/>
        <v>OK</v>
      </c>
      <c r="AG71" s="16" t="str">
        <f t="shared" si="157"/>
        <v>Not OK</v>
      </c>
    </row>
    <row r="72" spans="1:33" ht="13.5" customHeight="1">
      <c r="B72" s="18" t="s">
        <v>144</v>
      </c>
      <c r="C72" s="19">
        <f t="shared" ref="C72:I72" si="158">AVERAGE(C66:C71)</f>
        <v>900.58769169541836</v>
      </c>
      <c r="D72" s="19">
        <f t="shared" si="158"/>
        <v>222.64556445847879</v>
      </c>
      <c r="E72" s="19">
        <f t="shared" si="158"/>
        <v>645.5916847846953</v>
      </c>
      <c r="F72" s="19">
        <f t="shared" si="158"/>
        <v>2028.2309626918568</v>
      </c>
      <c r="G72" s="19">
        <f t="shared" si="158"/>
        <v>6.8703353599470001</v>
      </c>
      <c r="H72" s="19">
        <f t="shared" si="158"/>
        <v>40.93442599515074</v>
      </c>
      <c r="I72" s="19">
        <f t="shared" si="158"/>
        <v>680.37358059744849</v>
      </c>
      <c r="L72" s="48"/>
      <c r="Q72" s="48"/>
      <c r="T72" s="59"/>
      <c r="Y72" s="59"/>
      <c r="AB72" s="11"/>
      <c r="AG72" s="11"/>
    </row>
    <row r="73" spans="1:33" ht="13.5" customHeight="1">
      <c r="B73" s="20" t="s">
        <v>268</v>
      </c>
      <c r="C73" s="21">
        <f t="shared" ref="C73:I73" si="159">STDEV(C66:C71)</f>
        <v>184.19681303428968</v>
      </c>
      <c r="D73" s="21">
        <f t="shared" si="159"/>
        <v>86.932105750696294</v>
      </c>
      <c r="E73" s="21">
        <f t="shared" si="159"/>
        <v>234.21724940793004</v>
      </c>
      <c r="F73" s="21">
        <f t="shared" si="159"/>
        <v>445.82398488709197</v>
      </c>
      <c r="G73" s="21">
        <f t="shared" si="159"/>
        <v>1.9707181818311119</v>
      </c>
      <c r="H73" s="21">
        <f t="shared" si="159"/>
        <v>36.012112401804842</v>
      </c>
      <c r="I73" s="21">
        <f t="shared" si="159"/>
        <v>165.90539817048941</v>
      </c>
    </row>
    <row r="74" spans="1:33" ht="13.5" customHeight="1">
      <c r="B74" s="20" t="s">
        <v>145</v>
      </c>
      <c r="C74" s="21">
        <f>+C72-C73</f>
        <v>716.39087866112868</v>
      </c>
      <c r="D74" s="21">
        <f t="shared" ref="D74:I74" si="160">+D72-D73</f>
        <v>135.71345870778248</v>
      </c>
      <c r="E74" s="21">
        <f t="shared" si="160"/>
        <v>411.37443537676529</v>
      </c>
      <c r="F74" s="21">
        <f t="shared" si="160"/>
        <v>1582.4069778047649</v>
      </c>
      <c r="G74" s="21">
        <f t="shared" si="160"/>
        <v>4.8996171781158884</v>
      </c>
      <c r="H74" s="21">
        <f t="shared" si="160"/>
        <v>4.9223135933458977</v>
      </c>
      <c r="I74" s="21">
        <f t="shared" si="160"/>
        <v>514.46818242695906</v>
      </c>
    </row>
    <row r="75" spans="1:33" ht="13.5" customHeight="1">
      <c r="B75" s="348" t="s">
        <v>150</v>
      </c>
      <c r="C75" s="349" t="s">
        <v>135</v>
      </c>
      <c r="D75" s="350"/>
      <c r="E75" s="350"/>
      <c r="F75" s="350"/>
      <c r="G75" s="350"/>
      <c r="H75" s="350"/>
      <c r="I75" s="351"/>
      <c r="J75" s="348" t="s">
        <v>150</v>
      </c>
      <c r="K75" s="345" t="s">
        <v>4</v>
      </c>
      <c r="L75" s="346"/>
      <c r="M75" s="346"/>
      <c r="N75" s="346"/>
      <c r="O75" s="346"/>
      <c r="P75" s="346"/>
      <c r="Q75" s="347"/>
      <c r="R75" s="348" t="s">
        <v>150</v>
      </c>
      <c r="S75" s="352" t="s">
        <v>4</v>
      </c>
      <c r="T75" s="353"/>
      <c r="U75" s="353"/>
      <c r="V75" s="353"/>
      <c r="W75" s="353"/>
      <c r="X75" s="353"/>
      <c r="Y75" s="354"/>
      <c r="Z75" s="348" t="s">
        <v>150</v>
      </c>
      <c r="AA75" s="349" t="s">
        <v>136</v>
      </c>
      <c r="AB75" s="350"/>
      <c r="AC75" s="350"/>
      <c r="AD75" s="350"/>
      <c r="AE75" s="350"/>
      <c r="AF75" s="350"/>
      <c r="AG75" s="351"/>
    </row>
    <row r="76" spans="1:33" ht="13.5" customHeight="1">
      <c r="B76" s="348"/>
      <c r="C76" s="12" t="s">
        <v>137</v>
      </c>
      <c r="D76" s="13" t="s">
        <v>253</v>
      </c>
      <c r="E76" s="12" t="s">
        <v>139</v>
      </c>
      <c r="F76" s="12" t="s">
        <v>140</v>
      </c>
      <c r="G76" s="12" t="s">
        <v>141</v>
      </c>
      <c r="H76" s="12" t="s">
        <v>142</v>
      </c>
      <c r="I76" s="12" t="s">
        <v>143</v>
      </c>
      <c r="J76" s="348"/>
      <c r="K76" s="45" t="s">
        <v>137</v>
      </c>
      <c r="L76" s="46" t="s">
        <v>253</v>
      </c>
      <c r="M76" s="45" t="s">
        <v>139</v>
      </c>
      <c r="N76" s="45" t="s">
        <v>140</v>
      </c>
      <c r="O76" s="45" t="s">
        <v>141</v>
      </c>
      <c r="P76" s="45" t="s">
        <v>142</v>
      </c>
      <c r="Q76" s="45" t="s">
        <v>143</v>
      </c>
      <c r="R76" s="348"/>
      <c r="S76" s="57" t="s">
        <v>137</v>
      </c>
      <c r="T76" s="58" t="s">
        <v>253</v>
      </c>
      <c r="U76" s="57" t="s">
        <v>139</v>
      </c>
      <c r="V76" s="57" t="s">
        <v>140</v>
      </c>
      <c r="W76" s="57" t="s">
        <v>141</v>
      </c>
      <c r="X76" s="57" t="s">
        <v>142</v>
      </c>
      <c r="Y76" s="57" t="s">
        <v>143</v>
      </c>
      <c r="Z76" s="348"/>
      <c r="AA76" s="12" t="s">
        <v>137</v>
      </c>
      <c r="AB76" s="13" t="s">
        <v>253</v>
      </c>
      <c r="AC76" s="12" t="s">
        <v>139</v>
      </c>
      <c r="AD76" s="12" t="s">
        <v>140</v>
      </c>
      <c r="AE76" s="12" t="s">
        <v>141</v>
      </c>
      <c r="AF76" s="12" t="s">
        <v>142</v>
      </c>
      <c r="AG76" s="12" t="s">
        <v>143</v>
      </c>
    </row>
    <row r="77" spans="1:33" ht="13.5" customHeight="1">
      <c r="A77" s="253" t="s">
        <v>88</v>
      </c>
      <c r="B77" s="14" t="str">
        <f>+'8.คำนวณ'!G51</f>
        <v>โนนสัง,รพช.</v>
      </c>
      <c r="C77" s="264">
        <f>+'8.คำนวณ'!M51</f>
        <v>984.3807039091671</v>
      </c>
      <c r="D77" s="264">
        <f>+'8.คำนวณ'!N51</f>
        <v>172.14426943251237</v>
      </c>
      <c r="E77" s="264">
        <f>+'8.คำนวณ'!O51</f>
        <v>697.36637931034488</v>
      </c>
      <c r="F77" s="264">
        <f>+'8.คำนวณ'!P51</f>
        <v>1116.4350748194013</v>
      </c>
      <c r="G77" s="264">
        <f>+'8.คำนวณ'!Q51</f>
        <v>1.5482041733349747</v>
      </c>
      <c r="H77" s="264">
        <f>+'8.คำนวณ'!R51</f>
        <v>18.876331096885387</v>
      </c>
      <c r="I77" s="264">
        <f>+'8.คำนวณ'!S51</f>
        <v>505.3322276426274</v>
      </c>
      <c r="J77" s="14" t="str">
        <f t="shared" ref="J77:J82" si="161">+B77</f>
        <v>โนนสัง,รพช.</v>
      </c>
      <c r="K77" s="50">
        <f>+(C77-C83)*100/C83</f>
        <v>1.9560422880438293</v>
      </c>
      <c r="L77" s="50">
        <f t="shared" ref="L77:Q77" si="162">+(D77-D83)*100/D83</f>
        <v>9.9950006120466153</v>
      </c>
      <c r="M77" s="50">
        <f t="shared" si="162"/>
        <v>27.485536707414973</v>
      </c>
      <c r="N77" s="50">
        <f t="shared" si="162"/>
        <v>-18.394144479928926</v>
      </c>
      <c r="O77" s="50">
        <f t="shared" si="162"/>
        <v>-69.363857717543439</v>
      </c>
      <c r="P77" s="50">
        <f t="shared" si="162"/>
        <v>-40.681369573092866</v>
      </c>
      <c r="Q77" s="50">
        <f t="shared" si="162"/>
        <v>-2.6838959420111062</v>
      </c>
      <c r="R77" s="14" t="str">
        <f t="shared" ref="R77:R82" si="163">+J77</f>
        <v>โนนสัง,รพช.</v>
      </c>
      <c r="S77" s="15">
        <f t="shared" ref="S77:S82" si="164">+K77/100</f>
        <v>1.9560422880438293E-2</v>
      </c>
      <c r="T77" s="15">
        <f t="shared" ref="T77:Y77" si="165">+L77/100</f>
        <v>9.9950006120466159E-2</v>
      </c>
      <c r="U77" s="15">
        <f t="shared" si="165"/>
        <v>0.2748553670741497</v>
      </c>
      <c r="V77" s="15">
        <f t="shared" si="165"/>
        <v>-0.18394144479928926</v>
      </c>
      <c r="W77" s="15">
        <f t="shared" si="165"/>
        <v>-0.69363857717543442</v>
      </c>
      <c r="X77" s="15">
        <f t="shared" si="165"/>
        <v>-0.40681369573092868</v>
      </c>
      <c r="Y77" s="15">
        <f t="shared" si="165"/>
        <v>-2.6838959420111063E-2</v>
      </c>
      <c r="Z77" s="14" t="str">
        <f t="shared" ref="Z77:Z82" si="166">+R77</f>
        <v>โนนสัง,รพช.</v>
      </c>
      <c r="AA77" s="16" t="str">
        <f>+IF(AND(C77&gt;C85),"OK","Not OK")</f>
        <v>OK</v>
      </c>
      <c r="AB77" s="16" t="str">
        <f t="shared" ref="AB77:AF77" si="167">+IF(AND(D77&gt;D85),"OK","Not OK")</f>
        <v>OK</v>
      </c>
      <c r="AC77" s="16" t="str">
        <f t="shared" si="167"/>
        <v>OK</v>
      </c>
      <c r="AD77" s="16" t="str">
        <f t="shared" si="167"/>
        <v>OK</v>
      </c>
      <c r="AE77" s="16" t="str">
        <f t="shared" si="167"/>
        <v>Not OK</v>
      </c>
      <c r="AF77" s="16" t="str">
        <f t="shared" si="167"/>
        <v>OK</v>
      </c>
      <c r="AG77" s="16" t="str">
        <f>+IF(AND(I77&gt;I85),"OK","Not OK")</f>
        <v>OK</v>
      </c>
    </row>
    <row r="78" spans="1:33" ht="13.5" customHeight="1">
      <c r="A78" s="253" t="s">
        <v>88</v>
      </c>
      <c r="B78" s="14" t="str">
        <f>+'8.คำนวณ'!G52</f>
        <v>สุวรรณคูหา,รพช.</v>
      </c>
      <c r="C78" s="264">
        <f>+'8.คำนวณ'!M52</f>
        <v>934.81001918765946</v>
      </c>
      <c r="D78" s="264">
        <f>+'8.คำนวณ'!N52</f>
        <v>195.35515407120332</v>
      </c>
      <c r="E78" s="264">
        <f>+'8.คำนวณ'!O52</f>
        <v>418.8843796711509</v>
      </c>
      <c r="F78" s="264">
        <f>+'8.คำนวณ'!P52</f>
        <v>1311.3125777777777</v>
      </c>
      <c r="G78" s="264">
        <f>+'8.คำนวณ'!Q52</f>
        <v>3.5590593796942653</v>
      </c>
      <c r="H78" s="264">
        <f>+'8.คำนวณ'!R52</f>
        <v>14.839998821831463</v>
      </c>
      <c r="I78" s="264">
        <f>+'8.คำนวณ'!S52</f>
        <v>426.43668414453435</v>
      </c>
      <c r="J78" s="14" t="str">
        <f t="shared" si="161"/>
        <v>สุวรรณคูหา,รพช.</v>
      </c>
      <c r="K78" s="50">
        <f>+(C78-C83)*100/C83</f>
        <v>-3.1781815012307688</v>
      </c>
      <c r="L78" s="50">
        <f t="shared" ref="L78:Q78" si="168">+(D78-D83)*100/D83</f>
        <v>24.826056437810632</v>
      </c>
      <c r="M78" s="50">
        <f t="shared" si="168"/>
        <v>-23.423753216292905</v>
      </c>
      <c r="N78" s="50">
        <f t="shared" si="168"/>
        <v>-4.149567514173846</v>
      </c>
      <c r="O78" s="50">
        <f t="shared" si="168"/>
        <v>-29.572693688616138</v>
      </c>
      <c r="P78" s="50">
        <f t="shared" si="168"/>
        <v>-53.36549241853433</v>
      </c>
      <c r="Q78" s="50">
        <f t="shared" si="168"/>
        <v>-17.877478501724241</v>
      </c>
      <c r="R78" s="14" t="str">
        <f t="shared" si="163"/>
        <v>สุวรรณคูหา,รพช.</v>
      </c>
      <c r="S78" s="15">
        <f t="shared" si="164"/>
        <v>-3.1781815012307688E-2</v>
      </c>
      <c r="T78" s="15">
        <f t="shared" ref="T78:Y82" si="169">+L78/100</f>
        <v>0.24826056437810631</v>
      </c>
      <c r="U78" s="15">
        <f t="shared" si="169"/>
        <v>-0.23423753216292906</v>
      </c>
      <c r="V78" s="15">
        <f t="shared" si="169"/>
        <v>-4.1495675141738457E-2</v>
      </c>
      <c r="W78" s="15">
        <f t="shared" si="169"/>
        <v>-0.29572693688616136</v>
      </c>
      <c r="X78" s="15">
        <f t="shared" si="169"/>
        <v>-0.53365492418534333</v>
      </c>
      <c r="Y78" s="15">
        <f t="shared" si="169"/>
        <v>-0.17877478501724242</v>
      </c>
      <c r="Z78" s="14" t="str">
        <f t="shared" si="166"/>
        <v>สุวรรณคูหา,รพช.</v>
      </c>
      <c r="AA78" s="16" t="str">
        <f>+IF(AND(C78&gt;C85),"OK","Not OK")</f>
        <v>OK</v>
      </c>
      <c r="AB78" s="16" t="str">
        <f t="shared" ref="AB78:AG78" si="170">+IF(AND(D78&gt;D85),"OK","Not OK")</f>
        <v>OK</v>
      </c>
      <c r="AC78" s="16" t="str">
        <f t="shared" si="170"/>
        <v>OK</v>
      </c>
      <c r="AD78" s="16" t="str">
        <f t="shared" si="170"/>
        <v>OK</v>
      </c>
      <c r="AE78" s="16" t="str">
        <f t="shared" si="170"/>
        <v>OK</v>
      </c>
      <c r="AF78" s="16" t="str">
        <f t="shared" si="170"/>
        <v>OK</v>
      </c>
      <c r="AG78" s="16" t="str">
        <f t="shared" si="170"/>
        <v>Not OK</v>
      </c>
    </row>
    <row r="79" spans="1:33" ht="13.5" customHeight="1">
      <c r="A79" s="253" t="s">
        <v>45</v>
      </c>
      <c r="B79" s="14" t="str">
        <f>+'8.คำนวณ'!G53</f>
        <v>โนนสะอาด,รพช.</v>
      </c>
      <c r="C79" s="264">
        <f>+'8.คำนวณ'!M53</f>
        <v>924.62284517435569</v>
      </c>
      <c r="D79" s="264">
        <f>+'8.คำนวณ'!N53</f>
        <v>90.936504563486551</v>
      </c>
      <c r="E79" s="264">
        <f>+'8.คำนวณ'!O53</f>
        <v>579.49635036496352</v>
      </c>
      <c r="F79" s="264">
        <f>+'8.คำนวณ'!P53</f>
        <v>1331.8125538358006</v>
      </c>
      <c r="G79" s="264">
        <f>+'8.คำนวณ'!Q53</f>
        <v>5.1868929588272117</v>
      </c>
      <c r="H79" s="264">
        <f>+'8.คำนวณ'!R53</f>
        <v>23.03218605496436</v>
      </c>
      <c r="I79" s="264">
        <f>+'8.คำนวณ'!S53</f>
        <v>611.08185979415759</v>
      </c>
      <c r="J79" s="14" t="str">
        <f t="shared" si="161"/>
        <v>โนนสะอาด,รพช.</v>
      </c>
      <c r="K79" s="50">
        <f>+(C79-C83)*100/C83</f>
        <v>-4.2333057436822958</v>
      </c>
      <c r="L79" s="50">
        <f t="shared" ref="L79:Q79" si="171">+(D79-D83)*100/D83</f>
        <v>-41.894313949036231</v>
      </c>
      <c r="M79" s="50">
        <f t="shared" si="171"/>
        <v>5.9377185910884549</v>
      </c>
      <c r="N79" s="50">
        <f t="shared" si="171"/>
        <v>-2.651121144933299</v>
      </c>
      <c r="O79" s="50">
        <f t="shared" si="171"/>
        <v>2.6391695794253751</v>
      </c>
      <c r="P79" s="50">
        <f t="shared" si="171"/>
        <v>-27.621648216181928</v>
      </c>
      <c r="Q79" s="50">
        <f t="shared" si="171"/>
        <v>17.681205754669694</v>
      </c>
      <c r="R79" s="14" t="str">
        <f t="shared" si="163"/>
        <v>โนนสะอาด,รพช.</v>
      </c>
      <c r="S79" s="15">
        <f t="shared" si="164"/>
        <v>-4.233305743682296E-2</v>
      </c>
      <c r="T79" s="15">
        <f t="shared" si="169"/>
        <v>-0.41894313949036233</v>
      </c>
      <c r="U79" s="15">
        <f t="shared" si="169"/>
        <v>5.9377185910884547E-2</v>
      </c>
      <c r="V79" s="15">
        <f t="shared" si="169"/>
        <v>-2.6511211449332991E-2</v>
      </c>
      <c r="W79" s="15">
        <f t="shared" si="169"/>
        <v>2.6391695794253753E-2</v>
      </c>
      <c r="X79" s="15">
        <f t="shared" si="169"/>
        <v>-0.27621648216181927</v>
      </c>
      <c r="Y79" s="15">
        <f t="shared" si="169"/>
        <v>0.17681205754669693</v>
      </c>
      <c r="Z79" s="14" t="str">
        <f t="shared" si="166"/>
        <v>โนนสะอาด,รพช.</v>
      </c>
      <c r="AA79" s="16" t="str">
        <f>+IF(AND(C79&gt;C85),"OK","Not OK")</f>
        <v>OK</v>
      </c>
      <c r="AB79" s="16" t="str">
        <f t="shared" ref="AB79:AG79" si="172">+IF(AND(D79&gt;D85),"OK","Not OK")</f>
        <v>OK</v>
      </c>
      <c r="AC79" s="16" t="str">
        <f t="shared" si="172"/>
        <v>OK</v>
      </c>
      <c r="AD79" s="16" t="str">
        <f t="shared" si="172"/>
        <v>OK</v>
      </c>
      <c r="AE79" s="16" t="str">
        <f t="shared" si="172"/>
        <v>OK</v>
      </c>
      <c r="AF79" s="16" t="str">
        <f t="shared" si="172"/>
        <v>OK</v>
      </c>
      <c r="AG79" s="16" t="str">
        <f t="shared" si="172"/>
        <v>OK</v>
      </c>
    </row>
    <row r="80" spans="1:33" ht="13.5" customHeight="1">
      <c r="A80" s="253" t="s">
        <v>53</v>
      </c>
      <c r="B80" s="14" t="str">
        <f>+'8.คำนวณ'!G54</f>
        <v>ปากชม,รพช.</v>
      </c>
      <c r="C80" s="264">
        <f>+'8.คำนวณ'!M54</f>
        <v>1290.0135763482037</v>
      </c>
      <c r="D80" s="264">
        <f>+'8.คำนวณ'!N54</f>
        <v>257.77815295361665</v>
      </c>
      <c r="E80" s="264">
        <f>+'8.คำนวณ'!O54</f>
        <v>567.52683333333323</v>
      </c>
      <c r="F80" s="264">
        <f>+'8.คำนวณ'!P54</f>
        <v>1478.9483718778908</v>
      </c>
      <c r="G80" s="264">
        <f>+'8.คำนวณ'!Q54</f>
        <v>3.6590194177053523</v>
      </c>
      <c r="H80" s="264">
        <f>+'8.คำนวณ'!R54</f>
        <v>77.222038267779851</v>
      </c>
      <c r="I80" s="264">
        <f>+'8.คำนวณ'!S54</f>
        <v>500.15441513532051</v>
      </c>
      <c r="J80" s="14" t="str">
        <f t="shared" si="161"/>
        <v>ปากชม,รพช.</v>
      </c>
      <c r="K80" s="50">
        <f>+(C80-C83)*100/C83</f>
        <v>33.611597850301266</v>
      </c>
      <c r="L80" s="50">
        <f t="shared" ref="L80:Q80" si="173">+(D80-D83)*100/D83</f>
        <v>64.712471611036477</v>
      </c>
      <c r="M80" s="50">
        <f t="shared" si="173"/>
        <v>3.7495713729575795</v>
      </c>
      <c r="N80" s="50">
        <f t="shared" si="173"/>
        <v>8.1037759196475534</v>
      </c>
      <c r="O80" s="50">
        <f t="shared" si="173"/>
        <v>-27.594666500851392</v>
      </c>
      <c r="P80" s="50">
        <f t="shared" si="173"/>
        <v>142.66927324530423</v>
      </c>
      <c r="Q80" s="50">
        <f t="shared" si="173"/>
        <v>-3.6810311199997603</v>
      </c>
      <c r="R80" s="14" t="str">
        <f t="shared" si="163"/>
        <v>ปากชม,รพช.</v>
      </c>
      <c r="S80" s="15">
        <f t="shared" si="164"/>
        <v>0.33611597850301267</v>
      </c>
      <c r="T80" s="15">
        <f t="shared" si="169"/>
        <v>0.64712471611036482</v>
      </c>
      <c r="U80" s="15">
        <f t="shared" si="169"/>
        <v>3.7495713729575796E-2</v>
      </c>
      <c r="V80" s="15">
        <f t="shared" si="169"/>
        <v>8.1037759196475531E-2</v>
      </c>
      <c r="W80" s="15">
        <f t="shared" si="169"/>
        <v>-0.27594666500851395</v>
      </c>
      <c r="X80" s="15">
        <f t="shared" si="169"/>
        <v>1.4266927324530423</v>
      </c>
      <c r="Y80" s="15">
        <f t="shared" si="169"/>
        <v>-3.68103111999976E-2</v>
      </c>
      <c r="Z80" s="14" t="str">
        <f t="shared" si="166"/>
        <v>ปากชม,รพช.</v>
      </c>
      <c r="AA80" s="16" t="str">
        <f>+IF(AND(C80&gt;C85),"OK","Not OK")</f>
        <v>OK</v>
      </c>
      <c r="AB80" s="16" t="str">
        <f t="shared" ref="AB80:AG80" si="174">+IF(AND(D80&gt;D85),"OK","Not OK")</f>
        <v>OK</v>
      </c>
      <c r="AC80" s="16" t="str">
        <f t="shared" si="174"/>
        <v>OK</v>
      </c>
      <c r="AD80" s="16" t="str">
        <f t="shared" si="174"/>
        <v>OK</v>
      </c>
      <c r="AE80" s="16" t="str">
        <f t="shared" si="174"/>
        <v>OK</v>
      </c>
      <c r="AF80" s="16" t="str">
        <f t="shared" si="174"/>
        <v>OK</v>
      </c>
      <c r="AG80" s="16" t="str">
        <f t="shared" si="174"/>
        <v>OK</v>
      </c>
    </row>
    <row r="81" spans="1:33" ht="13.5" customHeight="1">
      <c r="A81" s="253" t="s">
        <v>55</v>
      </c>
      <c r="B81" s="14" t="str">
        <f>+'8.คำนวณ'!G55</f>
        <v>พรเจริญ,รพช.</v>
      </c>
      <c r="C81" s="264">
        <f>+'8.คำนวณ'!M55</f>
        <v>876.14517078373854</v>
      </c>
      <c r="D81" s="264">
        <f>+'8.คำนวณ'!N55</f>
        <v>138.47386778502337</v>
      </c>
      <c r="E81" s="264">
        <f>+'8.คำนวณ'!O55</f>
        <v>789.03127699530523</v>
      </c>
      <c r="F81" s="264">
        <f>+'8.คำนวณ'!P55</f>
        <v>2202.0613458012467</v>
      </c>
      <c r="G81" s="264">
        <f>+'8.คำนวณ'!Q55</f>
        <v>10.193150160757144</v>
      </c>
      <c r="H81" s="264">
        <f>+'8.คำนวณ'!R55</f>
        <v>40.049931848027896</v>
      </c>
      <c r="I81" s="264">
        <f>+'8.คำนวณ'!S55</f>
        <v>477.26218176529056</v>
      </c>
      <c r="J81" s="14" t="str">
        <f t="shared" si="161"/>
        <v>พรเจริญ,รพช.</v>
      </c>
      <c r="K81" s="50">
        <f>+(C81-C83)*100/C83</f>
        <v>-9.2543223082774659</v>
      </c>
      <c r="L81" s="50">
        <f t="shared" ref="L81:Q81" si="175">+(D81-D83)*100/D83</f>
        <v>-11.519371385537434</v>
      </c>
      <c r="M81" s="50">
        <f t="shared" si="175"/>
        <v>44.242795194917889</v>
      </c>
      <c r="N81" s="50">
        <f t="shared" si="175"/>
        <v>60.959740592939482</v>
      </c>
      <c r="O81" s="50">
        <f t="shared" si="175"/>
        <v>101.70388635416442</v>
      </c>
      <c r="P81" s="50">
        <f t="shared" si="175"/>
        <v>25.856401528577688</v>
      </c>
      <c r="Q81" s="50">
        <f t="shared" si="175"/>
        <v>-8.0895822530834298</v>
      </c>
      <c r="R81" s="14" t="str">
        <f t="shared" si="163"/>
        <v>พรเจริญ,รพช.</v>
      </c>
      <c r="S81" s="15">
        <f t="shared" si="164"/>
        <v>-9.2543223082774656E-2</v>
      </c>
      <c r="T81" s="15">
        <f t="shared" si="169"/>
        <v>-0.11519371385537434</v>
      </c>
      <c r="U81" s="15">
        <f t="shared" si="169"/>
        <v>0.44242795194917889</v>
      </c>
      <c r="V81" s="15">
        <f t="shared" si="169"/>
        <v>0.60959740592939482</v>
      </c>
      <c r="W81" s="15">
        <f t="shared" si="169"/>
        <v>1.0170388635416443</v>
      </c>
      <c r="X81" s="15">
        <f t="shared" si="169"/>
        <v>0.25856401528577688</v>
      </c>
      <c r="Y81" s="15">
        <f t="shared" si="169"/>
        <v>-8.0895822530834299E-2</v>
      </c>
      <c r="Z81" s="14" t="str">
        <f t="shared" si="166"/>
        <v>พรเจริญ,รพช.</v>
      </c>
      <c r="AA81" s="16" t="str">
        <f>+IF(AND(C81&gt;C85),"OK","Not OK")</f>
        <v>OK</v>
      </c>
      <c r="AB81" s="16" t="str">
        <f t="shared" ref="AB81:AG81" si="176">+IF(AND(D81&gt;D85),"OK","Not OK")</f>
        <v>OK</v>
      </c>
      <c r="AC81" s="16" t="str">
        <f t="shared" si="176"/>
        <v>OK</v>
      </c>
      <c r="AD81" s="16" t="str">
        <f t="shared" si="176"/>
        <v>OK</v>
      </c>
      <c r="AE81" s="16" t="str">
        <f t="shared" si="176"/>
        <v>OK</v>
      </c>
      <c r="AF81" s="16" t="str">
        <f t="shared" si="176"/>
        <v>OK</v>
      </c>
      <c r="AG81" s="16" t="str">
        <f t="shared" si="176"/>
        <v>OK</v>
      </c>
    </row>
    <row r="82" spans="1:33" ht="13.5" customHeight="1">
      <c r="A82" s="253" t="s">
        <v>51</v>
      </c>
      <c r="B82" s="14" t="str">
        <f>+'8.คำนวณ'!G56</f>
        <v>นาแก,รพช.</v>
      </c>
      <c r="C82" s="264">
        <f>+'8.คำนวณ'!M56</f>
        <v>782.99894055118818</v>
      </c>
      <c r="D82" s="264">
        <f>+'8.คำนวณ'!N56</f>
        <v>84.323470665849001</v>
      </c>
      <c r="E82" s="264">
        <f>+'8.คำนวณ'!O56</f>
        <v>229.79123136388739</v>
      </c>
      <c r="F82" s="264">
        <f>+'8.คำนวณ'!P56</f>
        <v>767.92247661870499</v>
      </c>
      <c r="G82" s="264">
        <f>+'8.คำนวณ'!Q56</f>
        <v>6.1748055794775434</v>
      </c>
      <c r="H82" s="264">
        <f>+'8.คำนวณ'!R56</f>
        <v>16.911074140765677</v>
      </c>
      <c r="I82" s="264">
        <f>+'8.คำนวณ'!S56</f>
        <v>595.34581312371074</v>
      </c>
      <c r="J82" s="14" t="str">
        <f t="shared" si="161"/>
        <v>นาแก,รพช.</v>
      </c>
      <c r="K82" s="50">
        <f>+(C82-C83)*100/C83</f>
        <v>-18.901830585154539</v>
      </c>
      <c r="L82" s="50">
        <f t="shared" ref="L82:Q82" si="177">+(D82-D83)*100/D83</f>
        <v>-46.119843326319959</v>
      </c>
      <c r="M82" s="50">
        <f t="shared" si="177"/>
        <v>-57.991868650085948</v>
      </c>
      <c r="N82" s="50">
        <f t="shared" si="177"/>
        <v>-43.868683373550901</v>
      </c>
      <c r="O82" s="50">
        <f t="shared" si="177"/>
        <v>22.188161973421252</v>
      </c>
      <c r="P82" s="50">
        <f t="shared" si="177"/>
        <v>-46.857164566072662</v>
      </c>
      <c r="Q82" s="50">
        <f t="shared" si="177"/>
        <v>14.65078206214881</v>
      </c>
      <c r="R82" s="14" t="str">
        <f t="shared" si="163"/>
        <v>นาแก,รพช.</v>
      </c>
      <c r="S82" s="15">
        <f t="shared" si="164"/>
        <v>-0.18901830585154539</v>
      </c>
      <c r="T82" s="15">
        <f t="shared" si="169"/>
        <v>-0.46119843326319959</v>
      </c>
      <c r="U82" s="15">
        <f t="shared" si="169"/>
        <v>-0.57991868650085943</v>
      </c>
      <c r="V82" s="15">
        <f t="shared" si="169"/>
        <v>-0.43868683373550899</v>
      </c>
      <c r="W82" s="15">
        <f t="shared" si="169"/>
        <v>0.22188161973421253</v>
      </c>
      <c r="X82" s="15">
        <f t="shared" si="169"/>
        <v>-0.46857164566072662</v>
      </c>
      <c r="Y82" s="15">
        <f t="shared" si="169"/>
        <v>0.14650782062148809</v>
      </c>
      <c r="Z82" s="14" t="str">
        <f t="shared" si="166"/>
        <v>นาแก,รพช.</v>
      </c>
      <c r="AA82" s="16" t="str">
        <f>+IF(AND(C82&gt;C85),"OK","Not OK")</f>
        <v>Not OK</v>
      </c>
      <c r="AB82" s="16" t="str">
        <f t="shared" ref="AB82:AG82" si="178">+IF(AND(D82&gt;D85),"OK","Not OK")</f>
        <v>Not OK</v>
      </c>
      <c r="AC82" s="16" t="str">
        <f t="shared" si="178"/>
        <v>Not OK</v>
      </c>
      <c r="AD82" s="16" t="str">
        <f t="shared" si="178"/>
        <v>Not OK</v>
      </c>
      <c r="AE82" s="16" t="str">
        <f t="shared" si="178"/>
        <v>OK</v>
      </c>
      <c r="AF82" s="16" t="str">
        <f t="shared" si="178"/>
        <v>OK</v>
      </c>
      <c r="AG82" s="16" t="str">
        <f t="shared" si="178"/>
        <v>OK</v>
      </c>
    </row>
    <row r="83" spans="1:33" ht="13.5" customHeight="1">
      <c r="B83" s="18" t="s">
        <v>144</v>
      </c>
      <c r="C83" s="19">
        <f t="shared" ref="C83:I83" si="179">AVERAGE(C77:C82)</f>
        <v>965.49520932571875</v>
      </c>
      <c r="D83" s="19">
        <f t="shared" si="179"/>
        <v>156.50190324528185</v>
      </c>
      <c r="E83" s="19">
        <f t="shared" si="179"/>
        <v>547.01607517316415</v>
      </c>
      <c r="F83" s="19">
        <f t="shared" si="179"/>
        <v>1368.0820667884702</v>
      </c>
      <c r="G83" s="19">
        <f t="shared" si="179"/>
        <v>5.0535219449660813</v>
      </c>
      <c r="H83" s="19">
        <f t="shared" si="179"/>
        <v>31.821926705042433</v>
      </c>
      <c r="I83" s="19">
        <f t="shared" si="179"/>
        <v>519.26886360094022</v>
      </c>
    </row>
    <row r="84" spans="1:33" ht="13.5" customHeight="1">
      <c r="B84" s="20" t="s">
        <v>268</v>
      </c>
      <c r="C84" s="21">
        <f t="shared" ref="C84:I84" si="180">+STDEV(C77:C82)</f>
        <v>172.95622624803809</v>
      </c>
      <c r="D84" s="21">
        <f t="shared" si="180"/>
        <v>66.097950302782053</v>
      </c>
      <c r="E84" s="21">
        <f t="shared" si="180"/>
        <v>199.85072642651821</v>
      </c>
      <c r="F84" s="21">
        <f t="shared" si="180"/>
        <v>476.62747929993088</v>
      </c>
      <c r="G84" s="21">
        <f t="shared" si="180"/>
        <v>2.9717385938391496</v>
      </c>
      <c r="H84" s="21">
        <f t="shared" si="180"/>
        <v>24.018482815164436</v>
      </c>
      <c r="I84" s="21">
        <f t="shared" si="180"/>
        <v>70.935598033868573</v>
      </c>
      <c r="K84" s="11"/>
      <c r="L84" s="11"/>
      <c r="M84" s="11"/>
      <c r="N84" s="11"/>
      <c r="O84" s="11"/>
      <c r="P84" s="11"/>
      <c r="Q84" s="11"/>
      <c r="T84" s="59"/>
      <c r="Y84" s="59"/>
    </row>
    <row r="85" spans="1:33" ht="13.5" customHeight="1">
      <c r="B85" s="20" t="s">
        <v>145</v>
      </c>
      <c r="C85" s="21">
        <f>+C83-C84</f>
        <v>792.53898307768065</v>
      </c>
      <c r="D85" s="21">
        <f t="shared" ref="D85:I85" si="181">+D83-D84</f>
        <v>90.403952942499799</v>
      </c>
      <c r="E85" s="21">
        <f t="shared" si="181"/>
        <v>347.16534874664592</v>
      </c>
      <c r="F85" s="21">
        <f t="shared" si="181"/>
        <v>891.45458748853935</v>
      </c>
      <c r="G85" s="21">
        <f t="shared" si="181"/>
        <v>2.0817833511269317</v>
      </c>
      <c r="H85" s="21">
        <f t="shared" si="181"/>
        <v>7.8034438898779968</v>
      </c>
      <c r="I85" s="21">
        <f t="shared" si="181"/>
        <v>448.33326556707163</v>
      </c>
    </row>
    <row r="86" spans="1:33" ht="13.5" customHeight="1">
      <c r="B86" s="348" t="s">
        <v>151</v>
      </c>
      <c r="C86" s="349" t="s">
        <v>135</v>
      </c>
      <c r="D86" s="350"/>
      <c r="E86" s="350"/>
      <c r="F86" s="350"/>
      <c r="G86" s="350"/>
      <c r="H86" s="350"/>
      <c r="I86" s="351"/>
      <c r="J86" s="355" t="s">
        <v>151</v>
      </c>
      <c r="K86" s="345" t="s">
        <v>4</v>
      </c>
      <c r="L86" s="346"/>
      <c r="M86" s="346"/>
      <c r="N86" s="346"/>
      <c r="O86" s="346"/>
      <c r="P86" s="346"/>
      <c r="Q86" s="347"/>
      <c r="R86" s="355" t="s">
        <v>151</v>
      </c>
      <c r="S86" s="352" t="s">
        <v>4</v>
      </c>
      <c r="T86" s="353"/>
      <c r="U86" s="353"/>
      <c r="V86" s="353"/>
      <c r="W86" s="353"/>
      <c r="X86" s="353"/>
      <c r="Y86" s="354"/>
      <c r="Z86" s="355" t="s">
        <v>151</v>
      </c>
      <c r="AA86" s="349" t="s">
        <v>136</v>
      </c>
      <c r="AB86" s="350"/>
      <c r="AC86" s="350"/>
      <c r="AD86" s="350"/>
      <c r="AE86" s="350"/>
      <c r="AF86" s="350"/>
      <c r="AG86" s="351"/>
    </row>
    <row r="87" spans="1:33" ht="13.5" customHeight="1">
      <c r="B87" s="348"/>
      <c r="C87" s="12" t="s">
        <v>137</v>
      </c>
      <c r="D87" s="13" t="s">
        <v>253</v>
      </c>
      <c r="E87" s="12" t="s">
        <v>139</v>
      </c>
      <c r="F87" s="12" t="s">
        <v>140</v>
      </c>
      <c r="G87" s="12" t="s">
        <v>141</v>
      </c>
      <c r="H87" s="12" t="s">
        <v>142</v>
      </c>
      <c r="I87" s="12" t="s">
        <v>143</v>
      </c>
      <c r="J87" s="356"/>
      <c r="K87" s="45" t="s">
        <v>137</v>
      </c>
      <c r="L87" s="46" t="s">
        <v>253</v>
      </c>
      <c r="M87" s="45" t="s">
        <v>139</v>
      </c>
      <c r="N87" s="45" t="s">
        <v>140</v>
      </c>
      <c r="O87" s="45" t="s">
        <v>141</v>
      </c>
      <c r="P87" s="45" t="s">
        <v>142</v>
      </c>
      <c r="Q87" s="45" t="s">
        <v>143</v>
      </c>
      <c r="R87" s="356"/>
      <c r="S87" s="57" t="s">
        <v>137</v>
      </c>
      <c r="T87" s="58" t="s">
        <v>253</v>
      </c>
      <c r="U87" s="57" t="s">
        <v>139</v>
      </c>
      <c r="V87" s="57" t="s">
        <v>140</v>
      </c>
      <c r="W87" s="57" t="s">
        <v>141</v>
      </c>
      <c r="X87" s="57" t="s">
        <v>142</v>
      </c>
      <c r="Y87" s="57" t="s">
        <v>143</v>
      </c>
      <c r="Z87" s="356"/>
      <c r="AA87" s="12" t="s">
        <v>137</v>
      </c>
      <c r="AB87" s="13" t="s">
        <v>253</v>
      </c>
      <c r="AC87" s="12" t="s">
        <v>139</v>
      </c>
      <c r="AD87" s="12" t="s">
        <v>140</v>
      </c>
      <c r="AE87" s="12" t="s">
        <v>141</v>
      </c>
      <c r="AF87" s="12" t="s">
        <v>142</v>
      </c>
      <c r="AG87" s="12" t="s">
        <v>143</v>
      </c>
    </row>
    <row r="88" spans="1:33" ht="13.5" customHeight="1">
      <c r="A88" s="253" t="s">
        <v>45</v>
      </c>
      <c r="B88" s="14" t="str">
        <f>+'8.คำนวณ'!G57</f>
        <v>กุดจับ,รพช.</v>
      </c>
      <c r="C88" s="264">
        <f>+'8.คำนวณ'!M57</f>
        <v>881.00201674532502</v>
      </c>
      <c r="D88" s="264">
        <f>+'8.คำนวณ'!N57</f>
        <v>259.24461937955408</v>
      </c>
      <c r="E88" s="264">
        <f>+'8.คำนวณ'!O57</f>
        <v>632.42851488387316</v>
      </c>
      <c r="F88" s="264">
        <f>+'8.คำนวณ'!P57</f>
        <v>1760.5413339640493</v>
      </c>
      <c r="G88" s="264">
        <f>+'8.คำนวณ'!Q57</f>
        <v>10.029796611725816</v>
      </c>
      <c r="H88" s="264">
        <f>+'8.คำนวณ'!R57</f>
        <v>21.82302893959567</v>
      </c>
      <c r="I88" s="264">
        <f>+'8.คำนวณ'!S57</f>
        <v>490.84607926383762</v>
      </c>
      <c r="J88" s="14" t="str">
        <f>+B88</f>
        <v>กุดจับ,รพช.</v>
      </c>
      <c r="K88" s="50">
        <f>+(C88-C93)*100/C93</f>
        <v>-11.450810069037846</v>
      </c>
      <c r="L88" s="50">
        <f t="shared" ref="L88:Q88" si="182">+(D88-D93)*100/D93</f>
        <v>5.5114558183715952</v>
      </c>
      <c r="M88" s="50">
        <f t="shared" si="182"/>
        <v>-19.513735295488406</v>
      </c>
      <c r="N88" s="50">
        <f t="shared" si="182"/>
        <v>9.219873957529428</v>
      </c>
      <c r="O88" s="50">
        <f t="shared" si="182"/>
        <v>57.420800515681776</v>
      </c>
      <c r="P88" s="50">
        <f t="shared" si="182"/>
        <v>-22.626337115654898</v>
      </c>
      <c r="Q88" s="50">
        <f t="shared" si="182"/>
        <v>-8.6099107175960299</v>
      </c>
      <c r="R88" s="14" t="str">
        <f>+J88</f>
        <v>กุดจับ,รพช.</v>
      </c>
      <c r="S88" s="15">
        <f>+K88/100</f>
        <v>-0.11450810069037846</v>
      </c>
      <c r="T88" s="15">
        <f t="shared" ref="T88:Y88" si="183">+L88/100</f>
        <v>5.5114558183715953E-2</v>
      </c>
      <c r="U88" s="15">
        <f t="shared" si="183"/>
        <v>-0.19513735295488405</v>
      </c>
      <c r="V88" s="15">
        <f t="shared" si="183"/>
        <v>9.2198739575294286E-2</v>
      </c>
      <c r="W88" s="15">
        <f t="shared" si="183"/>
        <v>0.5742080051568178</v>
      </c>
      <c r="X88" s="15">
        <f t="shared" si="183"/>
        <v>-0.22626337115654899</v>
      </c>
      <c r="Y88" s="15">
        <f t="shared" si="183"/>
        <v>-8.6099107175960296E-2</v>
      </c>
      <c r="Z88" s="14" t="str">
        <f>+R88</f>
        <v>กุดจับ,รพช.</v>
      </c>
      <c r="AA88" s="16" t="str">
        <f>+IF(AND(C88&gt;C95),"OK","Not OK")</f>
        <v>OK</v>
      </c>
      <c r="AB88" s="16" t="str">
        <f t="shared" ref="AB88:AF88" si="184">+IF(AND(D88&gt;D95),"OK","Not OK")</f>
        <v>OK</v>
      </c>
      <c r="AC88" s="16" t="str">
        <f t="shared" si="184"/>
        <v>OK</v>
      </c>
      <c r="AD88" s="16" t="str">
        <f t="shared" si="184"/>
        <v>OK</v>
      </c>
      <c r="AE88" s="16" t="str">
        <f t="shared" si="184"/>
        <v>OK</v>
      </c>
      <c r="AF88" s="16" t="str">
        <f t="shared" si="184"/>
        <v>OK</v>
      </c>
      <c r="AG88" s="16" t="str">
        <f>+IF(AND(I88&gt;I95),"OK","Not OK")</f>
        <v>Not OK</v>
      </c>
    </row>
    <row r="89" spans="1:33" ht="13.5" customHeight="1">
      <c r="A89" s="253" t="s">
        <v>45</v>
      </c>
      <c r="B89" s="14" t="str">
        <f>+'8.คำนวณ'!G58</f>
        <v>หนองวัวซอ,รพช.</v>
      </c>
      <c r="C89" s="264">
        <f>+'8.คำนวณ'!M58</f>
        <v>826.04121111111067</v>
      </c>
      <c r="D89" s="264">
        <f>+'8.คำนวณ'!N58</f>
        <v>133.82707510288066</v>
      </c>
      <c r="E89" s="264">
        <f>+'8.คำนวณ'!O58</f>
        <v>1002.2732920678587</v>
      </c>
      <c r="F89" s="264">
        <f>+'8.คำนวณ'!P58</f>
        <v>1025.4428214285715</v>
      </c>
      <c r="G89" s="264">
        <f>+'8.คำนวณ'!Q58</f>
        <v>2.4331803888853236</v>
      </c>
      <c r="H89" s="264">
        <f>+'8.คำนวณ'!R58</f>
        <v>22.450018930886223</v>
      </c>
      <c r="I89" s="264">
        <f>+'8.คำนวณ'!S58</f>
        <v>517.78594958847737</v>
      </c>
      <c r="J89" s="14" t="str">
        <f>+B89</f>
        <v>หนองวัวซอ,รพช.</v>
      </c>
      <c r="K89" s="50">
        <f>+(C89-C93)*100/C93</f>
        <v>-16.974900507379704</v>
      </c>
      <c r="L89" s="50">
        <f t="shared" ref="L89:Q89" si="185">+(D89-D93)*100/D93</f>
        <v>-45.532950478149367</v>
      </c>
      <c r="M89" s="50">
        <f t="shared" si="185"/>
        <v>27.554706331431721</v>
      </c>
      <c r="N89" s="50">
        <f t="shared" si="185"/>
        <v>-36.383921498221987</v>
      </c>
      <c r="O89" s="50">
        <f t="shared" si="185"/>
        <v>-61.810471393848395</v>
      </c>
      <c r="P89" s="50">
        <f t="shared" si="185"/>
        <v>-20.403340832588398</v>
      </c>
      <c r="Q89" s="50">
        <f t="shared" si="185"/>
        <v>-3.5940060211222766</v>
      </c>
      <c r="R89" s="14" t="str">
        <f>+J89</f>
        <v>หนองวัวซอ,รพช.</v>
      </c>
      <c r="S89" s="15">
        <f>+K89/100</f>
        <v>-0.16974900507379703</v>
      </c>
      <c r="T89" s="15">
        <f t="shared" ref="T89:Y92" si="186">+L89/100</f>
        <v>-0.45532950478149364</v>
      </c>
      <c r="U89" s="15">
        <f t="shared" si="186"/>
        <v>0.27554706331431722</v>
      </c>
      <c r="V89" s="15">
        <f t="shared" si="186"/>
        <v>-0.36383921498221988</v>
      </c>
      <c r="W89" s="15">
        <f t="shared" si="186"/>
        <v>-0.61810471393848399</v>
      </c>
      <c r="X89" s="15">
        <f t="shared" si="186"/>
        <v>-0.20403340832588399</v>
      </c>
      <c r="Y89" s="15">
        <f t="shared" si="186"/>
        <v>-3.5940060211222764E-2</v>
      </c>
      <c r="Z89" s="14" t="str">
        <f>+R89</f>
        <v>หนองวัวซอ,รพช.</v>
      </c>
      <c r="AA89" s="16" t="str">
        <f>+IF(AND(C89&gt;C95),"OK","Not OK")</f>
        <v>OK</v>
      </c>
      <c r="AB89" s="16" t="str">
        <f t="shared" ref="AB89:AG89" si="187">+IF(AND(D89&gt;D95),"OK","Not OK")</f>
        <v>Not OK</v>
      </c>
      <c r="AC89" s="16" t="str">
        <f t="shared" si="187"/>
        <v>OK</v>
      </c>
      <c r="AD89" s="16" t="str">
        <f t="shared" si="187"/>
        <v>Not OK</v>
      </c>
      <c r="AE89" s="16" t="str">
        <f t="shared" si="187"/>
        <v>Not OK</v>
      </c>
      <c r="AF89" s="16" t="str">
        <f t="shared" si="187"/>
        <v>OK</v>
      </c>
      <c r="AG89" s="16" t="str">
        <f t="shared" si="187"/>
        <v>OK</v>
      </c>
    </row>
    <row r="90" spans="1:33" ht="13.5" customHeight="1">
      <c r="A90" s="253" t="s">
        <v>45</v>
      </c>
      <c r="B90" s="14" t="str">
        <f>+'8.คำนวณ'!G59</f>
        <v>วังสามหมอ,รพช.</v>
      </c>
      <c r="C90" s="264">
        <f>+'8.คำนวณ'!M59</f>
        <v>1107.2472138543601</v>
      </c>
      <c r="D90" s="264">
        <f>+'8.คำนวณ'!N59</f>
        <v>358.48059003219208</v>
      </c>
      <c r="E90" s="264">
        <f>+'8.คำนวณ'!O59</f>
        <v>610.63478260869567</v>
      </c>
      <c r="F90" s="264">
        <f>+'8.คำนวณ'!P59</f>
        <v>2371.2088394854586</v>
      </c>
      <c r="G90" s="264">
        <f>+'8.คำนวณ'!Q59</f>
        <v>7.1629911582972037</v>
      </c>
      <c r="H90" s="264">
        <f>+'8.คำนวณ'!R59</f>
        <v>34.833441436520673</v>
      </c>
      <c r="I90" s="264">
        <f>+'8.คำนวณ'!S59</f>
        <v>564.06162393965747</v>
      </c>
      <c r="J90" s="14" t="str">
        <f>+B90</f>
        <v>วังสามหมอ,รพช.</v>
      </c>
      <c r="K90" s="50">
        <f>+(C90-C93)*100/C93</f>
        <v>11.289011803092079</v>
      </c>
      <c r="L90" s="50">
        <f t="shared" ref="L90:Q90" si="188">+(D90-D93)*100/D93</f>
        <v>45.900073172004575</v>
      </c>
      <c r="M90" s="50">
        <f t="shared" si="188"/>
        <v>-22.287323240240205</v>
      </c>
      <c r="N90" s="50">
        <f t="shared" si="188"/>
        <v>47.104260251847023</v>
      </c>
      <c r="O90" s="50">
        <f t="shared" si="188"/>
        <v>12.425390651253785</v>
      </c>
      <c r="P90" s="50">
        <f t="shared" si="188"/>
        <v>23.502148224748865</v>
      </c>
      <c r="Q90" s="50">
        <f t="shared" si="188"/>
        <v>5.0220106676543521</v>
      </c>
      <c r="R90" s="14" t="str">
        <f>+J90</f>
        <v>วังสามหมอ,รพช.</v>
      </c>
      <c r="S90" s="15">
        <f>+K90/100</f>
        <v>0.11289011803092079</v>
      </c>
      <c r="T90" s="15">
        <f t="shared" si="186"/>
        <v>0.45900073172004574</v>
      </c>
      <c r="U90" s="15">
        <f t="shared" si="186"/>
        <v>-0.22287323240240206</v>
      </c>
      <c r="V90" s="15">
        <f t="shared" si="186"/>
        <v>0.47104260251847024</v>
      </c>
      <c r="W90" s="15">
        <f t="shared" si="186"/>
        <v>0.12425390651253786</v>
      </c>
      <c r="X90" s="15">
        <f t="shared" si="186"/>
        <v>0.23502148224748864</v>
      </c>
      <c r="Y90" s="15">
        <f t="shared" si="186"/>
        <v>5.0220106676543523E-2</v>
      </c>
      <c r="Z90" s="14" t="str">
        <f>+R90</f>
        <v>วังสามหมอ,รพช.</v>
      </c>
      <c r="AA90" s="16" t="str">
        <f>+IF(AND(C90&gt;C95),"OK","Not OK")</f>
        <v>OK</v>
      </c>
      <c r="AB90" s="16" t="str">
        <f t="shared" ref="AB90:AG90" si="189">+IF(AND(D90&gt;D95),"OK","Not OK")</f>
        <v>OK</v>
      </c>
      <c r="AC90" s="16" t="str">
        <f t="shared" si="189"/>
        <v>OK</v>
      </c>
      <c r="AD90" s="16" t="str">
        <f t="shared" si="189"/>
        <v>OK</v>
      </c>
      <c r="AE90" s="16" t="str">
        <f t="shared" si="189"/>
        <v>OK</v>
      </c>
      <c r="AF90" s="16" t="str">
        <f t="shared" si="189"/>
        <v>OK</v>
      </c>
      <c r="AG90" s="16" t="str">
        <f t="shared" si="189"/>
        <v>OK</v>
      </c>
    </row>
    <row r="91" spans="1:33" ht="13.5" customHeight="1">
      <c r="A91" s="253" t="s">
        <v>45</v>
      </c>
      <c r="B91" s="14" t="str">
        <f>+'8.คำนวณ'!G60</f>
        <v>น้ำโสม,รพช.</v>
      </c>
      <c r="C91" s="264">
        <f>+'8.คำนวณ'!M60</f>
        <v>873.81250552136737</v>
      </c>
      <c r="D91" s="264">
        <f>+'8.คำนวณ'!N60</f>
        <v>230.18509702596654</v>
      </c>
      <c r="E91" s="264">
        <f>+'8.คำนวณ'!O60</f>
        <v>1078.3188046116502</v>
      </c>
      <c r="F91" s="264">
        <f>+'8.คำนวณ'!P60</f>
        <v>1655.5894268919913</v>
      </c>
      <c r="G91" s="264">
        <f>+'8.คำนวณ'!Q60</f>
        <v>5.8226496819631315</v>
      </c>
      <c r="H91" s="264">
        <f>+'8.คำนวณ'!R60</f>
        <v>35.213344588257364</v>
      </c>
      <c r="I91" s="264">
        <f>+'8.คำนวณ'!S60</f>
        <v>549.44318352381151</v>
      </c>
      <c r="J91" s="14" t="str">
        <f>+B91</f>
        <v>น้ำโสม,รพช.</v>
      </c>
      <c r="K91" s="50">
        <f>+(C91-C93)*100/C93</f>
        <v>-12.173425208141488</v>
      </c>
      <c r="L91" s="50">
        <f t="shared" ref="L91:Q91" si="190">+(D91-D93)*100/D93</f>
        <v>-6.3156459986366436</v>
      </c>
      <c r="M91" s="50">
        <f t="shared" si="190"/>
        <v>37.232668517108515</v>
      </c>
      <c r="N91" s="50">
        <f t="shared" si="190"/>
        <v>2.7089026779158405</v>
      </c>
      <c r="O91" s="50">
        <f t="shared" si="190"/>
        <v>-8.6116887968183189</v>
      </c>
      <c r="P91" s="50">
        <f t="shared" si="190"/>
        <v>24.849096829937285</v>
      </c>
      <c r="Q91" s="50">
        <f t="shared" si="190"/>
        <v>2.300219394965886</v>
      </c>
      <c r="R91" s="14" t="str">
        <f>+J91</f>
        <v>น้ำโสม,รพช.</v>
      </c>
      <c r="S91" s="15">
        <f>+K91/100</f>
        <v>-0.12173425208141488</v>
      </c>
      <c r="T91" s="15">
        <f t="shared" si="186"/>
        <v>-6.3156459986366431E-2</v>
      </c>
      <c r="U91" s="15">
        <f t="shared" si="186"/>
        <v>0.37232668517108514</v>
      </c>
      <c r="V91" s="15">
        <f t="shared" si="186"/>
        <v>2.7089026779158407E-2</v>
      </c>
      <c r="W91" s="15">
        <f t="shared" si="186"/>
        <v>-8.6116887968183189E-2</v>
      </c>
      <c r="X91" s="15">
        <f t="shared" si="186"/>
        <v>0.24849096829937284</v>
      </c>
      <c r="Y91" s="15">
        <f t="shared" si="186"/>
        <v>2.3002193949658859E-2</v>
      </c>
      <c r="Z91" s="14" t="str">
        <f>+R91</f>
        <v>น้ำโสม,รพช.</v>
      </c>
      <c r="AA91" s="16" t="str">
        <f>+IF(AND(C91&gt;C95),"OK","Not OK")</f>
        <v>OK</v>
      </c>
      <c r="AB91" s="16" t="str">
        <f t="shared" ref="AB91:AG91" si="191">+IF(AND(D91&gt;D95),"OK","Not OK")</f>
        <v>OK</v>
      </c>
      <c r="AC91" s="16" t="str">
        <f t="shared" si="191"/>
        <v>OK</v>
      </c>
      <c r="AD91" s="16" t="str">
        <f t="shared" si="191"/>
        <v>OK</v>
      </c>
      <c r="AE91" s="16" t="str">
        <f t="shared" si="191"/>
        <v>OK</v>
      </c>
      <c r="AF91" s="16" t="str">
        <f t="shared" si="191"/>
        <v>OK</v>
      </c>
      <c r="AG91" s="16" t="str">
        <f t="shared" si="191"/>
        <v>OK</v>
      </c>
    </row>
    <row r="92" spans="1:33" ht="13.5" customHeight="1">
      <c r="A92" s="253" t="s">
        <v>53</v>
      </c>
      <c r="B92" s="14" t="str">
        <f>+'8.คำนวณ'!G61</f>
        <v>ผาขาว,รพช.</v>
      </c>
      <c r="C92" s="264">
        <f>+'8.คำนวณ'!M61</f>
        <v>1286.5445759817869</v>
      </c>
      <c r="D92" s="264">
        <f>+'8.คำนวณ'!N61</f>
        <v>246.77670429393535</v>
      </c>
      <c r="E92" s="264">
        <f>+'8.คำนวณ'!O61</f>
        <v>605.14237775647166</v>
      </c>
      <c r="F92" s="264">
        <f>+'8.คำนวณ'!P61</f>
        <v>1246.8374540441175</v>
      </c>
      <c r="G92" s="264">
        <f>+'8.คำนวณ'!Q61</f>
        <v>6.4080255597148374</v>
      </c>
      <c r="H92" s="264">
        <f>+'8.คำนวณ'!R61</f>
        <v>26.703791755084524</v>
      </c>
      <c r="I92" s="264">
        <f>+'8.คำนวณ'!S61</f>
        <v>563.30795927401505</v>
      </c>
      <c r="J92" s="14" t="str">
        <f>+B92</f>
        <v>ผาขาว,รพช.</v>
      </c>
      <c r="K92" s="50">
        <f>+(C92-C93)*100/C93</f>
        <v>29.310123981466973</v>
      </c>
      <c r="L92" s="50">
        <f t="shared" ref="L92:Q92" si="192">+(D92-D93)*100/D93</f>
        <v>0.43706748640986515</v>
      </c>
      <c r="M92" s="50">
        <f t="shared" si="192"/>
        <v>-22.986316312811606</v>
      </c>
      <c r="N92" s="50">
        <f t="shared" si="192"/>
        <v>-22.649115389070307</v>
      </c>
      <c r="O92" s="50">
        <f t="shared" si="192"/>
        <v>0.57596902373116765</v>
      </c>
      <c r="P92" s="50">
        <f t="shared" si="192"/>
        <v>-5.3215671064428527</v>
      </c>
      <c r="Q92" s="50">
        <f t="shared" si="192"/>
        <v>4.8816866760980684</v>
      </c>
      <c r="R92" s="14" t="str">
        <f>+J92</f>
        <v>ผาขาว,รพช.</v>
      </c>
      <c r="S92" s="15">
        <f>+K92/100</f>
        <v>0.29310123981466973</v>
      </c>
      <c r="T92" s="15">
        <f t="shared" si="186"/>
        <v>4.3706748640986517E-3</v>
      </c>
      <c r="U92" s="15">
        <f t="shared" si="186"/>
        <v>-0.22986316312811605</v>
      </c>
      <c r="V92" s="15">
        <f t="shared" si="186"/>
        <v>-0.22649115389070307</v>
      </c>
      <c r="W92" s="15">
        <f t="shared" si="186"/>
        <v>5.7596902373116769E-3</v>
      </c>
      <c r="X92" s="15">
        <f t="shared" si="186"/>
        <v>-5.3215671064428524E-2</v>
      </c>
      <c r="Y92" s="15">
        <f t="shared" si="186"/>
        <v>4.8816866760980682E-2</v>
      </c>
      <c r="Z92" s="14" t="str">
        <f>+R92</f>
        <v>ผาขาว,รพช.</v>
      </c>
      <c r="AA92" s="16" t="str">
        <f>+IF(AND(C92&gt;C95),"OK","Not OK")</f>
        <v>OK</v>
      </c>
      <c r="AB92" s="16" t="str">
        <f t="shared" ref="AB92:AG92" si="193">+IF(AND(D92&gt;D95),"OK","Not OK")</f>
        <v>OK</v>
      </c>
      <c r="AC92" s="16" t="str">
        <f t="shared" si="193"/>
        <v>OK</v>
      </c>
      <c r="AD92" s="16" t="str">
        <f t="shared" si="193"/>
        <v>OK</v>
      </c>
      <c r="AE92" s="16" t="str">
        <f t="shared" si="193"/>
        <v>OK</v>
      </c>
      <c r="AF92" s="16" t="str">
        <f t="shared" si="193"/>
        <v>OK</v>
      </c>
      <c r="AG92" s="16" t="str">
        <f t="shared" si="193"/>
        <v>OK</v>
      </c>
    </row>
    <row r="93" spans="1:33" ht="13.5" customHeight="1">
      <c r="B93" s="18" t="s">
        <v>144</v>
      </c>
      <c r="C93" s="19">
        <f t="shared" ref="C93:I93" si="194">AVERAGE(C88:C92)</f>
        <v>994.92950464278999</v>
      </c>
      <c r="D93" s="19">
        <f t="shared" si="194"/>
        <v>245.70281716690573</v>
      </c>
      <c r="E93" s="19">
        <f t="shared" si="194"/>
        <v>785.75955438570986</v>
      </c>
      <c r="F93" s="19">
        <f t="shared" si="194"/>
        <v>1611.9239751628377</v>
      </c>
      <c r="G93" s="19">
        <f t="shared" si="194"/>
        <v>6.3713286801172622</v>
      </c>
      <c r="H93" s="19">
        <f t="shared" si="194"/>
        <v>28.204725130068891</v>
      </c>
      <c r="I93" s="19">
        <f t="shared" si="194"/>
        <v>537.0889591179598</v>
      </c>
      <c r="J93" s="23"/>
      <c r="R93" s="23"/>
      <c r="Z93" s="23"/>
    </row>
    <row r="94" spans="1:33" ht="13.5" customHeight="1">
      <c r="B94" s="20" t="s">
        <v>268</v>
      </c>
      <c r="C94" s="21">
        <f t="shared" ref="C94:I94" si="195">STDEV(C88:C92)</f>
        <v>196.1037182853957</v>
      </c>
      <c r="D94" s="21">
        <f t="shared" si="195"/>
        <v>80.094227310604282</v>
      </c>
      <c r="E94" s="21">
        <f t="shared" si="195"/>
        <v>234.13178519588197</v>
      </c>
      <c r="F94" s="21">
        <f t="shared" si="195"/>
        <v>519.07504462004908</v>
      </c>
      <c r="G94" s="21">
        <f t="shared" si="195"/>
        <v>2.7305001535289666</v>
      </c>
      <c r="H94" s="21">
        <f t="shared" si="195"/>
        <v>6.5030015624262276</v>
      </c>
      <c r="I94" s="21">
        <f t="shared" si="195"/>
        <v>31.93194948454871</v>
      </c>
      <c r="J94" s="23"/>
      <c r="K94" s="51"/>
      <c r="L94" s="51"/>
      <c r="M94" s="51"/>
      <c r="N94" s="51"/>
      <c r="O94" s="51"/>
      <c r="P94" s="51"/>
      <c r="Q94" s="51"/>
      <c r="R94" s="23"/>
      <c r="S94" s="61"/>
      <c r="T94" s="61"/>
      <c r="U94" s="61"/>
      <c r="V94" s="61"/>
      <c r="W94" s="61"/>
      <c r="X94" s="61"/>
      <c r="Y94" s="61"/>
      <c r="Z94" s="23"/>
      <c r="AA94" s="26"/>
      <c r="AB94" s="26"/>
      <c r="AC94" s="26"/>
      <c r="AD94" s="26"/>
      <c r="AE94" s="26"/>
      <c r="AF94" s="26"/>
      <c r="AG94" s="26"/>
    </row>
    <row r="95" spans="1:33" ht="13.5" customHeight="1">
      <c r="B95" s="20" t="s">
        <v>145</v>
      </c>
      <c r="C95" s="21">
        <f>+C93-C94</f>
        <v>798.82578635739424</v>
      </c>
      <c r="D95" s="21">
        <f t="shared" ref="D95:I95" si="196">+D93-D94</f>
        <v>165.60858985630145</v>
      </c>
      <c r="E95" s="21">
        <f t="shared" si="196"/>
        <v>551.62776918982786</v>
      </c>
      <c r="F95" s="21">
        <f t="shared" si="196"/>
        <v>1092.8489305427886</v>
      </c>
      <c r="G95" s="21">
        <f t="shared" si="196"/>
        <v>3.6408285265882956</v>
      </c>
      <c r="H95" s="21">
        <f t="shared" si="196"/>
        <v>21.701723567642663</v>
      </c>
      <c r="I95" s="21">
        <f t="shared" si="196"/>
        <v>505.15700963341112</v>
      </c>
      <c r="J95" s="23"/>
      <c r="K95" s="51"/>
      <c r="L95" s="51"/>
      <c r="M95" s="51"/>
      <c r="N95" s="51"/>
      <c r="O95" s="51"/>
      <c r="P95" s="51"/>
      <c r="Q95" s="51"/>
      <c r="R95" s="23"/>
      <c r="S95" s="61"/>
      <c r="T95" s="61"/>
      <c r="U95" s="61"/>
      <c r="V95" s="61"/>
      <c r="W95" s="61"/>
      <c r="X95" s="61"/>
      <c r="Y95" s="61"/>
      <c r="Z95" s="23"/>
      <c r="AA95" s="26"/>
      <c r="AB95" s="26"/>
      <c r="AC95" s="26"/>
      <c r="AD95" s="26"/>
      <c r="AE95" s="26"/>
      <c r="AF95" s="26"/>
      <c r="AG95" s="26"/>
    </row>
    <row r="96" spans="1:33" ht="13.5" customHeight="1">
      <c r="B96" s="348" t="s">
        <v>152</v>
      </c>
      <c r="C96" s="349" t="s">
        <v>135</v>
      </c>
      <c r="D96" s="350"/>
      <c r="E96" s="350"/>
      <c r="F96" s="350"/>
      <c r="G96" s="350"/>
      <c r="H96" s="350"/>
      <c r="I96" s="351"/>
      <c r="J96" s="348" t="s">
        <v>152</v>
      </c>
      <c r="K96" s="345" t="s">
        <v>4</v>
      </c>
      <c r="L96" s="346"/>
      <c r="M96" s="346"/>
      <c r="N96" s="346"/>
      <c r="O96" s="346"/>
      <c r="P96" s="346"/>
      <c r="Q96" s="347"/>
      <c r="R96" s="348" t="s">
        <v>152</v>
      </c>
      <c r="S96" s="352" t="s">
        <v>4</v>
      </c>
      <c r="T96" s="353"/>
      <c r="U96" s="353"/>
      <c r="V96" s="353"/>
      <c r="W96" s="353"/>
      <c r="X96" s="353"/>
      <c r="Y96" s="354"/>
      <c r="Z96" s="348" t="s">
        <v>152</v>
      </c>
      <c r="AA96" s="349" t="s">
        <v>136</v>
      </c>
      <c r="AB96" s="350"/>
      <c r="AC96" s="350"/>
      <c r="AD96" s="350"/>
      <c r="AE96" s="350"/>
      <c r="AF96" s="350"/>
      <c r="AG96" s="351"/>
    </row>
    <row r="97" spans="1:33" ht="13.5" customHeight="1">
      <c r="B97" s="348"/>
      <c r="C97" s="12" t="s">
        <v>137</v>
      </c>
      <c r="D97" s="13" t="s">
        <v>253</v>
      </c>
      <c r="E97" s="12" t="s">
        <v>139</v>
      </c>
      <c r="F97" s="12" t="s">
        <v>140</v>
      </c>
      <c r="G97" s="12" t="s">
        <v>141</v>
      </c>
      <c r="H97" s="12" t="s">
        <v>142</v>
      </c>
      <c r="I97" s="12" t="s">
        <v>143</v>
      </c>
      <c r="J97" s="348"/>
      <c r="K97" s="45" t="s">
        <v>137</v>
      </c>
      <c r="L97" s="46" t="s">
        <v>253</v>
      </c>
      <c r="M97" s="45" t="s">
        <v>139</v>
      </c>
      <c r="N97" s="45" t="s">
        <v>140</v>
      </c>
      <c r="O97" s="45" t="s">
        <v>141</v>
      </c>
      <c r="P97" s="45" t="s">
        <v>142</v>
      </c>
      <c r="Q97" s="45" t="s">
        <v>143</v>
      </c>
      <c r="R97" s="348"/>
      <c r="S97" s="57" t="s">
        <v>137</v>
      </c>
      <c r="T97" s="58" t="s">
        <v>253</v>
      </c>
      <c r="U97" s="57" t="s">
        <v>139</v>
      </c>
      <c r="V97" s="57" t="s">
        <v>140</v>
      </c>
      <c r="W97" s="57" t="s">
        <v>141</v>
      </c>
      <c r="X97" s="57" t="s">
        <v>142</v>
      </c>
      <c r="Y97" s="57" t="s">
        <v>143</v>
      </c>
      <c r="Z97" s="348"/>
      <c r="AA97" s="12" t="s">
        <v>137</v>
      </c>
      <c r="AB97" s="13" t="s">
        <v>253</v>
      </c>
      <c r="AC97" s="12" t="s">
        <v>139</v>
      </c>
      <c r="AD97" s="12" t="s">
        <v>140</v>
      </c>
      <c r="AE97" s="12" t="s">
        <v>141</v>
      </c>
      <c r="AF97" s="12" t="s">
        <v>142</v>
      </c>
      <c r="AG97" s="12" t="s">
        <v>143</v>
      </c>
    </row>
    <row r="98" spans="1:33" ht="13.5" customHeight="1">
      <c r="A98" s="253" t="s">
        <v>88</v>
      </c>
      <c r="B98" s="14" t="str">
        <f>+'8.คำนวณ'!G62</f>
        <v>นากลาง,รพช.</v>
      </c>
      <c r="C98" s="268">
        <f>+'8.คำนวณ'!M62</f>
        <v>907.12947000827671</v>
      </c>
      <c r="D98" s="268">
        <f>+'8.คำนวณ'!N62</f>
        <v>103.46913386284105</v>
      </c>
      <c r="E98" s="268">
        <f>+'8.คำนวณ'!O62</f>
        <v>503.61479250334673</v>
      </c>
      <c r="F98" s="268">
        <f>+'8.คำนวณ'!P62</f>
        <v>1119.7554560096637</v>
      </c>
      <c r="G98" s="268">
        <f>+'8.คำนวณ'!Q62</f>
        <v>2.4037184933139724</v>
      </c>
      <c r="H98" s="268">
        <f>+'8.คำนวณ'!R62</f>
        <v>31.824185648338787</v>
      </c>
      <c r="I98" s="268">
        <f>+'8.คำนวณ'!S62</f>
        <v>435.9464425213086</v>
      </c>
      <c r="J98" s="14" t="str">
        <f t="shared" ref="J98:J103" si="197">+B98</f>
        <v>นากลาง,รพช.</v>
      </c>
      <c r="K98" s="50">
        <f>+(C98-C104)*100/C104</f>
        <v>-10.278783880478281</v>
      </c>
      <c r="L98" s="50">
        <f t="shared" ref="L98:Q98" si="198">+(D98-D104)*100/D104</f>
        <v>-61.207278612827217</v>
      </c>
      <c r="M98" s="50">
        <f t="shared" si="198"/>
        <v>-41.994927974313931</v>
      </c>
      <c r="N98" s="50">
        <f t="shared" si="198"/>
        <v>-53.580016031691528</v>
      </c>
      <c r="O98" s="50">
        <f t="shared" si="198"/>
        <v>-74.31284621491335</v>
      </c>
      <c r="P98" s="50">
        <f t="shared" si="198"/>
        <v>-43.525422417630971</v>
      </c>
      <c r="Q98" s="50">
        <f t="shared" si="198"/>
        <v>-18.40532199910049</v>
      </c>
      <c r="R98" s="14" t="str">
        <f t="shared" ref="R98:R103" si="199">+J98</f>
        <v>นากลาง,รพช.</v>
      </c>
      <c r="S98" s="15">
        <f t="shared" ref="S98:S103" si="200">+K98/100</f>
        <v>-0.10278783880478282</v>
      </c>
      <c r="T98" s="15">
        <f t="shared" ref="T98:Y103" si="201">+L98/100</f>
        <v>-0.61207278612827221</v>
      </c>
      <c r="U98" s="15">
        <f t="shared" si="201"/>
        <v>-0.41994927974313934</v>
      </c>
      <c r="V98" s="15">
        <f t="shared" si="201"/>
        <v>-0.53580016031691524</v>
      </c>
      <c r="W98" s="15">
        <f t="shared" si="201"/>
        <v>-0.74312846214913353</v>
      </c>
      <c r="X98" s="15">
        <f t="shared" si="201"/>
        <v>-0.43525422417630971</v>
      </c>
      <c r="Y98" s="15">
        <f t="shared" si="201"/>
        <v>-0.18405321999100491</v>
      </c>
      <c r="Z98" s="14" t="str">
        <f t="shared" ref="Z98:Z103" si="202">+R98</f>
        <v>นากลาง,รพช.</v>
      </c>
      <c r="AA98" s="16" t="str">
        <f>+IF(AND(C98&gt;C106),"OK","Not OK")</f>
        <v>OK</v>
      </c>
      <c r="AB98" s="16" t="str">
        <f t="shared" ref="AB98:AF98" si="203">+IF(AND(D98&gt;D106),"OK","Not OK")</f>
        <v>Not OK</v>
      </c>
      <c r="AC98" s="16" t="str">
        <f t="shared" si="203"/>
        <v>OK</v>
      </c>
      <c r="AD98" s="16" t="str">
        <f t="shared" si="203"/>
        <v>Not OK</v>
      </c>
      <c r="AE98" s="16" t="str">
        <f t="shared" si="203"/>
        <v>Not OK</v>
      </c>
      <c r="AF98" s="16" t="str">
        <f t="shared" si="203"/>
        <v>OK</v>
      </c>
      <c r="AG98" s="16" t="str">
        <f>+IF(AND(I98&gt;I106),"OK","Not OK")</f>
        <v>OK</v>
      </c>
    </row>
    <row r="99" spans="1:33" ht="13.5" customHeight="1">
      <c r="A99" s="253" t="s">
        <v>53</v>
      </c>
      <c r="B99" s="14" t="str">
        <f>+'8.คำนวณ'!G63</f>
        <v>เชียงคาน,รพช.</v>
      </c>
      <c r="C99" s="268">
        <f>+'8.คำนวณ'!M63</f>
        <v>1159.4638352602992</v>
      </c>
      <c r="D99" s="268">
        <f>+'8.คำนวณ'!N63</f>
        <v>114.43391050707022</v>
      </c>
      <c r="E99" s="268">
        <f>+'8.คำนวณ'!O63</f>
        <v>456.77673282442748</v>
      </c>
      <c r="F99" s="268">
        <f>+'8.คำนวณ'!P63</f>
        <v>1229.270191262769</v>
      </c>
      <c r="G99" s="268">
        <f>+'8.คำนวณ'!Q63</f>
        <v>16.391001533970012</v>
      </c>
      <c r="H99" s="268">
        <f>+'8.คำนวณ'!R63</f>
        <v>104.89829613868409</v>
      </c>
      <c r="I99" s="268">
        <f>+'8.คำนวณ'!S63</f>
        <v>449.0721747585128</v>
      </c>
      <c r="J99" s="14" t="str">
        <f t="shared" si="197"/>
        <v>เชียงคาน,รพช.</v>
      </c>
      <c r="K99" s="50">
        <f>+(C99-C104)*100/C104</f>
        <v>14.678784876440703</v>
      </c>
      <c r="L99" s="50">
        <f t="shared" ref="L99:Q99" si="204">+(D99-D104)*100/D104</f>
        <v>-57.096356741228178</v>
      </c>
      <c r="M99" s="50">
        <f t="shared" si="204"/>
        <v>-47.389616664283338</v>
      </c>
      <c r="N99" s="50">
        <f t="shared" si="204"/>
        <v>-49.040031673982959</v>
      </c>
      <c r="O99" s="50">
        <f t="shared" si="204"/>
        <v>75.161183918088298</v>
      </c>
      <c r="P99" s="50">
        <f t="shared" si="204"/>
        <v>86.150465215491579</v>
      </c>
      <c r="Q99" s="50">
        <f t="shared" si="204"/>
        <v>-15.94862137957805</v>
      </c>
      <c r="R99" s="14" t="str">
        <f t="shared" si="199"/>
        <v>เชียงคาน,รพช.</v>
      </c>
      <c r="S99" s="15">
        <f t="shared" si="200"/>
        <v>0.14678784876440704</v>
      </c>
      <c r="T99" s="15">
        <f t="shared" si="201"/>
        <v>-0.57096356741228182</v>
      </c>
      <c r="U99" s="15">
        <f t="shared" si="201"/>
        <v>-0.47389616664283341</v>
      </c>
      <c r="V99" s="15">
        <f t="shared" si="201"/>
        <v>-0.49040031673982959</v>
      </c>
      <c r="W99" s="15">
        <f t="shared" si="201"/>
        <v>0.75161183918088303</v>
      </c>
      <c r="X99" s="15">
        <f t="shared" si="201"/>
        <v>0.86150465215491578</v>
      </c>
      <c r="Y99" s="15">
        <f t="shared" si="201"/>
        <v>-0.15948621379578051</v>
      </c>
      <c r="Z99" s="14" t="str">
        <f t="shared" si="202"/>
        <v>เชียงคาน,รพช.</v>
      </c>
      <c r="AA99" s="16" t="str">
        <f>+IF(AND(C99&gt;C106),"OK","Not OK")</f>
        <v>OK</v>
      </c>
      <c r="AB99" s="16" t="str">
        <f t="shared" ref="AB99:AG99" si="205">+IF(AND(D99&gt;D106),"OK","Not OK")</f>
        <v>Not OK</v>
      </c>
      <c r="AC99" s="16" t="str">
        <f t="shared" si="205"/>
        <v>OK</v>
      </c>
      <c r="AD99" s="16" t="str">
        <f t="shared" si="205"/>
        <v>Not OK</v>
      </c>
      <c r="AE99" s="16" t="str">
        <f t="shared" si="205"/>
        <v>OK</v>
      </c>
      <c r="AF99" s="16" t="str">
        <f t="shared" si="205"/>
        <v>OK</v>
      </c>
      <c r="AG99" s="16" t="str">
        <f t="shared" si="205"/>
        <v>OK</v>
      </c>
    </row>
    <row r="100" spans="1:33" ht="13.5" customHeight="1">
      <c r="A100" s="253" t="s">
        <v>55</v>
      </c>
      <c r="B100" s="14" t="str">
        <f>+'8.คำนวณ'!G64</f>
        <v>โซ่พิสัย,รพช.</v>
      </c>
      <c r="C100" s="268">
        <f>+'8.คำนวณ'!M64</f>
        <v>1193.9808493054695</v>
      </c>
      <c r="D100" s="268">
        <f>+'8.คำนวณ'!N64</f>
        <v>293.21091072091008</v>
      </c>
      <c r="E100" s="268">
        <f>+'8.คำนวณ'!O64</f>
        <v>1123.7833311561071</v>
      </c>
      <c r="F100" s="268">
        <f>+'8.คำนวณ'!P64</f>
        <v>3972.4814566437926</v>
      </c>
      <c r="G100" s="268">
        <f>+'8.คำนวณ'!Q64</f>
        <v>9.3525615054694811</v>
      </c>
      <c r="H100" s="268">
        <f>+'8.คำนวณ'!R64</f>
        <v>23.882805990583833</v>
      </c>
      <c r="I100" s="268">
        <f>+'8.คำนวณ'!S64</f>
        <v>415.43574193149499</v>
      </c>
      <c r="J100" s="14" t="str">
        <f t="shared" si="197"/>
        <v>โซ่พิสัย,รพช.</v>
      </c>
      <c r="K100" s="50">
        <f>+(C100-C104)*100/C104</f>
        <v>18.092750114411679</v>
      </c>
      <c r="L100" s="50">
        <f t="shared" ref="L100:Q100" si="206">+(D100-D104)*100/D104</f>
        <v>9.9308435533388959</v>
      </c>
      <c r="M100" s="50">
        <f t="shared" si="206"/>
        <v>29.434508349041849</v>
      </c>
      <c r="N100" s="50">
        <f t="shared" si="206"/>
        <v>64.681069015676329</v>
      </c>
      <c r="O100" s="50">
        <f t="shared" si="206"/>
        <v>-5.4566978739836243E-2</v>
      </c>
      <c r="P100" s="50">
        <f t="shared" si="206"/>
        <v>-57.618039477773728</v>
      </c>
      <c r="Q100" s="50">
        <f t="shared" si="206"/>
        <v>-22.244243130144927</v>
      </c>
      <c r="R100" s="14" t="str">
        <f t="shared" si="199"/>
        <v>โซ่พิสัย,รพช.</v>
      </c>
      <c r="S100" s="15">
        <f t="shared" si="200"/>
        <v>0.18092750114411679</v>
      </c>
      <c r="T100" s="15">
        <f t="shared" si="201"/>
        <v>9.9308435533388958E-2</v>
      </c>
      <c r="U100" s="15">
        <f t="shared" si="201"/>
        <v>0.29434508349041849</v>
      </c>
      <c r="V100" s="15">
        <f t="shared" si="201"/>
        <v>0.64681069015676329</v>
      </c>
      <c r="W100" s="15">
        <f t="shared" si="201"/>
        <v>-5.4566978739836248E-4</v>
      </c>
      <c r="X100" s="15">
        <f t="shared" si="201"/>
        <v>-0.5761803947777373</v>
      </c>
      <c r="Y100" s="15">
        <f t="shared" si="201"/>
        <v>-0.22244243130144928</v>
      </c>
      <c r="Z100" s="14" t="str">
        <f t="shared" si="202"/>
        <v>โซ่พิสัย,รพช.</v>
      </c>
      <c r="AA100" s="16" t="str">
        <f>+IF(AND(C100&gt;C106),"OK","Not OK")</f>
        <v>OK</v>
      </c>
      <c r="AB100" s="16" t="str">
        <f t="shared" ref="AB100:AG100" si="207">+IF(AND(D100&gt;D106),"OK","Not OK")</f>
        <v>OK</v>
      </c>
      <c r="AC100" s="16" t="str">
        <f t="shared" si="207"/>
        <v>OK</v>
      </c>
      <c r="AD100" s="16" t="str">
        <f t="shared" si="207"/>
        <v>OK</v>
      </c>
      <c r="AE100" s="16" t="str">
        <f t="shared" si="207"/>
        <v>OK</v>
      </c>
      <c r="AF100" s="16" t="str">
        <f t="shared" si="207"/>
        <v>OK</v>
      </c>
      <c r="AG100" s="16" t="str">
        <f t="shared" si="207"/>
        <v>OK</v>
      </c>
    </row>
    <row r="101" spans="1:33" ht="13.5" customHeight="1">
      <c r="A101" s="253" t="s">
        <v>49</v>
      </c>
      <c r="B101" s="14" t="str">
        <f>+'8.คำนวณ'!G65</f>
        <v>พระอาจารย์ฝั้นอาจาโร,รพช.</v>
      </c>
      <c r="C101" s="268">
        <f>+'8.คำนวณ'!M65</f>
        <v>796.23643644256447</v>
      </c>
      <c r="D101" s="268">
        <f>+'8.คำนวณ'!N65</f>
        <v>497.10917761205104</v>
      </c>
      <c r="E101" s="268">
        <f>+'8.คำนวณ'!O65</f>
        <v>386.89672528032622</v>
      </c>
      <c r="F101" s="268">
        <f>+'8.คำนวณ'!P65</f>
        <v>2790.5125240907682</v>
      </c>
      <c r="G101" s="268">
        <f>+'8.คำนวณ'!Q65</f>
        <v>8.1592670790412285</v>
      </c>
      <c r="H101" s="268">
        <f>+'8.คำนวณ'!R65</f>
        <v>31.000088793554987</v>
      </c>
      <c r="I101" s="268">
        <f>+'8.คำนวณ'!S65</f>
        <v>621.26904162956373</v>
      </c>
      <c r="J101" s="14" t="str">
        <f t="shared" si="197"/>
        <v>พระอาจารย์ฝั้นอาจาโร,รพช.</v>
      </c>
      <c r="K101" s="50">
        <f>+(C101-C104)*100/C104</f>
        <v>-21.246852011489242</v>
      </c>
      <c r="L101" s="50">
        <f t="shared" ref="L101:Q101" si="208">+(D101-D104)*100/D104</f>
        <v>86.376527048869448</v>
      </c>
      <c r="M101" s="50">
        <f t="shared" si="208"/>
        <v>-55.438218355672582</v>
      </c>
      <c r="N101" s="50">
        <f t="shared" si="208"/>
        <v>15.681996400595846</v>
      </c>
      <c r="O101" s="50">
        <f t="shared" si="208"/>
        <v>-12.806616575150498</v>
      </c>
      <c r="P101" s="50">
        <f t="shared" si="208"/>
        <v>-44.987848582283</v>
      </c>
      <c r="Q101" s="50">
        <f t="shared" si="208"/>
        <v>16.280906229012071</v>
      </c>
      <c r="R101" s="14" t="str">
        <f t="shared" si="199"/>
        <v>พระอาจารย์ฝั้นอาจาโร,รพช.</v>
      </c>
      <c r="S101" s="15">
        <f t="shared" si="200"/>
        <v>-0.21246852011489242</v>
      </c>
      <c r="T101" s="15">
        <f t="shared" si="201"/>
        <v>0.86376527048869445</v>
      </c>
      <c r="U101" s="15">
        <f t="shared" si="201"/>
        <v>-0.55438218355672586</v>
      </c>
      <c r="V101" s="15">
        <f t="shared" si="201"/>
        <v>0.15681996400595846</v>
      </c>
      <c r="W101" s="15">
        <f t="shared" si="201"/>
        <v>-0.12806616575150498</v>
      </c>
      <c r="X101" s="15">
        <f t="shared" si="201"/>
        <v>-0.44987848582283002</v>
      </c>
      <c r="Y101" s="15">
        <f t="shared" si="201"/>
        <v>0.16280906229012071</v>
      </c>
      <c r="Z101" s="14" t="str">
        <f t="shared" si="202"/>
        <v>พระอาจารย์ฝั้นอาจาโร,รพช.</v>
      </c>
      <c r="AA101" s="16" t="str">
        <f>+IF(AND(C101&gt;C106),"OK","Not OK")</f>
        <v>Not OK</v>
      </c>
      <c r="AB101" s="16" t="str">
        <f t="shared" ref="AB101:AG101" si="209">+IF(AND(D101&gt;D106),"OK","Not OK")</f>
        <v>OK</v>
      </c>
      <c r="AC101" s="16" t="str">
        <f t="shared" si="209"/>
        <v>Not OK</v>
      </c>
      <c r="AD101" s="16" t="str">
        <f t="shared" si="209"/>
        <v>OK</v>
      </c>
      <c r="AE101" s="16" t="str">
        <f t="shared" si="209"/>
        <v>OK</v>
      </c>
      <c r="AF101" s="16" t="str">
        <f t="shared" si="209"/>
        <v>OK</v>
      </c>
      <c r="AG101" s="16" t="str">
        <f t="shared" si="209"/>
        <v>OK</v>
      </c>
    </row>
    <row r="102" spans="1:33" ht="13.5" customHeight="1">
      <c r="A102" s="253" t="s">
        <v>49</v>
      </c>
      <c r="B102" s="14" t="str">
        <f>+'8.คำนวณ'!G66</f>
        <v>บ้านม่วง,รพช.</v>
      </c>
      <c r="C102" s="268">
        <f>+'8.คำนวณ'!M66</f>
        <v>1078.0539998078584</v>
      </c>
      <c r="D102" s="268">
        <f>+'8.คำนวณ'!N66</f>
        <v>291.64584743971562</v>
      </c>
      <c r="E102" s="268">
        <f>+'8.คำนวณ'!O66</f>
        <v>1523.8440282948618</v>
      </c>
      <c r="F102" s="268">
        <f>+'8.คำนวณ'!P66</f>
        <v>3207.2794823267463</v>
      </c>
      <c r="G102" s="268">
        <f>+'8.คำนวณ'!Q66</f>
        <v>11.740483012689316</v>
      </c>
      <c r="H102" s="268">
        <f>+'8.คำนวณ'!R66</f>
        <v>34.265314833373324</v>
      </c>
      <c r="I102" s="268">
        <f>+'8.คำนวณ'!S66</f>
        <v>530.72928715534636</v>
      </c>
      <c r="J102" s="14" t="str">
        <f t="shared" si="197"/>
        <v>บ้านม่วง,รพช.</v>
      </c>
      <c r="K102" s="50">
        <f>+(C102-C104)*100/C104</f>
        <v>6.6268036737833818</v>
      </c>
      <c r="L102" s="50">
        <f t="shared" ref="L102:Q102" si="210">+(D102-D104)*100/D104</f>
        <v>9.3440689128828112</v>
      </c>
      <c r="M102" s="50">
        <f t="shared" si="210"/>
        <v>75.512482820026904</v>
      </c>
      <c r="N102" s="50">
        <f t="shared" si="210"/>
        <v>32.959264768438324</v>
      </c>
      <c r="O102" s="50">
        <f t="shared" si="210"/>
        <v>25.46377352298202</v>
      </c>
      <c r="P102" s="50">
        <f t="shared" si="210"/>
        <v>-39.193442298101523</v>
      </c>
      <c r="Q102" s="50">
        <f t="shared" si="210"/>
        <v>-0.66512519144887483</v>
      </c>
      <c r="R102" s="14" t="str">
        <f t="shared" si="199"/>
        <v>บ้านม่วง,รพช.</v>
      </c>
      <c r="S102" s="15">
        <f t="shared" si="200"/>
        <v>6.6268036737833824E-2</v>
      </c>
      <c r="T102" s="15">
        <f t="shared" si="201"/>
        <v>9.3440689128828108E-2</v>
      </c>
      <c r="U102" s="15">
        <f t="shared" si="201"/>
        <v>0.75512482820026905</v>
      </c>
      <c r="V102" s="15">
        <f t="shared" si="201"/>
        <v>0.32959264768438323</v>
      </c>
      <c r="W102" s="15">
        <f t="shared" si="201"/>
        <v>0.25463773522982019</v>
      </c>
      <c r="X102" s="15">
        <f t="shared" si="201"/>
        <v>-0.39193442298101522</v>
      </c>
      <c r="Y102" s="15">
        <f t="shared" si="201"/>
        <v>-6.6512519144887481E-3</v>
      </c>
      <c r="Z102" s="14" t="str">
        <f t="shared" si="202"/>
        <v>บ้านม่วง,รพช.</v>
      </c>
      <c r="AA102" s="16" t="str">
        <f>+IF(AND(C102&gt;C106),"OK","Not OK")</f>
        <v>OK</v>
      </c>
      <c r="AB102" s="16" t="str">
        <f t="shared" ref="AB102:AG102" si="211">+IF(AND(D102&gt;D106),"OK","Not OK")</f>
        <v>OK</v>
      </c>
      <c r="AC102" s="16" t="str">
        <f t="shared" si="211"/>
        <v>OK</v>
      </c>
      <c r="AD102" s="16" t="str">
        <f t="shared" si="211"/>
        <v>OK</v>
      </c>
      <c r="AE102" s="16" t="str">
        <f t="shared" si="211"/>
        <v>OK</v>
      </c>
      <c r="AF102" s="16" t="str">
        <f t="shared" si="211"/>
        <v>OK</v>
      </c>
      <c r="AG102" s="16" t="str">
        <f t="shared" si="211"/>
        <v>OK</v>
      </c>
    </row>
    <row r="103" spans="1:33" ht="13.5" customHeight="1">
      <c r="A103" s="253" t="s">
        <v>53</v>
      </c>
      <c r="B103" s="14" t="str">
        <f>+'8.คำนวณ'!G67</f>
        <v>สมเด็จพระยุพราชด่านซ้าย,รพช.</v>
      </c>
      <c r="C103" s="268">
        <f>+'8.คำนวณ'!M67</f>
        <v>931.45623656945497</v>
      </c>
      <c r="D103" s="268">
        <f>+'8.คำนวณ'!N67</f>
        <v>300.46938483307747</v>
      </c>
      <c r="E103" s="268">
        <f>+'8.คำนวณ'!O67</f>
        <v>1214.4370370370373</v>
      </c>
      <c r="F103" s="268">
        <f>+'8.คำนวณ'!P67</f>
        <v>2154.0637857948141</v>
      </c>
      <c r="G103" s="268">
        <f>+'8.คำนวณ'!Q67</f>
        <v>8.0989745876058858</v>
      </c>
      <c r="H103" s="268">
        <f>+'8.คำนวณ'!R67</f>
        <v>112.23739556882281</v>
      </c>
      <c r="I103" s="268">
        <f>+'8.คำนวณ'!S67</f>
        <v>753.24493740406751</v>
      </c>
      <c r="J103" s="14" t="str">
        <f t="shared" si="197"/>
        <v>สมเด็จพระยุพราชด่านซ้าย,รพช.</v>
      </c>
      <c r="K103" s="50">
        <f>+(C103-C104)*100/C104</f>
        <v>-7.8727027726682621</v>
      </c>
      <c r="L103" s="50">
        <f t="shared" ref="L103:Q103" si="212">+(D103-D104)*100/D104</f>
        <v>12.652195838964227</v>
      </c>
      <c r="M103" s="50">
        <f t="shared" si="212"/>
        <v>39.875771825201099</v>
      </c>
      <c r="N103" s="50">
        <f t="shared" si="212"/>
        <v>-10.702282479036047</v>
      </c>
      <c r="O103" s="50">
        <f t="shared" si="212"/>
        <v>-13.450927672266715</v>
      </c>
      <c r="P103" s="50">
        <f t="shared" si="212"/>
        <v>99.174287560297586</v>
      </c>
      <c r="Q103" s="50">
        <f t="shared" si="212"/>
        <v>40.982405471260286</v>
      </c>
      <c r="R103" s="14" t="str">
        <f t="shared" si="199"/>
        <v>สมเด็จพระยุพราชด่านซ้าย,รพช.</v>
      </c>
      <c r="S103" s="15">
        <f t="shared" si="200"/>
        <v>-7.8727027726682622E-2</v>
      </c>
      <c r="T103" s="15">
        <f t="shared" si="201"/>
        <v>0.12652195838964228</v>
      </c>
      <c r="U103" s="15">
        <f t="shared" si="201"/>
        <v>0.39875771825201101</v>
      </c>
      <c r="V103" s="15">
        <f t="shared" si="201"/>
        <v>-0.10702282479036046</v>
      </c>
      <c r="W103" s="15">
        <f t="shared" si="201"/>
        <v>-0.13450927672266716</v>
      </c>
      <c r="X103" s="15">
        <f t="shared" si="201"/>
        <v>0.9917428756029758</v>
      </c>
      <c r="Y103" s="15">
        <f t="shared" si="201"/>
        <v>0.40982405471260286</v>
      </c>
      <c r="Z103" s="14" t="str">
        <f t="shared" si="202"/>
        <v>สมเด็จพระยุพราชด่านซ้าย,รพช.</v>
      </c>
      <c r="AA103" s="16" t="str">
        <f>+IF(AND(C103&gt;C106),"OK","Not OK")</f>
        <v>OK</v>
      </c>
      <c r="AB103" s="16" t="str">
        <f t="shared" ref="AB103:AG103" si="213">+IF(AND(D103&gt;D106),"OK","Not OK")</f>
        <v>OK</v>
      </c>
      <c r="AC103" s="16" t="str">
        <f t="shared" si="213"/>
        <v>OK</v>
      </c>
      <c r="AD103" s="16" t="str">
        <f t="shared" si="213"/>
        <v>OK</v>
      </c>
      <c r="AE103" s="16" t="str">
        <f t="shared" si="213"/>
        <v>OK</v>
      </c>
      <c r="AF103" s="16" t="str">
        <f t="shared" si="213"/>
        <v>OK</v>
      </c>
      <c r="AG103" s="16" t="str">
        <f t="shared" si="213"/>
        <v>OK</v>
      </c>
    </row>
    <row r="104" spans="1:33" ht="13.5" customHeight="1">
      <c r="B104" s="18" t="s">
        <v>144</v>
      </c>
      <c r="C104" s="19">
        <f>AVERAGE(C98:C103)</f>
        <v>1011.0534712323206</v>
      </c>
      <c r="D104" s="19">
        <f t="shared" ref="D104:I104" si="214">AVERAGE(D98:D103)</f>
        <v>266.72306082927759</v>
      </c>
      <c r="E104" s="19">
        <f t="shared" si="214"/>
        <v>868.22544118268445</v>
      </c>
      <c r="F104" s="19">
        <f t="shared" si="214"/>
        <v>2412.2271493547591</v>
      </c>
      <c r="G104" s="19">
        <f t="shared" si="214"/>
        <v>9.3576677020149841</v>
      </c>
      <c r="H104" s="19">
        <f t="shared" si="214"/>
        <v>56.351347828892976</v>
      </c>
      <c r="I104" s="19">
        <f t="shared" si="214"/>
        <v>534.28293756671565</v>
      </c>
    </row>
    <row r="105" spans="1:33" ht="13.5" customHeight="1">
      <c r="B105" s="20" t="s">
        <v>268</v>
      </c>
      <c r="C105" s="257">
        <f>STDEV(C98:C103)</f>
        <v>157.00917735042557</v>
      </c>
      <c r="D105" s="257">
        <f t="shared" ref="D105:I105" si="215">STDEV(D98:D103)</f>
        <v>145.17793127755235</v>
      </c>
      <c r="E105" s="257">
        <f t="shared" si="215"/>
        <v>479.35713898739652</v>
      </c>
      <c r="F105" s="257">
        <f t="shared" si="215"/>
        <v>1126.5984293792105</v>
      </c>
      <c r="G105" s="257">
        <f t="shared" si="215"/>
        <v>4.6157014998014843</v>
      </c>
      <c r="H105" s="257">
        <f t="shared" si="215"/>
        <v>40.660358099939238</v>
      </c>
      <c r="I105" s="257">
        <f t="shared" si="215"/>
        <v>131.58963817153611</v>
      </c>
    </row>
    <row r="106" spans="1:33" ht="13.5" customHeight="1">
      <c r="B106" s="20" t="s">
        <v>145</v>
      </c>
      <c r="C106" s="257">
        <f>+C104-C105</f>
        <v>854.04429388189499</v>
      </c>
      <c r="D106" s="257">
        <f t="shared" ref="D106:I106" si="216">+D104-D105</f>
        <v>121.54512955172524</v>
      </c>
      <c r="E106" s="257">
        <f t="shared" si="216"/>
        <v>388.86830219528792</v>
      </c>
      <c r="F106" s="257">
        <f t="shared" si="216"/>
        <v>1285.6287199755486</v>
      </c>
      <c r="G106" s="257">
        <f t="shared" si="216"/>
        <v>4.7419662022134998</v>
      </c>
      <c r="H106" s="257">
        <f t="shared" si="216"/>
        <v>15.690989728953738</v>
      </c>
      <c r="I106" s="257">
        <f t="shared" si="216"/>
        <v>402.69329939517957</v>
      </c>
    </row>
    <row r="107" spans="1:33" ht="13.5" customHeight="1">
      <c r="B107" s="348" t="s">
        <v>153</v>
      </c>
      <c r="C107" s="349" t="s">
        <v>135</v>
      </c>
      <c r="D107" s="350"/>
      <c r="E107" s="350"/>
      <c r="F107" s="350"/>
      <c r="G107" s="350"/>
      <c r="H107" s="350"/>
      <c r="I107" s="351"/>
      <c r="J107" s="348" t="s">
        <v>153</v>
      </c>
      <c r="K107" s="345" t="s">
        <v>4</v>
      </c>
      <c r="L107" s="346"/>
      <c r="M107" s="346"/>
      <c r="N107" s="346"/>
      <c r="O107" s="346"/>
      <c r="P107" s="346"/>
      <c r="Q107" s="347"/>
      <c r="R107" s="348" t="s">
        <v>153</v>
      </c>
      <c r="S107" s="352" t="s">
        <v>4</v>
      </c>
      <c r="T107" s="353"/>
      <c r="U107" s="353"/>
      <c r="V107" s="353"/>
      <c r="W107" s="353"/>
      <c r="X107" s="353"/>
      <c r="Y107" s="354"/>
      <c r="Z107" s="348" t="s">
        <v>153</v>
      </c>
      <c r="AA107" s="349" t="s">
        <v>136</v>
      </c>
      <c r="AB107" s="350"/>
      <c r="AC107" s="350"/>
      <c r="AD107" s="350"/>
      <c r="AE107" s="350"/>
      <c r="AF107" s="350"/>
      <c r="AG107" s="351"/>
    </row>
    <row r="108" spans="1:33" ht="13.5" customHeight="1">
      <c r="B108" s="348"/>
      <c r="C108" s="12" t="s">
        <v>137</v>
      </c>
      <c r="D108" s="13" t="s">
        <v>253</v>
      </c>
      <c r="E108" s="12" t="s">
        <v>139</v>
      </c>
      <c r="F108" s="12" t="s">
        <v>140</v>
      </c>
      <c r="G108" s="12" t="s">
        <v>141</v>
      </c>
      <c r="H108" s="12" t="s">
        <v>142</v>
      </c>
      <c r="I108" s="12" t="s">
        <v>143</v>
      </c>
      <c r="J108" s="348"/>
      <c r="K108" s="45" t="s">
        <v>137</v>
      </c>
      <c r="L108" s="46" t="s">
        <v>253</v>
      </c>
      <c r="M108" s="45" t="s">
        <v>139</v>
      </c>
      <c r="N108" s="45" t="s">
        <v>140</v>
      </c>
      <c r="O108" s="45" t="s">
        <v>141</v>
      </c>
      <c r="P108" s="45" t="s">
        <v>142</v>
      </c>
      <c r="Q108" s="45" t="s">
        <v>143</v>
      </c>
      <c r="R108" s="348"/>
      <c r="S108" s="57" t="s">
        <v>137</v>
      </c>
      <c r="T108" s="58" t="s">
        <v>253</v>
      </c>
      <c r="U108" s="57" t="s">
        <v>139</v>
      </c>
      <c r="V108" s="57" t="s">
        <v>140</v>
      </c>
      <c r="W108" s="57" t="s">
        <v>141</v>
      </c>
      <c r="X108" s="57" t="s">
        <v>142</v>
      </c>
      <c r="Y108" s="57" t="s">
        <v>143</v>
      </c>
      <c r="Z108" s="348"/>
      <c r="AA108" s="12" t="s">
        <v>137</v>
      </c>
      <c r="AB108" s="13" t="s">
        <v>253</v>
      </c>
      <c r="AC108" s="12" t="s">
        <v>139</v>
      </c>
      <c r="AD108" s="12" t="s">
        <v>140</v>
      </c>
      <c r="AE108" s="12" t="s">
        <v>141</v>
      </c>
      <c r="AF108" s="12" t="s">
        <v>142</v>
      </c>
      <c r="AG108" s="12" t="s">
        <v>143</v>
      </c>
    </row>
    <row r="109" spans="1:33" ht="13.5" customHeight="1">
      <c r="A109" s="253" t="s">
        <v>88</v>
      </c>
      <c r="B109" s="14" t="str">
        <f>+'8.คำนวณ'!G68</f>
        <v>ศรีบุญเรือง,รพช.</v>
      </c>
      <c r="C109" s="264">
        <f>+'8.คำนวณ'!M68</f>
        <v>910.67985109785889</v>
      </c>
      <c r="D109" s="264">
        <f>+'8.คำนวณ'!N68</f>
        <v>88.252185675142883</v>
      </c>
      <c r="E109" s="264">
        <f>+'8.คำนวณ'!O68</f>
        <v>478.03538435140712</v>
      </c>
      <c r="F109" s="264">
        <f>+'8.คำนวณ'!P68</f>
        <v>1160.157408982647</v>
      </c>
      <c r="G109" s="264">
        <f>+'8.คำนวณ'!Q68</f>
        <v>4.7367166773396763</v>
      </c>
      <c r="H109" s="264">
        <f>+'8.คำนวณ'!R68</f>
        <v>30.842612752721617</v>
      </c>
      <c r="I109" s="264">
        <f>+'8.คำนวณ'!S68</f>
        <v>411.08510792615647</v>
      </c>
      <c r="J109" s="14" t="str">
        <f>+B109</f>
        <v>ศรีบุญเรือง,รพช.</v>
      </c>
      <c r="K109" s="50">
        <f>+(C109-C114)*100/C114</f>
        <v>1.2945398063899729</v>
      </c>
      <c r="L109" s="50">
        <f t="shared" ref="L109:Q109" si="217">+(D109-D114)*100/D114</f>
        <v>-64.362237664071728</v>
      </c>
      <c r="M109" s="50">
        <f t="shared" si="217"/>
        <v>-56.066324260896408</v>
      </c>
      <c r="N109" s="50">
        <f t="shared" si="217"/>
        <v>-54.090257480636154</v>
      </c>
      <c r="O109" s="50">
        <f t="shared" si="217"/>
        <v>-49.567510216167797</v>
      </c>
      <c r="P109" s="50">
        <f t="shared" si="217"/>
        <v>-43.443072565539744</v>
      </c>
      <c r="Q109" s="50">
        <f t="shared" si="217"/>
        <v>-35.684693971967896</v>
      </c>
      <c r="R109" s="14" t="str">
        <f>+J109</f>
        <v>ศรีบุญเรือง,รพช.</v>
      </c>
      <c r="S109" s="15">
        <f>+K109/100</f>
        <v>1.294539806389973E-2</v>
      </c>
      <c r="T109" s="15">
        <f t="shared" ref="T109:Y113" si="218">+L109/100</f>
        <v>-0.64362237664071731</v>
      </c>
      <c r="U109" s="15">
        <f t="shared" si="218"/>
        <v>-0.56066324260896405</v>
      </c>
      <c r="V109" s="15">
        <f t="shared" si="218"/>
        <v>-0.5409025748063615</v>
      </c>
      <c r="W109" s="15">
        <f t="shared" si="218"/>
        <v>-0.49567510216167798</v>
      </c>
      <c r="X109" s="15">
        <f t="shared" si="218"/>
        <v>-0.43443072565539742</v>
      </c>
      <c r="Y109" s="15">
        <f t="shared" si="218"/>
        <v>-0.35684693971967896</v>
      </c>
      <c r="Z109" s="14" t="str">
        <f>+R109</f>
        <v>ศรีบุญเรือง,รพช.</v>
      </c>
      <c r="AA109" s="16" t="str">
        <f>+IF(AND(C109&gt;C116),"OK","Not OK")</f>
        <v>OK</v>
      </c>
      <c r="AB109" s="16" t="str">
        <f t="shared" ref="AB109:AF109" si="219">+IF(AND(D109&gt;D116),"OK","Not OK")</f>
        <v>OK</v>
      </c>
      <c r="AC109" s="16" t="str">
        <f t="shared" si="219"/>
        <v>OK</v>
      </c>
      <c r="AD109" s="16" t="str">
        <f t="shared" si="219"/>
        <v>Not OK</v>
      </c>
      <c r="AE109" s="16" t="str">
        <f t="shared" si="219"/>
        <v>OK</v>
      </c>
      <c r="AF109" s="16" t="str">
        <f t="shared" si="219"/>
        <v>OK</v>
      </c>
      <c r="AG109" s="16" t="str">
        <f>+IF(AND(I109&gt;I116),"OK","Not OK")</f>
        <v>Not OK</v>
      </c>
    </row>
    <row r="110" spans="1:33" ht="13.5" customHeight="1">
      <c r="A110" s="253" t="s">
        <v>55</v>
      </c>
      <c r="B110" s="14" t="str">
        <f>+'8.คำนวณ'!G69</f>
        <v>เซกา,รพช.</v>
      </c>
      <c r="C110" s="264">
        <f>+'8.คำนวณ'!M69</f>
        <v>703.49298832964496</v>
      </c>
      <c r="D110" s="264">
        <f>+'8.คำนวณ'!N69</f>
        <v>236.71790160585601</v>
      </c>
      <c r="E110" s="264">
        <f>+'8.คำนวณ'!O69</f>
        <v>1039.9769724770642</v>
      </c>
      <c r="F110" s="264">
        <f>+'8.คำนวณ'!P69</f>
        <v>3311.0512308575803</v>
      </c>
      <c r="G110" s="264">
        <f>+'8.คำนวณ'!Q69</f>
        <v>6.8824258992805758</v>
      </c>
      <c r="H110" s="264">
        <f>+'8.คำนวณ'!R69</f>
        <v>55.353648920863307</v>
      </c>
      <c r="I110" s="264">
        <f>+'8.คำนวณ'!S69</f>
        <v>638.94760918496661</v>
      </c>
      <c r="J110" s="14" t="str">
        <f>+B110</f>
        <v>เซกา,รพช.</v>
      </c>
      <c r="K110" s="50">
        <f>+(C110-C114)*100/C114</f>
        <v>-21.750768479211608</v>
      </c>
      <c r="L110" s="50">
        <f t="shared" ref="L110:Q110" si="220">+(D110-D114)*100/D114</f>
        <v>-4.4092080717127908</v>
      </c>
      <c r="M110" s="50">
        <f t="shared" si="220"/>
        <v>-4.4212780463235442</v>
      </c>
      <c r="N110" s="50">
        <f t="shared" si="220"/>
        <v>31.024900845474793</v>
      </c>
      <c r="O110" s="50">
        <f t="shared" si="220"/>
        <v>-26.721841837415237</v>
      </c>
      <c r="P110" s="50">
        <f t="shared" si="220"/>
        <v>1.5034728202007299</v>
      </c>
      <c r="Q110" s="50">
        <f t="shared" si="220"/>
        <v>-3.5028688043952781E-2</v>
      </c>
      <c r="R110" s="14" t="str">
        <f>+J110</f>
        <v>เซกา,รพช.</v>
      </c>
      <c r="S110" s="15">
        <f>+K110/100</f>
        <v>-0.21750768479211607</v>
      </c>
      <c r="T110" s="15">
        <f t="shared" si="218"/>
        <v>-4.4092080717127911E-2</v>
      </c>
      <c r="U110" s="15">
        <f t="shared" si="218"/>
        <v>-4.4212780463235443E-2</v>
      </c>
      <c r="V110" s="15">
        <f t="shared" si="218"/>
        <v>0.31024900845474795</v>
      </c>
      <c r="W110" s="15">
        <f t="shared" si="218"/>
        <v>-0.26721841837415239</v>
      </c>
      <c r="X110" s="15">
        <f t="shared" si="218"/>
        <v>1.5034728202007299E-2</v>
      </c>
      <c r="Y110" s="15">
        <f t="shared" si="218"/>
        <v>-3.5028688043952782E-4</v>
      </c>
      <c r="Z110" s="14" t="str">
        <f>+R110</f>
        <v>เซกา,รพช.</v>
      </c>
      <c r="AA110" s="16" t="str">
        <f>+IF(AND(C110&gt;C116),"OK","Not OK")</f>
        <v>OK</v>
      </c>
      <c r="AB110" s="16" t="str">
        <f t="shared" ref="AB110:AG110" si="221">+IF(AND(D110&gt;D116),"OK","Not OK")</f>
        <v>OK</v>
      </c>
      <c r="AC110" s="16" t="str">
        <f t="shared" si="221"/>
        <v>OK</v>
      </c>
      <c r="AD110" s="16" t="str">
        <f t="shared" si="221"/>
        <v>OK</v>
      </c>
      <c r="AE110" s="16" t="str">
        <f t="shared" si="221"/>
        <v>OK</v>
      </c>
      <c r="AF110" s="16" t="str">
        <f t="shared" si="221"/>
        <v>OK</v>
      </c>
      <c r="AG110" s="16" t="str">
        <f t="shared" si="221"/>
        <v>OK</v>
      </c>
    </row>
    <row r="111" spans="1:33" ht="13.5" customHeight="1">
      <c r="A111" s="253" t="s">
        <v>49</v>
      </c>
      <c r="B111" s="14" t="str">
        <f>+'8.คำนวณ'!G70</f>
        <v>พังโคน,รพช.</v>
      </c>
      <c r="C111" s="264">
        <f>+'8.คำนวณ'!M70</f>
        <v>1241.8173854021143</v>
      </c>
      <c r="D111" s="264">
        <f>+'8.คำนวณ'!N70</f>
        <v>199.39851833302581</v>
      </c>
      <c r="E111" s="264">
        <f>+'8.คำนวณ'!O70</f>
        <v>1127.8420738530399</v>
      </c>
      <c r="F111" s="264">
        <f>+'8.คำนวณ'!P70</f>
        <v>2808.4008912830554</v>
      </c>
      <c r="G111" s="264">
        <f>+'8.คำนวณ'!Q70</f>
        <v>22.666093337919964</v>
      </c>
      <c r="H111" s="264">
        <f>+'8.คำนวณ'!R70</f>
        <v>97.987119214157403</v>
      </c>
      <c r="I111" s="264">
        <f>+'8.คำนวณ'!S70</f>
        <v>832.63516725096872</v>
      </c>
      <c r="J111" s="14" t="str">
        <f>+B111</f>
        <v>พังโคน,รพช.</v>
      </c>
      <c r="K111" s="50">
        <f>+(C111-C114)*100/C114</f>
        <v>38.126829561714601</v>
      </c>
      <c r="L111" s="50">
        <f t="shared" ref="L111:Q111" si="222">+(D111-D114)*100/D114</f>
        <v>-19.479421930168453</v>
      </c>
      <c r="M111" s="50">
        <f t="shared" si="222"/>
        <v>3.6539335363359777</v>
      </c>
      <c r="N111" s="50">
        <f t="shared" si="222"/>
        <v>11.134024410549218</v>
      </c>
      <c r="O111" s="50">
        <f t="shared" si="222"/>
        <v>141.32908902333784</v>
      </c>
      <c r="P111" s="50">
        <f t="shared" si="222"/>
        <v>79.681612428177999</v>
      </c>
      <c r="Q111" s="50">
        <f t="shared" si="222"/>
        <v>30.267880200289792</v>
      </c>
      <c r="R111" s="14" t="str">
        <f>+J111</f>
        <v>พังโคน,รพช.</v>
      </c>
      <c r="S111" s="15">
        <f>+K111/100</f>
        <v>0.38126829561714604</v>
      </c>
      <c r="T111" s="15">
        <f t="shared" si="218"/>
        <v>-0.19479421930168453</v>
      </c>
      <c r="U111" s="15">
        <f t="shared" si="218"/>
        <v>3.6539335363359779E-2</v>
      </c>
      <c r="V111" s="15">
        <f t="shared" si="218"/>
        <v>0.11134024410549218</v>
      </c>
      <c r="W111" s="15">
        <f t="shared" si="218"/>
        <v>1.4132908902333785</v>
      </c>
      <c r="X111" s="15">
        <f t="shared" si="218"/>
        <v>0.79681612428177995</v>
      </c>
      <c r="Y111" s="15">
        <f t="shared" si="218"/>
        <v>0.30267880200289793</v>
      </c>
      <c r="Z111" s="14" t="str">
        <f>+R111</f>
        <v>พังโคน,รพช.</v>
      </c>
      <c r="AA111" s="16" t="str">
        <f>+IF(AND(C111&gt;C116),"OK","Not OK")</f>
        <v>OK</v>
      </c>
      <c r="AB111" s="16" t="str">
        <f t="shared" ref="AB111:AG111" si="223">+IF(AND(D111&gt;D116),"OK","Not OK")</f>
        <v>OK</v>
      </c>
      <c r="AC111" s="16" t="str">
        <f t="shared" si="223"/>
        <v>OK</v>
      </c>
      <c r="AD111" s="16" t="str">
        <f t="shared" si="223"/>
        <v>OK</v>
      </c>
      <c r="AE111" s="16" t="str">
        <f t="shared" si="223"/>
        <v>OK</v>
      </c>
      <c r="AF111" s="16" t="str">
        <f t="shared" si="223"/>
        <v>OK</v>
      </c>
      <c r="AG111" s="16" t="str">
        <f t="shared" si="223"/>
        <v>OK</v>
      </c>
    </row>
    <row r="112" spans="1:33" ht="13.5" customHeight="1">
      <c r="A112" s="253" t="s">
        <v>49</v>
      </c>
      <c r="B112" s="14" t="str">
        <f>+'8.คำนวณ'!G71</f>
        <v>อากาศอำนวย,รพช.</v>
      </c>
      <c r="C112" s="264">
        <f>+'8.คำนวณ'!M71</f>
        <v>952.49446712148142</v>
      </c>
      <c r="D112" s="264">
        <f>+'8.คำนวณ'!N71</f>
        <v>189.99561906399893</v>
      </c>
      <c r="E112" s="264">
        <f>+'8.คำนวณ'!O71</f>
        <v>709.47241145075213</v>
      </c>
      <c r="F112" s="264">
        <f>+'8.คำนวณ'!P71</f>
        <v>2009.9915938104448</v>
      </c>
      <c r="G112" s="264">
        <f>+'8.คำนวณ'!Q71</f>
        <v>7.2838970119024502</v>
      </c>
      <c r="H112" s="264">
        <f>+'8.คำนวณ'!R71</f>
        <v>26.386570485253724</v>
      </c>
      <c r="I112" s="264">
        <f>+'8.คำนวณ'!S71</f>
        <v>699.59789695962093</v>
      </c>
      <c r="J112" s="14" t="str">
        <f>+B112</f>
        <v>อากาศอำนวย,รพช.</v>
      </c>
      <c r="K112" s="50">
        <f>+(C112-C114)*100/C114</f>
        <v>5.9455620972505629</v>
      </c>
      <c r="L112" s="50">
        <f t="shared" ref="L112:Q112" si="224">+(D112-D114)*100/D114</f>
        <v>-23.276475644529175</v>
      </c>
      <c r="M112" s="50">
        <f t="shared" si="224"/>
        <v>-34.796184778647799</v>
      </c>
      <c r="N112" s="50">
        <f t="shared" si="224"/>
        <v>-20.46062385720321</v>
      </c>
      <c r="O112" s="50">
        <f t="shared" si="224"/>
        <v>-22.447322341100747</v>
      </c>
      <c r="P112" s="50">
        <f t="shared" si="224"/>
        <v>-51.614236960288714</v>
      </c>
      <c r="Q112" s="50">
        <f t="shared" si="224"/>
        <v>9.4538624045903266</v>
      </c>
      <c r="R112" s="14" t="str">
        <f>+J112</f>
        <v>อากาศอำนวย,รพช.</v>
      </c>
      <c r="S112" s="15">
        <f>+K112/100</f>
        <v>5.9455620972505632E-2</v>
      </c>
      <c r="T112" s="15">
        <f t="shared" si="218"/>
        <v>-0.23276475644529174</v>
      </c>
      <c r="U112" s="15">
        <f t="shared" si="218"/>
        <v>-0.34796184778647798</v>
      </c>
      <c r="V112" s="15">
        <f t="shared" si="218"/>
        <v>-0.20460623857203208</v>
      </c>
      <c r="W112" s="15">
        <f t="shared" si="218"/>
        <v>-0.22447322341100748</v>
      </c>
      <c r="X112" s="15">
        <f t="shared" si="218"/>
        <v>-0.51614236960288717</v>
      </c>
      <c r="Y112" s="15">
        <f t="shared" si="218"/>
        <v>9.4538624045903269E-2</v>
      </c>
      <c r="Z112" s="14" t="str">
        <f>+R112</f>
        <v>อากาศอำนวย,รพช.</v>
      </c>
      <c r="AA112" s="16" t="str">
        <f>+IF(AND(C112&gt;C116),"OK","Not OK")</f>
        <v>OK</v>
      </c>
      <c r="AB112" s="16" t="str">
        <f t="shared" ref="AB112:AG112" si="225">+IF(AND(D112&gt;D116),"OK","Not OK")</f>
        <v>OK</v>
      </c>
      <c r="AC112" s="16" t="str">
        <f t="shared" si="225"/>
        <v>OK</v>
      </c>
      <c r="AD112" s="16" t="str">
        <f t="shared" si="225"/>
        <v>OK</v>
      </c>
      <c r="AE112" s="16" t="str">
        <f t="shared" si="225"/>
        <v>OK</v>
      </c>
      <c r="AF112" s="16" t="str">
        <f t="shared" si="225"/>
        <v>OK</v>
      </c>
      <c r="AG112" s="16" t="str">
        <f t="shared" si="225"/>
        <v>OK</v>
      </c>
    </row>
    <row r="113" spans="1:33" ht="13.5" customHeight="1">
      <c r="A113" s="253" t="s">
        <v>51</v>
      </c>
      <c r="B113" s="14" t="str">
        <f>+'8.คำนวณ'!G72</f>
        <v>ศรีสงคราม,รพช.</v>
      </c>
      <c r="C113" s="264">
        <f>+'8.คำนวณ'!M72</f>
        <v>686.72231939666585</v>
      </c>
      <c r="D113" s="264">
        <f>+'8.คำนวณ'!N72</f>
        <v>523.81937455109062</v>
      </c>
      <c r="E113" s="264">
        <f>+'8.คำนวณ'!O72</f>
        <v>2085.0941596316197</v>
      </c>
      <c r="F113" s="264">
        <f>+'8.คำนวณ'!P72</f>
        <v>3345.5972590837287</v>
      </c>
      <c r="G113" s="264">
        <f>+'8.คำนวณ'!Q72</f>
        <v>5.3918311033184345</v>
      </c>
      <c r="H113" s="264">
        <f>+'8.คำนวณ'!R72</f>
        <v>62.098792773889421</v>
      </c>
      <c r="I113" s="264">
        <f>+'8.คำนวณ'!S72</f>
        <v>613.59173156163763</v>
      </c>
      <c r="J113" s="14" t="str">
        <f>+B113</f>
        <v>ศรีสงคราม,รพช.</v>
      </c>
      <c r="K113" s="50">
        <f>+(C113-C114)*100/C114</f>
        <v>-23.616162986143436</v>
      </c>
      <c r="L113" s="50">
        <f t="shared" ref="L113:Q113" si="226">+(D113-D114)*100/D114</f>
        <v>111.52734331048218</v>
      </c>
      <c r="M113" s="50">
        <f t="shared" si="226"/>
        <v>91.629853549531774</v>
      </c>
      <c r="N113" s="50">
        <f t="shared" si="226"/>
        <v>32.391956081815458</v>
      </c>
      <c r="O113" s="50">
        <f t="shared" si="226"/>
        <v>-42.592414628654041</v>
      </c>
      <c r="P113" s="50">
        <f t="shared" si="226"/>
        <v>13.872224277449778</v>
      </c>
      <c r="Q113" s="50">
        <f t="shared" si="226"/>
        <v>-4.0020199448682483</v>
      </c>
      <c r="R113" s="14" t="str">
        <f>+J113</f>
        <v>ศรีสงคราม,รพช.</v>
      </c>
      <c r="S113" s="15">
        <f>+K113/100</f>
        <v>-0.23616162986143435</v>
      </c>
      <c r="T113" s="15">
        <f t="shared" si="218"/>
        <v>1.1152734331048217</v>
      </c>
      <c r="U113" s="15">
        <f t="shared" si="218"/>
        <v>0.9162985354953177</v>
      </c>
      <c r="V113" s="15">
        <f t="shared" si="218"/>
        <v>0.32391956081815459</v>
      </c>
      <c r="W113" s="15">
        <f t="shared" si="218"/>
        <v>-0.42592414628654041</v>
      </c>
      <c r="X113" s="15">
        <f t="shared" si="218"/>
        <v>0.13872224277449777</v>
      </c>
      <c r="Y113" s="15">
        <f t="shared" si="218"/>
        <v>-4.0020199448682486E-2</v>
      </c>
      <c r="Z113" s="14" t="str">
        <f>+R113</f>
        <v>ศรีสงคราม,รพช.</v>
      </c>
      <c r="AA113" s="16" t="str">
        <f>+IF(AND(C113&gt;C116),"OK","Not OK")</f>
        <v>OK</v>
      </c>
      <c r="AB113" s="16" t="str">
        <f t="shared" ref="AB113:AG113" si="227">+IF(AND(D113&gt;D116),"OK","Not OK")</f>
        <v>OK</v>
      </c>
      <c r="AC113" s="16" t="str">
        <f t="shared" si="227"/>
        <v>OK</v>
      </c>
      <c r="AD113" s="16" t="str">
        <f t="shared" si="227"/>
        <v>OK</v>
      </c>
      <c r="AE113" s="16" t="str">
        <f t="shared" si="227"/>
        <v>OK</v>
      </c>
      <c r="AF113" s="16" t="str">
        <f t="shared" si="227"/>
        <v>OK</v>
      </c>
      <c r="AG113" s="16" t="str">
        <f t="shared" si="227"/>
        <v>OK</v>
      </c>
    </row>
    <row r="114" spans="1:33" ht="13.5" customHeight="1">
      <c r="B114" s="18" t="s">
        <v>144</v>
      </c>
      <c r="C114" s="19">
        <f t="shared" ref="C114:I114" si="228">AVERAGE(C109:C113)</f>
        <v>899.04140226955292</v>
      </c>
      <c r="D114" s="19">
        <f t="shared" si="228"/>
        <v>247.63671984582282</v>
      </c>
      <c r="E114" s="19">
        <f t="shared" si="228"/>
        <v>1088.0842003527766</v>
      </c>
      <c r="F114" s="19">
        <f t="shared" si="228"/>
        <v>2527.0396768034907</v>
      </c>
      <c r="G114" s="19">
        <f t="shared" si="228"/>
        <v>9.3921928059522202</v>
      </c>
      <c r="H114" s="19">
        <f t="shared" si="228"/>
        <v>54.533748829377089</v>
      </c>
      <c r="I114" s="19">
        <f t="shared" si="228"/>
        <v>639.17150257667004</v>
      </c>
    </row>
    <row r="115" spans="1:33" ht="13.5" customHeight="1">
      <c r="B115" s="20" t="s">
        <v>268</v>
      </c>
      <c r="C115" s="21">
        <f t="shared" ref="C115:I115" si="229">STDEV(C109:C113)</f>
        <v>225.72474022140676</v>
      </c>
      <c r="D115" s="21">
        <f t="shared" si="229"/>
        <v>163.89701771931431</v>
      </c>
      <c r="E115" s="21">
        <f t="shared" si="229"/>
        <v>615.10777457706774</v>
      </c>
      <c r="F115" s="21">
        <f t="shared" si="229"/>
        <v>935.35830295427922</v>
      </c>
      <c r="G115" s="21">
        <f t="shared" si="229"/>
        <v>7.4936077450982506</v>
      </c>
      <c r="H115" s="21">
        <f t="shared" si="229"/>
        <v>28.721207761764745</v>
      </c>
      <c r="I115" s="21">
        <f t="shared" si="229"/>
        <v>153.09908305198613</v>
      </c>
    </row>
    <row r="116" spans="1:33" ht="13.5" customHeight="1">
      <c r="B116" s="20" t="s">
        <v>145</v>
      </c>
      <c r="C116" s="21">
        <f>+C114-C115</f>
        <v>673.3166620481461</v>
      </c>
      <c r="D116" s="21">
        <f t="shared" ref="D116:I116" si="230">+D114-D115</f>
        <v>83.739702126508519</v>
      </c>
      <c r="E116" s="21">
        <f t="shared" si="230"/>
        <v>472.97642577570889</v>
      </c>
      <c r="F116" s="21">
        <f t="shared" si="230"/>
        <v>1591.6813738492115</v>
      </c>
      <c r="G116" s="21">
        <f t="shared" si="230"/>
        <v>1.8985850608539696</v>
      </c>
      <c r="H116" s="21">
        <f t="shared" si="230"/>
        <v>25.812541067612344</v>
      </c>
      <c r="I116" s="21">
        <f t="shared" si="230"/>
        <v>486.07241952468394</v>
      </c>
    </row>
    <row r="117" spans="1:33" ht="13.5" customHeight="1">
      <c r="B117" s="348" t="s">
        <v>154</v>
      </c>
      <c r="C117" s="349" t="s">
        <v>135</v>
      </c>
      <c r="D117" s="350"/>
      <c r="E117" s="350"/>
      <c r="F117" s="350"/>
      <c r="G117" s="350"/>
      <c r="H117" s="350"/>
      <c r="I117" s="351"/>
      <c r="J117" s="348" t="s">
        <v>154</v>
      </c>
      <c r="K117" s="345" t="s">
        <v>4</v>
      </c>
      <c r="L117" s="346"/>
      <c r="M117" s="346"/>
      <c r="N117" s="346"/>
      <c r="O117" s="346"/>
      <c r="P117" s="346"/>
      <c r="Q117" s="347"/>
      <c r="R117" s="348" t="s">
        <v>154</v>
      </c>
      <c r="S117" s="352" t="s">
        <v>4</v>
      </c>
      <c r="T117" s="353"/>
      <c r="U117" s="353"/>
      <c r="V117" s="353"/>
      <c r="W117" s="353"/>
      <c r="X117" s="353"/>
      <c r="Y117" s="354"/>
      <c r="Z117" s="348" t="s">
        <v>154</v>
      </c>
      <c r="AA117" s="349" t="s">
        <v>136</v>
      </c>
      <c r="AB117" s="350"/>
      <c r="AC117" s="350"/>
      <c r="AD117" s="350"/>
      <c r="AE117" s="350"/>
      <c r="AF117" s="350"/>
      <c r="AG117" s="351"/>
    </row>
    <row r="118" spans="1:33" ht="13.5" customHeight="1">
      <c r="B118" s="348"/>
      <c r="C118" s="12" t="s">
        <v>137</v>
      </c>
      <c r="D118" s="13" t="s">
        <v>253</v>
      </c>
      <c r="E118" s="12" t="s">
        <v>139</v>
      </c>
      <c r="F118" s="12" t="s">
        <v>140</v>
      </c>
      <c r="G118" s="12" t="s">
        <v>141</v>
      </c>
      <c r="H118" s="12" t="s">
        <v>142</v>
      </c>
      <c r="I118" s="12" t="s">
        <v>143</v>
      </c>
      <c r="J118" s="348"/>
      <c r="K118" s="45" t="s">
        <v>137</v>
      </c>
      <c r="L118" s="46" t="s">
        <v>253</v>
      </c>
      <c r="M118" s="45" t="s">
        <v>139</v>
      </c>
      <c r="N118" s="45" t="s">
        <v>140</v>
      </c>
      <c r="O118" s="45" t="s">
        <v>141</v>
      </c>
      <c r="P118" s="45" t="s">
        <v>142</v>
      </c>
      <c r="Q118" s="45" t="s">
        <v>143</v>
      </c>
      <c r="R118" s="348"/>
      <c r="S118" s="57" t="s">
        <v>137</v>
      </c>
      <c r="T118" s="58" t="s">
        <v>253</v>
      </c>
      <c r="U118" s="57" t="s">
        <v>139</v>
      </c>
      <c r="V118" s="57" t="s">
        <v>140</v>
      </c>
      <c r="W118" s="57" t="s">
        <v>141</v>
      </c>
      <c r="X118" s="57" t="s">
        <v>142</v>
      </c>
      <c r="Y118" s="57" t="s">
        <v>143</v>
      </c>
      <c r="Z118" s="348"/>
      <c r="AA118" s="12" t="s">
        <v>137</v>
      </c>
      <c r="AB118" s="13" t="s">
        <v>253</v>
      </c>
      <c r="AC118" s="12" t="s">
        <v>139</v>
      </c>
      <c r="AD118" s="12" t="s">
        <v>140</v>
      </c>
      <c r="AE118" s="12" t="s">
        <v>141</v>
      </c>
      <c r="AF118" s="12" t="s">
        <v>142</v>
      </c>
      <c r="AG118" s="12" t="s">
        <v>143</v>
      </c>
    </row>
    <row r="119" spans="1:33" ht="13.5" customHeight="1">
      <c r="A119" s="253" t="s">
        <v>45</v>
      </c>
      <c r="B119" s="14" t="str">
        <f>+'8.คำนวณ'!G73</f>
        <v>หนองหาน,รพช.</v>
      </c>
      <c r="C119" s="267">
        <f>+'8.คำนวณ'!M73</f>
        <v>1115.1344931303793</v>
      </c>
      <c r="D119" s="267">
        <f>+'8.คำนวณ'!N73</f>
        <v>233.07493495431314</v>
      </c>
      <c r="E119" s="267">
        <f>+'8.คำนวณ'!O73</f>
        <v>797.23682464454953</v>
      </c>
      <c r="F119" s="267">
        <f>+'8.คำนวณ'!P73</f>
        <v>3359.7811049026677</v>
      </c>
      <c r="G119" s="267">
        <f>+'8.คำนวณ'!Q73</f>
        <v>21.405637897960414</v>
      </c>
      <c r="H119" s="267">
        <f>+'8.คำนวณ'!R73</f>
        <v>90.946073858699862</v>
      </c>
      <c r="I119" s="267">
        <f>+'8.คำนวณ'!S73</f>
        <v>517.46179439810612</v>
      </c>
      <c r="J119" s="14" t="str">
        <f>+B119</f>
        <v>หนองหาน,รพช.</v>
      </c>
      <c r="K119" s="50">
        <f>+(C119-C126)*100/C126</f>
        <v>18.724017253142495</v>
      </c>
      <c r="L119" s="50">
        <f>+(D119-$D126)*100/$D126</f>
        <v>8.9162144165623669</v>
      </c>
      <c r="M119" s="50">
        <f t="shared" ref="M119:Q119" si="231">+(E119-E126)*100/E126</f>
        <v>-15.738996987755801</v>
      </c>
      <c r="N119" s="50">
        <f t="shared" si="231"/>
        <v>12.291379598271799</v>
      </c>
      <c r="O119" s="50">
        <f t="shared" si="231"/>
        <v>30.453987524633419</v>
      </c>
      <c r="P119" s="50">
        <f t="shared" si="231"/>
        <v>19.611637512661833</v>
      </c>
      <c r="Q119" s="50">
        <f t="shared" si="231"/>
        <v>-9.0087517288765522</v>
      </c>
      <c r="R119" s="14" t="str">
        <f>+J119</f>
        <v>หนองหาน,รพช.</v>
      </c>
      <c r="S119" s="15">
        <f>+K119/100</f>
        <v>0.18724017253142494</v>
      </c>
      <c r="T119" s="15">
        <f t="shared" ref="T119:Y119" si="232">+L119/100</f>
        <v>8.9162144165623666E-2</v>
      </c>
      <c r="U119" s="15">
        <f t="shared" si="232"/>
        <v>-0.15738996987755802</v>
      </c>
      <c r="V119" s="15">
        <f t="shared" si="232"/>
        <v>0.122913795982718</v>
      </c>
      <c r="W119" s="15">
        <f t="shared" si="232"/>
        <v>0.30453987524633419</v>
      </c>
      <c r="X119" s="15">
        <f t="shared" si="232"/>
        <v>0.19611637512661834</v>
      </c>
      <c r="Y119" s="15">
        <f t="shared" si="232"/>
        <v>-9.0087517288765517E-2</v>
      </c>
      <c r="Z119" s="14" t="str">
        <f>+R119</f>
        <v>หนองหาน,รพช.</v>
      </c>
      <c r="AA119" s="16" t="str">
        <f>+IF(AND(C119&gt;C128),"OK","Not OK")</f>
        <v>OK</v>
      </c>
      <c r="AB119" s="16" t="str">
        <f>+IF(AND(D119&gt;D128),"OK","Not OK")</f>
        <v>OK</v>
      </c>
      <c r="AC119" s="16" t="str">
        <f t="shared" ref="AC119:AF119" si="233">+IF(AND(E119&gt;E128),"OK","Not OK")</f>
        <v>OK</v>
      </c>
      <c r="AD119" s="16" t="str">
        <f t="shared" si="233"/>
        <v>OK</v>
      </c>
      <c r="AE119" s="16" t="str">
        <f t="shared" si="233"/>
        <v>OK</v>
      </c>
      <c r="AF119" s="16" t="str">
        <f t="shared" si="233"/>
        <v>OK</v>
      </c>
      <c r="AG119" s="16" t="str">
        <f>+IF(AND(I119&gt;I128),"OK","Not OK")</f>
        <v>OK</v>
      </c>
    </row>
    <row r="120" spans="1:33" ht="13.5" customHeight="1">
      <c r="A120" s="253" t="s">
        <v>45</v>
      </c>
      <c r="B120" s="14" t="str">
        <f>+'8.คำนวณ'!G74</f>
        <v>บ้านผือ,รพช.</v>
      </c>
      <c r="C120" s="267">
        <f>+'8.คำนวณ'!M74</f>
        <v>945.89152757785359</v>
      </c>
      <c r="D120" s="267">
        <f>+'8.คำนวณ'!N74</f>
        <v>154.36086554553009</v>
      </c>
      <c r="E120" s="267">
        <f>+'8.คำนวณ'!O74</f>
        <v>1938.2174426719839</v>
      </c>
      <c r="F120" s="267">
        <f>+'8.คำนวณ'!P74</f>
        <v>3121.7891546023234</v>
      </c>
      <c r="G120" s="267">
        <f>+'8.คำนวณ'!Q74</f>
        <v>24.468735170651577</v>
      </c>
      <c r="H120" s="267">
        <f>+'8.คำนวณ'!R74</f>
        <v>56.979768205876987</v>
      </c>
      <c r="I120" s="267">
        <f>+'8.คำนวณ'!S74</f>
        <v>537.18905756650167</v>
      </c>
      <c r="J120" s="14" t="str">
        <f t="shared" ref="J120:J125" si="234">+B120</f>
        <v>บ้านผือ,รพช.</v>
      </c>
      <c r="K120" s="50">
        <f t="shared" ref="K120:Q120" si="235">+(C120-C126)*100/C126</f>
        <v>0.70537924489123172</v>
      </c>
      <c r="L120" s="50">
        <f t="shared" si="235"/>
        <v>-27.866970626512707</v>
      </c>
      <c r="M120" s="50">
        <f t="shared" si="235"/>
        <v>104.85273726308777</v>
      </c>
      <c r="N120" s="50">
        <f t="shared" si="235"/>
        <v>4.3371577016392786</v>
      </c>
      <c r="O120" s="50">
        <f t="shared" si="235"/>
        <v>49.121651403805451</v>
      </c>
      <c r="P120" s="50">
        <f t="shared" si="235"/>
        <v>-25.060609094727958</v>
      </c>
      <c r="Q120" s="50">
        <f t="shared" si="235"/>
        <v>-5.5398805579079582</v>
      </c>
      <c r="R120" s="14" t="str">
        <f t="shared" ref="R120:R125" si="236">+J120</f>
        <v>บ้านผือ,รพช.</v>
      </c>
      <c r="S120" s="15">
        <f t="shared" ref="S120:S125" si="237">+K120/100</f>
        <v>7.0537924489123167E-3</v>
      </c>
      <c r="T120" s="15">
        <f t="shared" ref="T120:T125" si="238">+L120/100</f>
        <v>-0.27866970626512705</v>
      </c>
      <c r="U120" s="15">
        <f t="shared" ref="U120:U125" si="239">+M120/100</f>
        <v>1.0485273726308777</v>
      </c>
      <c r="V120" s="15">
        <f t="shared" ref="V120:V125" si="240">+N120/100</f>
        <v>4.3371577016392784E-2</v>
      </c>
      <c r="W120" s="15">
        <f t="shared" ref="W120:W125" si="241">+O120/100</f>
        <v>0.4912165140380545</v>
      </c>
      <c r="X120" s="15">
        <f t="shared" ref="X120:X125" si="242">+P120/100</f>
        <v>-0.25060609094727959</v>
      </c>
      <c r="Y120" s="15">
        <f t="shared" ref="Y120:Y125" si="243">+Q120/100</f>
        <v>-5.5398805579079585E-2</v>
      </c>
      <c r="Z120" s="14" t="str">
        <f t="shared" ref="Z120:Z125" si="244">+R120</f>
        <v>บ้านผือ,รพช.</v>
      </c>
      <c r="AA120" s="16" t="str">
        <f>+IF(AND(C120&gt;C128),"OK","Not OK")</f>
        <v>OK</v>
      </c>
      <c r="AB120" s="16" t="str">
        <f t="shared" ref="AB120:AG120" si="245">+IF(AND(D120&gt;D128),"OK","Not OK")</f>
        <v>OK</v>
      </c>
      <c r="AC120" s="16" t="str">
        <f t="shared" si="245"/>
        <v>OK</v>
      </c>
      <c r="AD120" s="16" t="str">
        <f t="shared" si="245"/>
        <v>OK</v>
      </c>
      <c r="AE120" s="16" t="str">
        <f t="shared" si="245"/>
        <v>OK</v>
      </c>
      <c r="AF120" s="16" t="str">
        <f t="shared" si="245"/>
        <v>OK</v>
      </c>
      <c r="AG120" s="16" t="str">
        <f t="shared" si="245"/>
        <v>OK</v>
      </c>
    </row>
    <row r="121" spans="1:33" ht="13.5" customHeight="1">
      <c r="A121" s="253" t="s">
        <v>45</v>
      </c>
      <c r="B121" s="14" t="str">
        <f>+'8.คำนวณ'!G75</f>
        <v>เพ็ญ,รพช.</v>
      </c>
      <c r="C121" s="267">
        <f>+'8.คำนวณ'!M75</f>
        <v>854.68323463712613</v>
      </c>
      <c r="D121" s="267">
        <f>+'8.คำนวณ'!N75</f>
        <v>113.71893656546315</v>
      </c>
      <c r="E121" s="267">
        <f>+'8.คำนวณ'!O75</f>
        <v>862.1346450709857</v>
      </c>
      <c r="F121" s="267">
        <f>+'8.คำนวณ'!P75</f>
        <v>2638.9348213216213</v>
      </c>
      <c r="G121" s="267">
        <f>+'8.คำนวณ'!Q75</f>
        <v>7.6393880169096056</v>
      </c>
      <c r="H121" s="267">
        <f>+'8.คำนวณ'!R75</f>
        <v>45.466559618414593</v>
      </c>
      <c r="I121" s="267">
        <f>+'8.คำนวณ'!S75</f>
        <v>410.30260325492338</v>
      </c>
      <c r="J121" s="14" t="str">
        <f t="shared" si="234"/>
        <v>เพ็ญ,รพช.</v>
      </c>
      <c r="K121" s="50">
        <f t="shared" ref="K121:Q121" si="246">+(C121-C126)*100/C126</f>
        <v>-9.0052117299487353</v>
      </c>
      <c r="L121" s="50">
        <f t="shared" si="246"/>
        <v>-46.858995882095662</v>
      </c>
      <c r="M121" s="50">
        <f t="shared" si="246"/>
        <v>-8.8798614418305331</v>
      </c>
      <c r="N121" s="50">
        <f t="shared" si="246"/>
        <v>-11.80091127850177</v>
      </c>
      <c r="O121" s="50">
        <f t="shared" si="246"/>
        <v>-53.44270356228359</v>
      </c>
      <c r="P121" s="50">
        <f t="shared" si="246"/>
        <v>-40.202700157513107</v>
      </c>
      <c r="Q121" s="50">
        <f t="shared" si="246"/>
        <v>-27.851782598785739</v>
      </c>
      <c r="R121" s="14" t="str">
        <f t="shared" si="236"/>
        <v>เพ็ญ,รพช.</v>
      </c>
      <c r="S121" s="15">
        <f t="shared" si="237"/>
        <v>-9.0052117299487353E-2</v>
      </c>
      <c r="T121" s="15">
        <f t="shared" si="238"/>
        <v>-0.46858995882095661</v>
      </c>
      <c r="U121" s="15">
        <f t="shared" si="239"/>
        <v>-8.8798614418305333E-2</v>
      </c>
      <c r="V121" s="15">
        <f t="shared" si="240"/>
        <v>-0.1180091127850177</v>
      </c>
      <c r="W121" s="15">
        <f t="shared" si="241"/>
        <v>-0.53442703562283589</v>
      </c>
      <c r="X121" s="15">
        <f t="shared" si="242"/>
        <v>-0.40202700157513105</v>
      </c>
      <c r="Y121" s="15">
        <f t="shared" si="243"/>
        <v>-0.2785178259878574</v>
      </c>
      <c r="Z121" s="14" t="str">
        <f t="shared" si="244"/>
        <v>เพ็ญ,รพช.</v>
      </c>
      <c r="AA121" s="16" t="str">
        <f>+IF(AND(C121&gt;C128),"OK","Not OK")</f>
        <v>OK</v>
      </c>
      <c r="AB121" s="16" t="str">
        <f t="shared" ref="AB121:AG121" si="247">+IF(AND(D121&gt;D128),"OK","Not OK")</f>
        <v>Not OK</v>
      </c>
      <c r="AC121" s="16" t="str">
        <f t="shared" si="247"/>
        <v>OK</v>
      </c>
      <c r="AD121" s="16" t="str">
        <f t="shared" si="247"/>
        <v>OK</v>
      </c>
      <c r="AE121" s="16" t="str">
        <f t="shared" si="247"/>
        <v>Not OK</v>
      </c>
      <c r="AF121" s="16" t="str">
        <f t="shared" si="247"/>
        <v>Not OK</v>
      </c>
      <c r="AG121" s="16" t="str">
        <f t="shared" si="247"/>
        <v>Not OK</v>
      </c>
    </row>
    <row r="122" spans="1:33" ht="13.5" customHeight="1">
      <c r="A122" s="253" t="s">
        <v>53</v>
      </c>
      <c r="B122" s="14" t="str">
        <f>+'8.คำนวณ'!G76</f>
        <v>วังสะพุง,รพช.</v>
      </c>
      <c r="C122" s="267">
        <f>+'8.คำนวณ'!M76</f>
        <v>778.57435599063422</v>
      </c>
      <c r="D122" s="267">
        <f>+'8.คำนวณ'!N76</f>
        <v>134.43137967549507</v>
      </c>
      <c r="E122" s="267">
        <f>+'8.คำนวณ'!O76</f>
        <v>610.54041904761914</v>
      </c>
      <c r="F122" s="267">
        <f>+'8.คำนวณ'!P76</f>
        <v>1931.6851053315995</v>
      </c>
      <c r="G122" s="267">
        <f>+'8.คำนวณ'!Q76</f>
        <v>11.819422833363488</v>
      </c>
      <c r="H122" s="267">
        <f>+'8.คำนวณ'!R76</f>
        <v>64.210855798805866</v>
      </c>
      <c r="I122" s="267">
        <f>+'8.คำนวณ'!S76</f>
        <v>575.84096586697422</v>
      </c>
      <c r="J122" s="14" t="str">
        <f t="shared" si="234"/>
        <v>วังสะพุง,รพช.</v>
      </c>
      <c r="K122" s="50">
        <f t="shared" ref="K122:Q122" si="248">+(C122-C126)*100/C126</f>
        <v>-17.108226996006845</v>
      </c>
      <c r="L122" s="50">
        <f t="shared" si="248"/>
        <v>-37.180044795805379</v>
      </c>
      <c r="M122" s="50">
        <f t="shared" si="248"/>
        <v>-35.471184348007171</v>
      </c>
      <c r="N122" s="50">
        <f t="shared" si="248"/>
        <v>-35.438774534865964</v>
      </c>
      <c r="O122" s="50">
        <f t="shared" si="248"/>
        <v>-27.968003280159976</v>
      </c>
      <c r="P122" s="50">
        <f t="shared" si="248"/>
        <v>-15.550333485343007</v>
      </c>
      <c r="Q122" s="50">
        <f t="shared" si="248"/>
        <v>1.2567282398716564</v>
      </c>
      <c r="R122" s="14" t="str">
        <f t="shared" si="236"/>
        <v>วังสะพุง,รพช.</v>
      </c>
      <c r="S122" s="15">
        <f t="shared" si="237"/>
        <v>-0.17108226996006845</v>
      </c>
      <c r="T122" s="15">
        <f t="shared" si="238"/>
        <v>-0.37180044795805378</v>
      </c>
      <c r="U122" s="15">
        <f t="shared" si="239"/>
        <v>-0.35471184348007173</v>
      </c>
      <c r="V122" s="15">
        <f t="shared" si="240"/>
        <v>-0.35438774534865963</v>
      </c>
      <c r="W122" s="15">
        <f t="shared" si="241"/>
        <v>-0.27968003280159975</v>
      </c>
      <c r="X122" s="15">
        <f t="shared" si="242"/>
        <v>-0.15550333485343007</v>
      </c>
      <c r="Y122" s="15">
        <f t="shared" si="243"/>
        <v>1.2567282398716564E-2</v>
      </c>
      <c r="Z122" s="14" t="str">
        <f t="shared" si="244"/>
        <v>วังสะพุง,รพช.</v>
      </c>
      <c r="AA122" s="16" t="str">
        <f>+IF(AND(C122&gt;C128),"OK","Not OK")</f>
        <v>Not OK</v>
      </c>
      <c r="AB122" s="16" t="str">
        <f t="shared" ref="AB122:AG122" si="249">+IF(AND(D122&gt;D128),"OK","Not OK")</f>
        <v>OK</v>
      </c>
      <c r="AC122" s="16" t="str">
        <f t="shared" si="249"/>
        <v>OK</v>
      </c>
      <c r="AD122" s="16" t="str">
        <f t="shared" si="249"/>
        <v>Not OK</v>
      </c>
      <c r="AE122" s="16" t="str">
        <f t="shared" si="249"/>
        <v>OK</v>
      </c>
      <c r="AF122" s="16" t="str">
        <f t="shared" si="249"/>
        <v>OK</v>
      </c>
      <c r="AG122" s="16" t="str">
        <f t="shared" si="249"/>
        <v>OK</v>
      </c>
    </row>
    <row r="123" spans="1:33" ht="13.5" customHeight="1">
      <c r="A123" s="253" t="s">
        <v>47</v>
      </c>
      <c r="B123" s="14" t="str">
        <f>+'8.คำนวณ'!G77</f>
        <v>โพนพิสัย,รพช.</v>
      </c>
      <c r="C123" s="267">
        <f>+'8.คำนวณ'!M77</f>
        <v>848.27295471115826</v>
      </c>
      <c r="D123" s="267">
        <f>+'8.คำนวณ'!N77</f>
        <v>324.06913084761857</v>
      </c>
      <c r="E123" s="267">
        <f>+'8.คำนวณ'!O77</f>
        <v>450.49415228426386</v>
      </c>
      <c r="F123" s="267">
        <f>+'8.คำนวณ'!P77</f>
        <v>2438.4281300104562</v>
      </c>
      <c r="G123" s="267">
        <f>+'8.คำนวณ'!Q77</f>
        <v>10.821817903907883</v>
      </c>
      <c r="H123" s="267">
        <f>+'8.คำนวณ'!R77</f>
        <v>71.134977734753136</v>
      </c>
      <c r="I123" s="267">
        <f>+'8.คำนวณ'!S77</f>
        <v>766.05921986537123</v>
      </c>
      <c r="J123" s="14" t="str">
        <f t="shared" si="234"/>
        <v>โพนพิสัย,รพช.</v>
      </c>
      <c r="K123" s="50">
        <f>+(C123-C12)*100/C126</f>
        <v>66.27796821298864</v>
      </c>
      <c r="L123" s="50">
        <f t="shared" ref="L123:Q123" si="250">+(D123-D126)*100/D126</f>
        <v>51.43791823049078</v>
      </c>
      <c r="M123" s="50">
        <f t="shared" si="250"/>
        <v>-52.386683668874767</v>
      </c>
      <c r="N123" s="50">
        <f t="shared" si="250"/>
        <v>-18.502292196788648</v>
      </c>
      <c r="O123" s="50">
        <f t="shared" si="250"/>
        <v>-34.047781964733282</v>
      </c>
      <c r="P123" s="50">
        <f t="shared" si="250"/>
        <v>-6.443776951822354</v>
      </c>
      <c r="Q123" s="50">
        <f t="shared" si="250"/>
        <v>34.704987730024094</v>
      </c>
      <c r="R123" s="14" t="str">
        <f t="shared" si="236"/>
        <v>โพนพิสัย,รพช.</v>
      </c>
      <c r="S123" s="15">
        <f t="shared" si="237"/>
        <v>0.66277968212988636</v>
      </c>
      <c r="T123" s="15">
        <f t="shared" si="238"/>
        <v>0.51437918230490776</v>
      </c>
      <c r="U123" s="15">
        <f t="shared" si="239"/>
        <v>-0.52386683668874767</v>
      </c>
      <c r="V123" s="15">
        <f t="shared" si="240"/>
        <v>-0.18502292196788647</v>
      </c>
      <c r="W123" s="15">
        <f t="shared" si="241"/>
        <v>-0.34047781964733281</v>
      </c>
      <c r="X123" s="15">
        <f t="shared" si="242"/>
        <v>-6.4437769518223539E-2</v>
      </c>
      <c r="Y123" s="15">
        <f t="shared" si="243"/>
        <v>0.34704987730024095</v>
      </c>
      <c r="Z123" s="14" t="str">
        <f t="shared" si="244"/>
        <v>โพนพิสัย,รพช.</v>
      </c>
      <c r="AA123" s="16" t="str">
        <f>+IF(AND(C123&gt;C128),"OK","Not OK")</f>
        <v>OK</v>
      </c>
      <c r="AB123" s="16" t="str">
        <f>+IF(AND(D123&gt;D128),"OK","Not OK")</f>
        <v>OK</v>
      </c>
      <c r="AC123" s="16" t="str">
        <f t="shared" ref="AC123:AG123" si="251">+IF(AND(E123&gt;E128),"OK","Not OK")</f>
        <v>Not OK</v>
      </c>
      <c r="AD123" s="16" t="str">
        <f t="shared" si="251"/>
        <v>OK</v>
      </c>
      <c r="AE123" s="16" t="str">
        <f t="shared" si="251"/>
        <v>OK</v>
      </c>
      <c r="AF123" s="16" t="str">
        <f t="shared" si="251"/>
        <v>OK</v>
      </c>
      <c r="AG123" s="16" t="str">
        <f t="shared" si="251"/>
        <v>OK</v>
      </c>
    </row>
    <row r="124" spans="1:33" ht="13.5" customHeight="1">
      <c r="A124" s="253" t="s">
        <v>45</v>
      </c>
      <c r="B124" s="14" t="str">
        <f>+'8.คำนวณ'!G78</f>
        <v>สมเด็จพระยุพราชบ้านดุง,รพช.</v>
      </c>
      <c r="C124" s="267">
        <f>+'8.คำนวณ'!M78</f>
        <v>1117.4585948325634</v>
      </c>
      <c r="D124" s="267">
        <f>+'8.คำนวณ'!N78</f>
        <v>337.73583656384039</v>
      </c>
      <c r="E124" s="267">
        <f>+'8.คำนวณ'!O78</f>
        <v>994.19737518910733</v>
      </c>
      <c r="F124" s="267">
        <f>+'8.คำนวณ'!P78</f>
        <v>2995.991867426942</v>
      </c>
      <c r="G124" s="267">
        <f>+'8.คำนวณ'!Q78</f>
        <v>24.925385536285305</v>
      </c>
      <c r="H124" s="267">
        <f>+'8.คำนวณ'!R78</f>
        <v>72.051637367484204</v>
      </c>
      <c r="I124" s="267">
        <f>+'8.คำนวณ'!S78</f>
        <v>439.16252278538434</v>
      </c>
      <c r="J124" s="14" t="str">
        <f t="shared" si="234"/>
        <v>สมเด็จพระยุพราชบ้านดุง,รพช.</v>
      </c>
      <c r="K124" s="50">
        <f t="shared" ref="K124:Q124" si="252">+(C124-C126)*100/C126</f>
        <v>18.971455290695793</v>
      </c>
      <c r="L124" s="50">
        <f t="shared" si="252"/>
        <v>57.824387245049778</v>
      </c>
      <c r="M124" s="50">
        <f t="shared" si="252"/>
        <v>5.0780212804704306</v>
      </c>
      <c r="N124" s="50">
        <f t="shared" si="252"/>
        <v>0.1327317329264201</v>
      </c>
      <c r="O124" s="50">
        <f t="shared" si="252"/>
        <v>51.904650041149395</v>
      </c>
      <c r="P124" s="50">
        <f t="shared" si="252"/>
        <v>-5.2381926416841562</v>
      </c>
      <c r="Q124" s="50">
        <f t="shared" si="252"/>
        <v>-22.777011607943233</v>
      </c>
      <c r="R124" s="14" t="str">
        <f t="shared" si="236"/>
        <v>สมเด็จพระยุพราชบ้านดุง,รพช.</v>
      </c>
      <c r="S124" s="15">
        <f t="shared" si="237"/>
        <v>0.18971455290695793</v>
      </c>
      <c r="T124" s="15">
        <f t="shared" si="238"/>
        <v>0.5782438724504978</v>
      </c>
      <c r="U124" s="15">
        <f t="shared" si="239"/>
        <v>5.0780212804704308E-2</v>
      </c>
      <c r="V124" s="15">
        <f t="shared" si="240"/>
        <v>1.3273173292642009E-3</v>
      </c>
      <c r="W124" s="15">
        <f t="shared" si="241"/>
        <v>0.51904650041149392</v>
      </c>
      <c r="X124" s="15">
        <f t="shared" si="242"/>
        <v>-5.2381926416841564E-2</v>
      </c>
      <c r="Y124" s="15">
        <f t="shared" si="243"/>
        <v>-0.22777011607943234</v>
      </c>
      <c r="Z124" s="14" t="str">
        <f t="shared" si="244"/>
        <v>สมเด็จพระยุพราชบ้านดุง,รพช.</v>
      </c>
      <c r="AA124" s="16" t="str">
        <f>+IF(AND(C124&gt;C128),"OK","Not OK")</f>
        <v>OK</v>
      </c>
      <c r="AB124" s="16" t="str">
        <f t="shared" ref="AB124:AG124" si="253">+IF(AND(D124&gt;D128),"OK","Not OK")</f>
        <v>OK</v>
      </c>
      <c r="AC124" s="16" t="str">
        <f t="shared" si="253"/>
        <v>OK</v>
      </c>
      <c r="AD124" s="16" t="str">
        <f t="shared" si="253"/>
        <v>OK</v>
      </c>
      <c r="AE124" s="16" t="str">
        <f t="shared" si="253"/>
        <v>OK</v>
      </c>
      <c r="AF124" s="16" t="str">
        <f t="shared" si="253"/>
        <v>OK</v>
      </c>
      <c r="AG124" s="16" t="str">
        <f t="shared" si="253"/>
        <v>OK</v>
      </c>
    </row>
    <row r="125" spans="1:33" ht="13.5" customHeight="1">
      <c r="A125" s="253" t="s">
        <v>51</v>
      </c>
      <c r="B125" s="14" t="str">
        <f>+'8.คำนวณ'!G79</f>
        <v>สมเด็จพระยุพราชธาตุพนม,รพช.</v>
      </c>
      <c r="C125" s="267">
        <f>+'8.คำนวณ'!M79</f>
        <v>914.84781336490028</v>
      </c>
      <c r="D125" s="267">
        <f>+'8.คำนวณ'!N79</f>
        <v>200.57187151955719</v>
      </c>
      <c r="E125" s="267">
        <f>+'8.คำนวณ'!O79</f>
        <v>970.24031175059963</v>
      </c>
      <c r="F125" s="267">
        <f>+'8.คำนวณ'!P79</f>
        <v>4457.5333637160393</v>
      </c>
      <c r="G125" s="267">
        <f>+'8.คำนวณ'!Q79</f>
        <v>13.779624303983356</v>
      </c>
      <c r="H125" s="267">
        <f>+'8.คำนวณ'!R79</f>
        <v>131.45141283730035</v>
      </c>
      <c r="I125" s="267">
        <f>+'8.คำนวณ'!S79</f>
        <v>734.84202824368936</v>
      </c>
      <c r="J125" s="14" t="str">
        <f t="shared" si="234"/>
        <v>สมเด็จพระยุพราชธาตุพนม,รพช.</v>
      </c>
      <c r="K125" s="50">
        <f t="shared" ref="K125:Q125" si="254">+(C125-C126)*100/C126</f>
        <v>-2.5997238476281903</v>
      </c>
      <c r="L125" s="50">
        <f t="shared" si="254"/>
        <v>-6.2725085876891695</v>
      </c>
      <c r="M125" s="50">
        <f t="shared" si="254"/>
        <v>2.5459679029102027</v>
      </c>
      <c r="N125" s="50">
        <f t="shared" si="254"/>
        <v>48.980708977318848</v>
      </c>
      <c r="O125" s="50">
        <f t="shared" si="254"/>
        <v>-16.02180016241137</v>
      </c>
      <c r="P125" s="50">
        <f t="shared" si="254"/>
        <v>72.883974818428797</v>
      </c>
      <c r="Q125" s="50">
        <f t="shared" si="254"/>
        <v>29.215710523617677</v>
      </c>
      <c r="R125" s="14" t="str">
        <f t="shared" si="236"/>
        <v>สมเด็จพระยุพราชธาตุพนม,รพช.</v>
      </c>
      <c r="S125" s="15">
        <f t="shared" si="237"/>
        <v>-2.5997238476281902E-2</v>
      </c>
      <c r="T125" s="15">
        <f t="shared" si="238"/>
        <v>-6.2725085876891698E-2</v>
      </c>
      <c r="U125" s="15">
        <f t="shared" si="239"/>
        <v>2.5459679029102025E-2</v>
      </c>
      <c r="V125" s="15">
        <f t="shared" si="240"/>
        <v>0.48980708977318849</v>
      </c>
      <c r="W125" s="15">
        <f t="shared" si="241"/>
        <v>-0.1602180016241137</v>
      </c>
      <c r="X125" s="15">
        <f t="shared" si="242"/>
        <v>0.72883974818428798</v>
      </c>
      <c r="Y125" s="15">
        <f t="shared" si="243"/>
        <v>0.29215710523617677</v>
      </c>
      <c r="Z125" s="14" t="str">
        <f t="shared" si="244"/>
        <v>สมเด็จพระยุพราชธาตุพนม,รพช.</v>
      </c>
      <c r="AA125" s="16" t="str">
        <f>+IF(AND(C125&gt;C128),"OK","Not OK")</f>
        <v>OK</v>
      </c>
      <c r="AB125" s="16" t="str">
        <f t="shared" ref="AB125:AG125" si="255">+IF(AND(D125&gt;D128),"OK","Not OK")</f>
        <v>OK</v>
      </c>
      <c r="AC125" s="16" t="str">
        <f t="shared" si="255"/>
        <v>OK</v>
      </c>
      <c r="AD125" s="16" t="str">
        <f t="shared" si="255"/>
        <v>OK</v>
      </c>
      <c r="AE125" s="16" t="str">
        <f t="shared" si="255"/>
        <v>OK</v>
      </c>
      <c r="AF125" s="16" t="str">
        <f t="shared" si="255"/>
        <v>OK</v>
      </c>
      <c r="AG125" s="16" t="str">
        <f t="shared" si="255"/>
        <v>OK</v>
      </c>
    </row>
    <row r="126" spans="1:33" ht="13.5" customHeight="1">
      <c r="B126" s="18" t="s">
        <v>144</v>
      </c>
      <c r="C126" s="19">
        <f>AVERAGE(C119:C125)</f>
        <v>939.26613917780219</v>
      </c>
      <c r="D126" s="19">
        <f t="shared" ref="D126:I126" si="256">AVERAGE(D119:D125)</f>
        <v>213.9947079531168</v>
      </c>
      <c r="E126" s="19">
        <f t="shared" si="256"/>
        <v>946.15159580844397</v>
      </c>
      <c r="F126" s="19">
        <f t="shared" si="256"/>
        <v>2992.0205067588072</v>
      </c>
      <c r="G126" s="19">
        <f t="shared" si="256"/>
        <v>16.408573094723089</v>
      </c>
      <c r="H126" s="19">
        <f t="shared" si="256"/>
        <v>76.034469345904995</v>
      </c>
      <c r="I126" s="19">
        <f t="shared" si="256"/>
        <v>568.69402742585009</v>
      </c>
    </row>
    <row r="127" spans="1:33" ht="13.5" customHeight="1">
      <c r="B127" s="20" t="s">
        <v>268</v>
      </c>
      <c r="C127" s="257">
        <f>STDEV(C119:C125)</f>
        <v>132.02162457024971</v>
      </c>
      <c r="D127" s="257">
        <f t="shared" ref="D127:I127" si="257">STDEV(D119:D125)</f>
        <v>89.362764225419042</v>
      </c>
      <c r="E127" s="257">
        <f t="shared" si="257"/>
        <v>478.64895418160046</v>
      </c>
      <c r="F127" s="257">
        <f t="shared" si="257"/>
        <v>801.58973811390365</v>
      </c>
      <c r="G127" s="257">
        <f t="shared" si="257"/>
        <v>7.0540186638475095</v>
      </c>
      <c r="H127" s="257">
        <f t="shared" si="257"/>
        <v>28.197334748889304</v>
      </c>
      <c r="I127" s="257">
        <f t="shared" si="257"/>
        <v>136.68260975931304</v>
      </c>
    </row>
    <row r="128" spans="1:33" ht="13.5" customHeight="1">
      <c r="B128" s="20" t="s">
        <v>145</v>
      </c>
      <c r="C128" s="257">
        <f>+C126-C127</f>
        <v>807.24451460755245</v>
      </c>
      <c r="D128" s="257">
        <f t="shared" ref="D128:I128" si="258">+D126-D127</f>
        <v>124.63194372769776</v>
      </c>
      <c r="E128" s="257">
        <f t="shared" si="258"/>
        <v>467.50264162684351</v>
      </c>
      <c r="F128" s="257">
        <f t="shared" si="258"/>
        <v>2190.4307686449038</v>
      </c>
      <c r="G128" s="257">
        <f t="shared" si="258"/>
        <v>9.354554430875579</v>
      </c>
      <c r="H128" s="257">
        <f t="shared" si="258"/>
        <v>47.837134597015691</v>
      </c>
      <c r="I128" s="257">
        <f t="shared" si="258"/>
        <v>432.01141766653706</v>
      </c>
    </row>
    <row r="129" spans="1:33" ht="13.5" customHeight="1">
      <c r="B129" s="348" t="s">
        <v>155</v>
      </c>
      <c r="C129" s="349" t="s">
        <v>135</v>
      </c>
      <c r="D129" s="350"/>
      <c r="E129" s="350"/>
      <c r="F129" s="350"/>
      <c r="G129" s="350"/>
      <c r="H129" s="350"/>
      <c r="I129" s="351"/>
      <c r="J129" s="348" t="s">
        <v>155</v>
      </c>
      <c r="K129" s="345" t="s">
        <v>4</v>
      </c>
      <c r="L129" s="346"/>
      <c r="M129" s="346"/>
      <c r="N129" s="346"/>
      <c r="O129" s="346"/>
      <c r="P129" s="346"/>
      <c r="Q129" s="347"/>
      <c r="R129" s="348" t="s">
        <v>155</v>
      </c>
      <c r="S129" s="352" t="s">
        <v>4</v>
      </c>
      <c r="T129" s="353"/>
      <c r="U129" s="353"/>
      <c r="V129" s="353"/>
      <c r="W129" s="353"/>
      <c r="X129" s="353"/>
      <c r="Y129" s="354"/>
      <c r="Z129" s="348" t="s">
        <v>155</v>
      </c>
      <c r="AA129" s="349" t="s">
        <v>136</v>
      </c>
      <c r="AB129" s="350"/>
      <c r="AC129" s="350"/>
      <c r="AD129" s="350"/>
      <c r="AE129" s="350"/>
      <c r="AF129" s="350"/>
      <c r="AG129" s="351"/>
    </row>
    <row r="130" spans="1:33" ht="13.5" customHeight="1">
      <c r="B130" s="348"/>
      <c r="C130" s="12" t="s">
        <v>137</v>
      </c>
      <c r="D130" s="13" t="s">
        <v>253</v>
      </c>
      <c r="E130" s="12" t="s">
        <v>139</v>
      </c>
      <c r="F130" s="12" t="s">
        <v>140</v>
      </c>
      <c r="G130" s="12" t="s">
        <v>141</v>
      </c>
      <c r="H130" s="12" t="s">
        <v>142</v>
      </c>
      <c r="I130" s="12" t="s">
        <v>143</v>
      </c>
      <c r="J130" s="348"/>
      <c r="K130" s="45" t="s">
        <v>137</v>
      </c>
      <c r="L130" s="46" t="s">
        <v>253</v>
      </c>
      <c r="M130" s="45" t="s">
        <v>139</v>
      </c>
      <c r="N130" s="45" t="s">
        <v>140</v>
      </c>
      <c r="O130" s="45" t="s">
        <v>141</v>
      </c>
      <c r="P130" s="45" t="s">
        <v>142</v>
      </c>
      <c r="Q130" s="45" t="s">
        <v>143</v>
      </c>
      <c r="R130" s="348"/>
      <c r="S130" s="57" t="s">
        <v>137</v>
      </c>
      <c r="T130" s="58" t="s">
        <v>253</v>
      </c>
      <c r="U130" s="57" t="s">
        <v>139</v>
      </c>
      <c r="V130" s="57" t="s">
        <v>140</v>
      </c>
      <c r="W130" s="57" t="s">
        <v>141</v>
      </c>
      <c r="X130" s="57" t="s">
        <v>142</v>
      </c>
      <c r="Y130" s="57" t="s">
        <v>143</v>
      </c>
      <c r="Z130" s="348"/>
      <c r="AA130" s="12" t="s">
        <v>137</v>
      </c>
      <c r="AB130" s="13" t="s">
        <v>253</v>
      </c>
      <c r="AC130" s="12" t="s">
        <v>139</v>
      </c>
      <c r="AD130" s="12" t="s">
        <v>140</v>
      </c>
      <c r="AE130" s="12" t="s">
        <v>141</v>
      </c>
      <c r="AF130" s="12" t="s">
        <v>142</v>
      </c>
      <c r="AG130" s="12" t="s">
        <v>143</v>
      </c>
    </row>
    <row r="131" spans="1:33" ht="13.5" customHeight="1">
      <c r="A131" s="253" t="s">
        <v>45</v>
      </c>
      <c r="B131" s="14" t="str">
        <f>+'8.คำนวณ'!G80</f>
        <v>กุมภวาปี,รพท.</v>
      </c>
      <c r="C131" s="264">
        <f>+'8.คำนวณ'!M80</f>
        <v>1832.3028324370052</v>
      </c>
      <c r="D131" s="264">
        <f>+'8.คำนวณ'!N80</f>
        <v>588.89720031421837</v>
      </c>
      <c r="E131" s="264">
        <f>+'8.คำนวณ'!O80</f>
        <v>4468.4704011461326</v>
      </c>
      <c r="F131" s="264">
        <f>+'8.คำนวณ'!P80</f>
        <v>4526.0280382487372</v>
      </c>
      <c r="G131" s="264">
        <f>+'8.คำนวณ'!Q80</f>
        <v>38.194917041850999</v>
      </c>
      <c r="H131" s="264">
        <f>+'8.คำนวณ'!R80</f>
        <v>111.53614540187135</v>
      </c>
      <c r="I131" s="264">
        <f>+'8.คำนวณ'!S80</f>
        <v>970.66792059943202</v>
      </c>
      <c r="J131" s="14" t="str">
        <f>+B131</f>
        <v>กุมภวาปี,รพท.</v>
      </c>
      <c r="K131" s="50">
        <f>+(C131-C136)*100/C136</f>
        <v>21.368086136356407</v>
      </c>
      <c r="L131" s="50">
        <f t="shared" ref="L131:Q131" si="259">+(D131-D136)*100/D136</f>
        <v>-9.9983176383455792</v>
      </c>
      <c r="M131" s="50">
        <f t="shared" si="259"/>
        <v>89.111864982080036</v>
      </c>
      <c r="N131" s="50">
        <f t="shared" si="259"/>
        <v>-25.719957825874378</v>
      </c>
      <c r="O131" s="50">
        <f t="shared" si="259"/>
        <v>5.7285355723825289</v>
      </c>
      <c r="P131" s="50">
        <f t="shared" si="259"/>
        <v>-51.391793515306155</v>
      </c>
      <c r="Q131" s="50">
        <f t="shared" si="259"/>
        <v>1.2479861279702404</v>
      </c>
      <c r="R131" s="14" t="str">
        <f>+J131</f>
        <v>กุมภวาปี,รพท.</v>
      </c>
      <c r="S131" s="15">
        <f>+K131/100</f>
        <v>0.21368086136356407</v>
      </c>
      <c r="T131" s="15">
        <f t="shared" ref="T131:Y135" si="260">+L131/100</f>
        <v>-9.9983176383455788E-2</v>
      </c>
      <c r="U131" s="15">
        <f t="shared" si="260"/>
        <v>0.89111864982080036</v>
      </c>
      <c r="V131" s="15">
        <f t="shared" si="260"/>
        <v>-0.25719957825874379</v>
      </c>
      <c r="W131" s="15">
        <f t="shared" si="260"/>
        <v>5.7285355723825288E-2</v>
      </c>
      <c r="X131" s="15">
        <f t="shared" si="260"/>
        <v>-0.5139179351530615</v>
      </c>
      <c r="Y131" s="15">
        <f t="shared" si="260"/>
        <v>1.2479861279702404E-2</v>
      </c>
      <c r="Z131" s="14" t="str">
        <f>+R131</f>
        <v>กุมภวาปี,รพท.</v>
      </c>
      <c r="AA131" s="16" t="str">
        <f>+IF(AND(C131&gt;C138),"OK","Not OK")</f>
        <v>OK</v>
      </c>
      <c r="AB131" s="16" t="str">
        <f>+IF(AND(D131&gt;D138),"OK","Not OK")</f>
        <v>OK</v>
      </c>
      <c r="AC131" s="16" t="str">
        <f>+IF(AND(E131&gt;E138),"OK","Not OK")</f>
        <v>OK</v>
      </c>
      <c r="AD131" s="16" t="str">
        <f t="shared" ref="AD131:AE131" si="261">+IF(AND(F131&gt;F138),"OK","Not OK")</f>
        <v>OK</v>
      </c>
      <c r="AE131" s="16" t="str">
        <f t="shared" si="261"/>
        <v>OK</v>
      </c>
      <c r="AF131" s="16" t="str">
        <f>+IF(AND(H131&gt;H138),"OK","Not OK")</f>
        <v>OK</v>
      </c>
      <c r="AG131" s="16" t="str">
        <f>+IF(AND(I131&gt;I138),"OK","Not OK")</f>
        <v>OK</v>
      </c>
    </row>
    <row r="132" spans="1:33" ht="13.5" customHeight="1">
      <c r="A132" s="253" t="s">
        <v>55</v>
      </c>
      <c r="B132" s="14" t="str">
        <f>+'8.คำนวณ'!G81</f>
        <v>บึงกาฬ,รพท.</v>
      </c>
      <c r="C132" s="264">
        <f>+'8.คำนวณ'!M81</f>
        <v>1564.5735248253325</v>
      </c>
      <c r="D132" s="264">
        <f>+'8.คำนวณ'!N81</f>
        <v>916.80431461360672</v>
      </c>
      <c r="E132" s="264">
        <f>+'8.คำนวณ'!O81</f>
        <v>826.52878857669282</v>
      </c>
      <c r="F132" s="264">
        <f>+'8.คำนวณ'!P81</f>
        <v>6082.3462394775033</v>
      </c>
      <c r="G132" s="264">
        <f>+'8.คำนวณ'!Q81</f>
        <v>48.980278002001874</v>
      </c>
      <c r="H132" s="264">
        <f>+'8.คำนวณ'!R81</f>
        <v>207.73923778158058</v>
      </c>
      <c r="I132" s="264">
        <f>+'8.คำนวณ'!S81</f>
        <v>1051.96572018702</v>
      </c>
      <c r="J132" s="14" t="str">
        <f>+B132</f>
        <v>บึงกาฬ,รพท.</v>
      </c>
      <c r="K132" s="50">
        <f>+(C132-C136)*100/C136</f>
        <v>3.634230633757491</v>
      </c>
      <c r="L132" s="50">
        <f t="shared" ref="L132:Q132" si="262">+(D132-D136)*100/D136</f>
        <v>40.116017986876308</v>
      </c>
      <c r="M132" s="50">
        <f t="shared" si="262"/>
        <v>-65.020155302130632</v>
      </c>
      <c r="N132" s="50">
        <f t="shared" si="262"/>
        <v>-0.17805206508667695</v>
      </c>
      <c r="O132" s="50">
        <f t="shared" si="262"/>
        <v>35.583828062920574</v>
      </c>
      <c r="P132" s="50">
        <f t="shared" si="262"/>
        <v>-9.465835235054108</v>
      </c>
      <c r="Q132" s="50">
        <f t="shared" si="262"/>
        <v>9.7279598761450483</v>
      </c>
      <c r="R132" s="14" t="str">
        <f>+J132</f>
        <v>บึงกาฬ,รพท.</v>
      </c>
      <c r="S132" s="15">
        <f>+K132/100</f>
        <v>3.634230633757491E-2</v>
      </c>
      <c r="T132" s="15">
        <f t="shared" si="260"/>
        <v>0.40116017986876307</v>
      </c>
      <c r="U132" s="15">
        <f t="shared" si="260"/>
        <v>-0.65020155302130633</v>
      </c>
      <c r="V132" s="15">
        <f t="shared" si="260"/>
        <v>-1.7805206508667696E-3</v>
      </c>
      <c r="W132" s="15">
        <f t="shared" si="260"/>
        <v>0.35583828062920575</v>
      </c>
      <c r="X132" s="15">
        <f t="shared" si="260"/>
        <v>-9.4658352350541083E-2</v>
      </c>
      <c r="Y132" s="15">
        <f t="shared" si="260"/>
        <v>9.7279598761450481E-2</v>
      </c>
      <c r="Z132" s="14" t="str">
        <f>+R132</f>
        <v>บึงกาฬ,รพท.</v>
      </c>
      <c r="AA132" s="16" t="str">
        <f t="shared" ref="AA132:AG132" si="263">+IF(AND(C132&gt;C138),"OK","Not OK")</f>
        <v>OK</v>
      </c>
      <c r="AB132" s="16" t="str">
        <f t="shared" si="263"/>
        <v>OK</v>
      </c>
      <c r="AC132" s="16" t="str">
        <f t="shared" si="263"/>
        <v>OK</v>
      </c>
      <c r="AD132" s="16" t="str">
        <f t="shared" si="263"/>
        <v>OK</v>
      </c>
      <c r="AE132" s="16" t="str">
        <f t="shared" si="263"/>
        <v>OK</v>
      </c>
      <c r="AF132" s="16" t="str">
        <f t="shared" si="263"/>
        <v>OK</v>
      </c>
      <c r="AG132" s="16" t="str">
        <f t="shared" si="263"/>
        <v>OK</v>
      </c>
    </row>
    <row r="133" spans="1:33" ht="13.5" customHeight="1">
      <c r="A133" s="253" t="s">
        <v>49</v>
      </c>
      <c r="B133" s="14" t="str">
        <f>+'8.คำนวณ'!G82</f>
        <v>วานรนิวาส,รพท.</v>
      </c>
      <c r="C133" s="264">
        <f>+'8.คำนวณ'!M82</f>
        <v>1372.6574457481843</v>
      </c>
      <c r="D133" s="264">
        <f>+'8.คำนวณ'!N82</f>
        <v>472.13572452073009</v>
      </c>
      <c r="E133" s="264">
        <f>+'8.คำนวณ'!O82</f>
        <v>3793.4702613035815</v>
      </c>
      <c r="F133" s="264">
        <f>+'8.คำนวณ'!P82</f>
        <v>5891.7203501999174</v>
      </c>
      <c r="G133" s="264">
        <f>+'8.คำนวณ'!Q82</f>
        <v>43.915337342723745</v>
      </c>
      <c r="H133" s="264">
        <f>+'8.คำนวณ'!R82</f>
        <v>143.99330885494976</v>
      </c>
      <c r="I133" s="264">
        <f>+'8.คำนวณ'!S82</f>
        <v>654.10419543739499</v>
      </c>
      <c r="J133" s="14" t="str">
        <f>+B133</f>
        <v>วานรนิวาส,รพท.</v>
      </c>
      <c r="K133" s="50">
        <f>+(C133-C136)*100/C136</f>
        <v>-9.0779077770135945</v>
      </c>
      <c r="L133" s="50">
        <f t="shared" ref="L133:Q133" si="264">+(D133-D136)*100/D136</f>
        <v>-27.843077726925355</v>
      </c>
      <c r="M133" s="50">
        <f t="shared" si="264"/>
        <v>60.544922863352305</v>
      </c>
      <c r="N133" s="50">
        <f t="shared" si="264"/>
        <v>-3.3065565673473643</v>
      </c>
      <c r="O133" s="50">
        <f t="shared" si="264"/>
        <v>21.56340858983399</v>
      </c>
      <c r="P133" s="50">
        <f t="shared" si="264"/>
        <v>-37.246742174772521</v>
      </c>
      <c r="Q133" s="50">
        <f t="shared" si="264"/>
        <v>-31.771998331834791</v>
      </c>
      <c r="R133" s="14" t="str">
        <f>+J133</f>
        <v>วานรนิวาส,รพท.</v>
      </c>
      <c r="S133" s="15">
        <f>+K133/100</f>
        <v>-9.0779077770135941E-2</v>
      </c>
      <c r="T133" s="15">
        <f t="shared" si="260"/>
        <v>-0.27843077726925353</v>
      </c>
      <c r="U133" s="15">
        <f t="shared" si="260"/>
        <v>0.60544922863352302</v>
      </c>
      <c r="V133" s="15">
        <f t="shared" si="260"/>
        <v>-3.3065565673473643E-2</v>
      </c>
      <c r="W133" s="15">
        <f t="shared" si="260"/>
        <v>0.21563408589833991</v>
      </c>
      <c r="X133" s="15">
        <f t="shared" si="260"/>
        <v>-0.37246742174772524</v>
      </c>
      <c r="Y133" s="15">
        <f t="shared" si="260"/>
        <v>-0.31771998331834789</v>
      </c>
      <c r="Z133" s="14" t="str">
        <f>+R133</f>
        <v>วานรนิวาส,รพท.</v>
      </c>
      <c r="AA133" s="16" t="str">
        <f t="shared" ref="AA133:AG133" si="265">+IF(AND(C133&gt;C138),"OK","Not OK")</f>
        <v>OK</v>
      </c>
      <c r="AB133" s="16" t="str">
        <f t="shared" si="265"/>
        <v>OK</v>
      </c>
      <c r="AC133" s="16" t="str">
        <f t="shared" si="265"/>
        <v>OK</v>
      </c>
      <c r="AD133" s="16" t="str">
        <f t="shared" si="265"/>
        <v>OK</v>
      </c>
      <c r="AE133" s="16" t="str">
        <f t="shared" si="265"/>
        <v>OK</v>
      </c>
      <c r="AF133" s="16" t="str">
        <f t="shared" si="265"/>
        <v>OK</v>
      </c>
      <c r="AG133" s="16" t="str">
        <f t="shared" si="265"/>
        <v>Not OK</v>
      </c>
    </row>
    <row r="134" spans="1:33" ht="13.5" customHeight="1">
      <c r="A134" s="253" t="s">
        <v>47</v>
      </c>
      <c r="B134" s="14" t="str">
        <f>+'8.คำนวณ'!G83</f>
        <v>สมเด็จพระยุพราชท่าบ่อ,รพท.</v>
      </c>
      <c r="C134" s="264">
        <f>+'8.คำนวณ'!M83</f>
        <v>1725.2457553587469</v>
      </c>
      <c r="D134" s="264">
        <f>+'8.คำนวณ'!N83</f>
        <v>886.83829466692362</v>
      </c>
      <c r="E134" s="264">
        <f>+'8.คำนวณ'!O83</f>
        <v>992.08340294257198</v>
      </c>
      <c r="F134" s="264">
        <f>+'8.คำนวณ'!P83</f>
        <v>8798.7395541929072</v>
      </c>
      <c r="G134" s="264">
        <f>+'8.คำนวณ'!Q83</f>
        <v>21.384700625449579</v>
      </c>
      <c r="H134" s="264">
        <f>+'8.คำนวณ'!R83</f>
        <v>587.54291766742665</v>
      </c>
      <c r="I134" s="264">
        <f>+'8.คำนวณ'!S83</f>
        <v>1384.4619504877423</v>
      </c>
      <c r="J134" s="14" t="str">
        <f>+B134</f>
        <v>สมเด็จพระยุพราชท่าบ่อ,รพท.</v>
      </c>
      <c r="K134" s="50">
        <f>+(C134-C136)*100/C136</f>
        <v>14.276838815050246</v>
      </c>
      <c r="L134" s="50">
        <f t="shared" ref="L134:Q134" si="266">+(D134-D136)*100/D136</f>
        <v>35.536284533490324</v>
      </c>
      <c r="M134" s="50">
        <f t="shared" si="266"/>
        <v>-58.013654403950795</v>
      </c>
      <c r="N134" s="50">
        <f t="shared" si="266"/>
        <v>44.402716828392322</v>
      </c>
      <c r="O134" s="50">
        <f t="shared" si="266"/>
        <v>-40.804346339980277</v>
      </c>
      <c r="P134" s="50">
        <f t="shared" si="266"/>
        <v>156.0551770701463</v>
      </c>
      <c r="Q134" s="50">
        <f t="shared" si="266"/>
        <v>44.409824805090587</v>
      </c>
      <c r="R134" s="14" t="str">
        <f>+J134</f>
        <v>สมเด็จพระยุพราชท่าบ่อ,รพท.</v>
      </c>
      <c r="S134" s="15">
        <f>+K134/100</f>
        <v>0.14276838815050247</v>
      </c>
      <c r="T134" s="15">
        <f t="shared" si="260"/>
        <v>0.35536284533490325</v>
      </c>
      <c r="U134" s="15">
        <f t="shared" si="260"/>
        <v>-0.58013654403950798</v>
      </c>
      <c r="V134" s="15">
        <f t="shared" si="260"/>
        <v>0.44402716828392319</v>
      </c>
      <c r="W134" s="15">
        <f t="shared" si="260"/>
        <v>-0.4080434633998028</v>
      </c>
      <c r="X134" s="15">
        <f t="shared" si="260"/>
        <v>1.5605517707014629</v>
      </c>
      <c r="Y134" s="15">
        <f t="shared" si="260"/>
        <v>0.44409824805090586</v>
      </c>
      <c r="Z134" s="14" t="str">
        <f>+R134</f>
        <v>สมเด็จพระยุพราชท่าบ่อ,รพท.</v>
      </c>
      <c r="AA134" s="16" t="str">
        <f t="shared" ref="AA134:AG134" si="267">+IF(AND(C134&gt;C138),"OK","Not OK")</f>
        <v>OK</v>
      </c>
      <c r="AB134" s="16" t="str">
        <f t="shared" si="267"/>
        <v>OK</v>
      </c>
      <c r="AC134" s="16" t="str">
        <f t="shared" si="267"/>
        <v>OK</v>
      </c>
      <c r="AD134" s="16" t="str">
        <f t="shared" si="267"/>
        <v>OK</v>
      </c>
      <c r="AE134" s="16" t="str">
        <f t="shared" si="267"/>
        <v>Not OK</v>
      </c>
      <c r="AF134" s="16" t="str">
        <f t="shared" si="267"/>
        <v>OK</v>
      </c>
      <c r="AG134" s="16" t="str">
        <f t="shared" si="267"/>
        <v>OK</v>
      </c>
    </row>
    <row r="135" spans="1:33" ht="13.5" customHeight="1">
      <c r="A135" s="253" t="s">
        <v>49</v>
      </c>
      <c r="B135" s="14" t="str">
        <f>+'8.คำนวณ'!G84</f>
        <v>สมเด็จพระยุพราชสว่างแดนดิน,รพท.</v>
      </c>
      <c r="C135" s="264">
        <f>+'8.คำนวณ'!M84</f>
        <v>1053.7568434424188</v>
      </c>
      <c r="D135" s="264">
        <f>+'8.คำนวณ'!N84</f>
        <v>406.91442321358778</v>
      </c>
      <c r="E135" s="264">
        <f>+'8.คำนวณ'!O84</f>
        <v>1733.804752756432</v>
      </c>
      <c r="F135" s="264">
        <f>+'8.คำนวณ'!P84</f>
        <v>5167.1423155714128</v>
      </c>
      <c r="G135" s="264">
        <f>+'8.คำนวณ'!Q84</f>
        <v>28.152053817755327</v>
      </c>
      <c r="H135" s="264">
        <f>+'8.คำนวณ'!R84</f>
        <v>96.485868107848759</v>
      </c>
      <c r="I135" s="264">
        <f>+'8.คำนวณ'!S84</f>
        <v>732.31738691681767</v>
      </c>
      <c r="J135" s="14" t="str">
        <f>+B135</f>
        <v>สมเด็จพระยุพราชสว่างแดนดิน,รพท.</v>
      </c>
      <c r="K135" s="50">
        <f>+(C135-C136)*100/C136</f>
        <v>-30.201247808150473</v>
      </c>
      <c r="L135" s="50">
        <f t="shared" ref="L135:Q135" si="268">+(D135-D136)*100/D136</f>
        <v>-37.810907155095677</v>
      </c>
      <c r="M135" s="50">
        <f t="shared" si="268"/>
        <v>-26.622978139350945</v>
      </c>
      <c r="N135" s="50">
        <f t="shared" si="268"/>
        <v>-15.198150370083876</v>
      </c>
      <c r="O135" s="50">
        <f t="shared" si="268"/>
        <v>-22.071425885156845</v>
      </c>
      <c r="P135" s="50">
        <f t="shared" si="268"/>
        <v>-57.950806145013495</v>
      </c>
      <c r="Q135" s="50">
        <f t="shared" si="268"/>
        <v>-23.613772477371025</v>
      </c>
      <c r="R135" s="14" t="str">
        <f>+J135</f>
        <v>สมเด็จพระยุพราชสว่างแดนดิน,รพท.</v>
      </c>
      <c r="S135" s="15">
        <f>+K135/100</f>
        <v>-0.30201247808150472</v>
      </c>
      <c r="T135" s="15">
        <f t="shared" si="260"/>
        <v>-0.37810907155095674</v>
      </c>
      <c r="U135" s="15">
        <f t="shared" si="260"/>
        <v>-0.26622978139350945</v>
      </c>
      <c r="V135" s="15">
        <f t="shared" si="260"/>
        <v>-0.15198150370083877</v>
      </c>
      <c r="W135" s="15">
        <f t="shared" si="260"/>
        <v>-0.22071425885156845</v>
      </c>
      <c r="X135" s="15">
        <f t="shared" si="260"/>
        <v>-0.57950806145013489</v>
      </c>
      <c r="Y135" s="15">
        <f t="shared" si="260"/>
        <v>-0.23613772477371026</v>
      </c>
      <c r="Z135" s="14" t="str">
        <f>+R135</f>
        <v>สมเด็จพระยุพราชสว่างแดนดิน,รพท.</v>
      </c>
      <c r="AA135" s="16" t="str">
        <f t="shared" ref="AA135:AG135" si="269">+IF(AND(C135&gt;C138),"OK","Not OK")</f>
        <v>Not OK</v>
      </c>
      <c r="AB135" s="16" t="str">
        <f t="shared" si="269"/>
        <v>Not OK</v>
      </c>
      <c r="AC135" s="16" t="str">
        <f t="shared" si="269"/>
        <v>OK</v>
      </c>
      <c r="AD135" s="16" t="str">
        <f t="shared" si="269"/>
        <v>OK</v>
      </c>
      <c r="AE135" s="16" t="str">
        <f t="shared" si="269"/>
        <v>OK</v>
      </c>
      <c r="AF135" s="16" t="str">
        <f t="shared" si="269"/>
        <v>OK</v>
      </c>
      <c r="AG135" s="16" t="str">
        <f t="shared" si="269"/>
        <v>OK</v>
      </c>
    </row>
    <row r="136" spans="1:33" ht="13.5" customHeight="1">
      <c r="B136" s="18" t="s">
        <v>144</v>
      </c>
      <c r="C136" s="19">
        <f>AVERAGE(C131:C135)</f>
        <v>1509.7072803623373</v>
      </c>
      <c r="D136" s="19">
        <f t="shared" ref="D136:I136" si="270">AVERAGE(D131:D135)</f>
        <v>654.31799146581329</v>
      </c>
      <c r="E136" s="19">
        <f t="shared" si="270"/>
        <v>2362.8715213450823</v>
      </c>
      <c r="F136" s="19">
        <f t="shared" si="270"/>
        <v>6093.1952995380952</v>
      </c>
      <c r="G136" s="19">
        <f t="shared" si="270"/>
        <v>36.125457365956308</v>
      </c>
      <c r="H136" s="19">
        <f t="shared" si="270"/>
        <v>229.45949556273541</v>
      </c>
      <c r="I136" s="19">
        <f t="shared" si="270"/>
        <v>958.70343472568129</v>
      </c>
      <c r="J136" s="23"/>
      <c r="K136" s="51"/>
      <c r="L136" s="51"/>
      <c r="M136" s="51"/>
      <c r="N136" s="51"/>
      <c r="O136" s="51"/>
      <c r="P136" s="51"/>
      <c r="Q136" s="51"/>
      <c r="R136" s="23"/>
      <c r="S136" s="61"/>
      <c r="T136" s="61"/>
      <c r="U136" s="61"/>
      <c r="V136" s="61"/>
      <c r="W136" s="61"/>
      <c r="X136" s="61"/>
      <c r="Y136" s="61"/>
      <c r="Z136" s="23"/>
      <c r="AA136" s="26"/>
      <c r="AB136" s="26"/>
      <c r="AC136" s="26"/>
      <c r="AD136" s="26"/>
      <c r="AE136" s="26"/>
      <c r="AF136" s="26"/>
      <c r="AG136" s="26"/>
    </row>
    <row r="137" spans="1:33" ht="13.5" customHeight="1">
      <c r="B137" s="20" t="s">
        <v>268</v>
      </c>
      <c r="C137" s="21">
        <f>STDEV(C131:C135)</f>
        <v>308.30524131890888</v>
      </c>
      <c r="D137" s="21">
        <f t="shared" ref="D137:I137" si="271">STDEV(D131:D135)</f>
        <v>235.3951704732217</v>
      </c>
      <c r="E137" s="21">
        <f t="shared" si="271"/>
        <v>1666.9803129323836</v>
      </c>
      <c r="F137" s="21">
        <f t="shared" si="271"/>
        <v>1633.5748318627348</v>
      </c>
      <c r="G137" s="21">
        <f t="shared" si="271"/>
        <v>11.303499241526463</v>
      </c>
      <c r="H137" s="21">
        <f t="shared" si="271"/>
        <v>204.68749226951385</v>
      </c>
      <c r="I137" s="21">
        <f t="shared" si="271"/>
        <v>289.02536903061355</v>
      </c>
      <c r="J137" s="23"/>
      <c r="K137" s="51"/>
      <c r="L137" s="51"/>
      <c r="M137" s="51"/>
      <c r="N137" s="51"/>
      <c r="O137" s="51"/>
      <c r="P137" s="51"/>
      <c r="Q137" s="51"/>
      <c r="R137" s="23"/>
      <c r="S137" s="61"/>
      <c r="T137" s="61"/>
      <c r="U137" s="61"/>
      <c r="V137" s="61"/>
      <c r="W137" s="61"/>
      <c r="X137" s="61"/>
      <c r="Y137" s="61"/>
      <c r="Z137" s="23"/>
      <c r="AA137" s="26"/>
      <c r="AB137" s="26"/>
      <c r="AC137" s="26"/>
      <c r="AD137" s="26"/>
      <c r="AE137" s="26"/>
      <c r="AF137" s="26"/>
      <c r="AG137" s="26"/>
    </row>
    <row r="138" spans="1:33" ht="13.5" customHeight="1">
      <c r="B138" s="20" t="s">
        <v>145</v>
      </c>
      <c r="C138" s="21">
        <f>+C136-C137</f>
        <v>1201.4020390434284</v>
      </c>
      <c r="D138" s="21">
        <f t="shared" ref="D138:I138" si="272">+D136-D137</f>
        <v>418.9228209925916</v>
      </c>
      <c r="E138" s="21">
        <f t="shared" si="272"/>
        <v>695.89120841269869</v>
      </c>
      <c r="F138" s="21">
        <f t="shared" si="272"/>
        <v>4459.6204676753605</v>
      </c>
      <c r="G138" s="21">
        <f t="shared" si="272"/>
        <v>24.821958124429845</v>
      </c>
      <c r="H138" s="21">
        <f t="shared" si="272"/>
        <v>24.772003293221559</v>
      </c>
      <c r="I138" s="21">
        <f t="shared" si="272"/>
        <v>669.67806569506774</v>
      </c>
      <c r="J138" s="23"/>
      <c r="K138" s="51"/>
      <c r="L138" s="51"/>
      <c r="M138" s="51"/>
      <c r="N138" s="51"/>
      <c r="O138" s="51"/>
      <c r="P138" s="51"/>
      <c r="Q138" s="51"/>
      <c r="R138" s="23"/>
      <c r="S138" s="61"/>
      <c r="T138" s="61"/>
      <c r="U138" s="61"/>
      <c r="V138" s="61"/>
      <c r="W138" s="61"/>
      <c r="X138" s="61"/>
      <c r="Y138" s="61"/>
      <c r="Z138" s="23"/>
      <c r="AA138" s="26"/>
      <c r="AB138" s="26"/>
      <c r="AC138" s="26"/>
      <c r="AD138" s="26"/>
      <c r="AE138" s="26"/>
      <c r="AF138" s="26"/>
      <c r="AG138" s="26"/>
    </row>
    <row r="139" spans="1:33" ht="13.5" customHeight="1">
      <c r="B139" s="348" t="s">
        <v>156</v>
      </c>
      <c r="C139" s="349" t="s">
        <v>135</v>
      </c>
      <c r="D139" s="350"/>
      <c r="E139" s="350"/>
      <c r="F139" s="350"/>
      <c r="G139" s="350"/>
      <c r="H139" s="350"/>
      <c r="I139" s="351"/>
      <c r="J139" s="348" t="s">
        <v>156</v>
      </c>
      <c r="K139" s="345" t="s">
        <v>4</v>
      </c>
      <c r="L139" s="346"/>
      <c r="M139" s="346"/>
      <c r="N139" s="346"/>
      <c r="O139" s="346"/>
      <c r="P139" s="346"/>
      <c r="Q139" s="347"/>
      <c r="R139" s="348" t="s">
        <v>156</v>
      </c>
      <c r="S139" s="352" t="s">
        <v>4</v>
      </c>
      <c r="T139" s="353"/>
      <c r="U139" s="353"/>
      <c r="V139" s="353"/>
      <c r="W139" s="353"/>
      <c r="X139" s="353"/>
      <c r="Y139" s="354"/>
      <c r="Z139" s="348" t="s">
        <v>156</v>
      </c>
      <c r="AA139" s="349" t="s">
        <v>136</v>
      </c>
      <c r="AB139" s="350"/>
      <c r="AC139" s="350"/>
      <c r="AD139" s="350"/>
      <c r="AE139" s="350"/>
      <c r="AF139" s="350"/>
      <c r="AG139" s="351"/>
    </row>
    <row r="140" spans="1:33" ht="13.5" customHeight="1">
      <c r="B140" s="348"/>
      <c r="C140" s="12" t="s">
        <v>137</v>
      </c>
      <c r="D140" s="13" t="s">
        <v>253</v>
      </c>
      <c r="E140" s="12" t="s">
        <v>139</v>
      </c>
      <c r="F140" s="12" t="s">
        <v>140</v>
      </c>
      <c r="G140" s="12" t="s">
        <v>141</v>
      </c>
      <c r="H140" s="12" t="s">
        <v>142</v>
      </c>
      <c r="I140" s="12" t="s">
        <v>143</v>
      </c>
      <c r="J140" s="348"/>
      <c r="K140" s="45" t="s">
        <v>137</v>
      </c>
      <c r="L140" s="46" t="s">
        <v>253</v>
      </c>
      <c r="M140" s="45" t="s">
        <v>139</v>
      </c>
      <c r="N140" s="45" t="s">
        <v>140</v>
      </c>
      <c r="O140" s="45" t="s">
        <v>141</v>
      </c>
      <c r="P140" s="45" t="s">
        <v>142</v>
      </c>
      <c r="Q140" s="45" t="s">
        <v>143</v>
      </c>
      <c r="R140" s="348"/>
      <c r="S140" s="57" t="s">
        <v>137</v>
      </c>
      <c r="T140" s="58" t="s">
        <v>253</v>
      </c>
      <c r="U140" s="57" t="s">
        <v>139</v>
      </c>
      <c r="V140" s="57" t="s">
        <v>140</v>
      </c>
      <c r="W140" s="57" t="s">
        <v>141</v>
      </c>
      <c r="X140" s="57" t="s">
        <v>142</v>
      </c>
      <c r="Y140" s="57" t="s">
        <v>143</v>
      </c>
      <c r="Z140" s="348"/>
      <c r="AA140" s="12" t="s">
        <v>137</v>
      </c>
      <c r="AB140" s="13" t="s">
        <v>253</v>
      </c>
      <c r="AC140" s="12" t="s">
        <v>139</v>
      </c>
      <c r="AD140" s="12" t="s">
        <v>140</v>
      </c>
      <c r="AE140" s="12" t="s">
        <v>141</v>
      </c>
      <c r="AF140" s="12" t="s">
        <v>142</v>
      </c>
      <c r="AG140" s="12" t="s">
        <v>143</v>
      </c>
    </row>
    <row r="141" spans="1:33" ht="13.5" customHeight="1">
      <c r="A141" s="253" t="s">
        <v>88</v>
      </c>
      <c r="B141" s="14" t="str">
        <f>+'8.คำนวณ'!G85</f>
        <v>หนองบัวลำภู,รพท.</v>
      </c>
      <c r="C141" s="264">
        <f>+'8.คำนวณ'!M85</f>
        <v>1227.3809340702878</v>
      </c>
      <c r="D141" s="264">
        <f>+'8.คำนวณ'!N85</f>
        <v>1083.8004693133644</v>
      </c>
      <c r="E141" s="264">
        <f>+'8.คำนวณ'!O85</f>
        <v>2134.5867974134267</v>
      </c>
      <c r="F141" s="264">
        <f>+'8.คำนวณ'!P85</f>
        <v>5165.6488643196581</v>
      </c>
      <c r="G141" s="264">
        <f>+'8.คำนวณ'!Q85</f>
        <v>42.152288259014497</v>
      </c>
      <c r="H141" s="264">
        <f>+'8.คำนวณ'!R85</f>
        <v>185.70248373475016</v>
      </c>
      <c r="I141" s="264">
        <f>+'8.คำนวณ'!S85</f>
        <v>1225.4833713697055</v>
      </c>
      <c r="J141" s="14" t="str">
        <f>+B141</f>
        <v>หนองบัวลำภู,รพท.</v>
      </c>
      <c r="K141" s="54">
        <f>+(C141-C145)*100/C145</f>
        <v>-10.750237725790313</v>
      </c>
      <c r="L141" s="54">
        <f t="shared" ref="L141:Q141" si="273">+(D141-D145)*100/D145</f>
        <v>5.2345153875652164</v>
      </c>
      <c r="M141" s="54">
        <f t="shared" si="273"/>
        <v>-44.082615959854351</v>
      </c>
      <c r="N141" s="54">
        <f t="shared" si="273"/>
        <v>-40.711401380451605</v>
      </c>
      <c r="O141" s="54">
        <f t="shared" si="273"/>
        <v>-44.306863140123916</v>
      </c>
      <c r="P141" s="54">
        <f t="shared" si="273"/>
        <v>-47.1962979524993</v>
      </c>
      <c r="Q141" s="54">
        <f t="shared" si="273"/>
        <v>-19.541804681253762</v>
      </c>
      <c r="R141" s="14" t="str">
        <f>+J141</f>
        <v>หนองบัวลำภู,รพท.</v>
      </c>
      <c r="S141" s="15">
        <f>+K141/100</f>
        <v>-0.10750237725790314</v>
      </c>
      <c r="T141" s="15">
        <f t="shared" ref="T141:Y144" si="274">+L141/100</f>
        <v>5.2345153875652167E-2</v>
      </c>
      <c r="U141" s="15">
        <f t="shared" si="274"/>
        <v>-0.44082615959854349</v>
      </c>
      <c r="V141" s="15">
        <f t="shared" si="274"/>
        <v>-0.40711401380451606</v>
      </c>
      <c r="W141" s="15">
        <f t="shared" si="274"/>
        <v>-0.44306863140123914</v>
      </c>
      <c r="X141" s="15">
        <f t="shared" si="274"/>
        <v>-0.471962979524993</v>
      </c>
      <c r="Y141" s="15">
        <f t="shared" si="274"/>
        <v>-0.1954180468125376</v>
      </c>
      <c r="Z141" s="14" t="str">
        <f>+R141</f>
        <v>หนองบัวลำภู,รพท.</v>
      </c>
      <c r="AA141" s="16" t="str">
        <f>+IF(AND(C141&gt;C147),"OK","Not OK")</f>
        <v>OK</v>
      </c>
      <c r="AB141" s="16" t="str">
        <f t="shared" ref="AB141:AG141" si="275">+IF(AND(D141&gt;D147),"OK","Not OK")</f>
        <v>OK</v>
      </c>
      <c r="AC141" s="16" t="str">
        <f t="shared" si="275"/>
        <v>OK</v>
      </c>
      <c r="AD141" s="16" t="str">
        <f t="shared" si="275"/>
        <v>Not OK</v>
      </c>
      <c r="AE141" s="16" t="str">
        <f t="shared" si="275"/>
        <v>OK</v>
      </c>
      <c r="AF141" s="16" t="str">
        <f t="shared" si="275"/>
        <v>Not OK</v>
      </c>
      <c r="AG141" s="16" t="str">
        <f t="shared" si="275"/>
        <v>OK</v>
      </c>
    </row>
    <row r="142" spans="1:33" ht="13.5" customHeight="1">
      <c r="A142" s="253" t="s">
        <v>53</v>
      </c>
      <c r="B142" s="14" t="str">
        <f>+'8.คำนวณ'!G86</f>
        <v>เลย,รพท.</v>
      </c>
      <c r="C142" s="264">
        <f>+'8.คำนวณ'!M86</f>
        <v>1274.9994480988983</v>
      </c>
      <c r="D142" s="264">
        <f>+'8.คำนวณ'!N86</f>
        <v>1314.4170014025858</v>
      </c>
      <c r="E142" s="264">
        <f>+'8.คำนวณ'!O86</f>
        <v>6916.4274660831525</v>
      </c>
      <c r="F142" s="264">
        <f>+'8.คำนวณ'!P86</f>
        <v>7973.6776068521031</v>
      </c>
      <c r="G142" s="264">
        <f>+'8.คำนวณ'!Q86</f>
        <v>154.99118108453413</v>
      </c>
      <c r="H142" s="264">
        <f>+'8.คำนวณ'!R86</f>
        <v>438.9988066242945</v>
      </c>
      <c r="I142" s="264">
        <f>+'8.คำนวณ'!S86</f>
        <v>1964.4357340741306</v>
      </c>
      <c r="J142" s="14" t="str">
        <f>+B142</f>
        <v>เลย,รพท.</v>
      </c>
      <c r="K142" s="50">
        <f>+(C142-C145)*100/C145</f>
        <v>-7.2876280836388894</v>
      </c>
      <c r="L142" s="50">
        <f t="shared" ref="L142:Q142" si="276">+(D142-D145)*100/D145</f>
        <v>27.626846524075493</v>
      </c>
      <c r="M142" s="50">
        <f t="shared" si="276"/>
        <v>81.181918334463319</v>
      </c>
      <c r="N142" s="50">
        <f t="shared" si="276"/>
        <v>-8.4823255371232236</v>
      </c>
      <c r="O142" s="50">
        <f t="shared" si="276"/>
        <v>104.77998743920641</v>
      </c>
      <c r="P142" s="50">
        <f t="shared" si="276"/>
        <v>24.827421356992076</v>
      </c>
      <c r="Q142" s="50">
        <f t="shared" si="276"/>
        <v>28.973560699240856</v>
      </c>
      <c r="R142" s="14" t="str">
        <f>+J142</f>
        <v>เลย,รพท.</v>
      </c>
      <c r="S142" s="15">
        <f>+K142/100</f>
        <v>-7.287628083638889E-2</v>
      </c>
      <c r="T142" s="15">
        <f t="shared" si="274"/>
        <v>0.27626846524075493</v>
      </c>
      <c r="U142" s="15">
        <f t="shared" si="274"/>
        <v>0.81181918334463321</v>
      </c>
      <c r="V142" s="15">
        <f t="shared" si="274"/>
        <v>-8.482325537123224E-2</v>
      </c>
      <c r="W142" s="15">
        <f t="shared" si="274"/>
        <v>1.047799874392064</v>
      </c>
      <c r="X142" s="15">
        <f t="shared" si="274"/>
        <v>0.24827421356992077</v>
      </c>
      <c r="Y142" s="15">
        <f t="shared" si="274"/>
        <v>0.28973560699240858</v>
      </c>
      <c r="Z142" s="14" t="str">
        <f>+R142</f>
        <v>เลย,รพท.</v>
      </c>
      <c r="AA142" s="16" t="str">
        <f>+IF(AND(C142&gt;C147),"OK","Not OK")</f>
        <v>OK</v>
      </c>
      <c r="AB142" s="16" t="str">
        <f t="shared" ref="AB142:AG142" si="277">+IF(AND(D142&gt;D147),"OK","Not OK")</f>
        <v>OK</v>
      </c>
      <c r="AC142" s="16" t="str">
        <f t="shared" si="277"/>
        <v>OK</v>
      </c>
      <c r="AD142" s="16" t="str">
        <f t="shared" si="277"/>
        <v>OK</v>
      </c>
      <c r="AE142" s="16" t="str">
        <f t="shared" si="277"/>
        <v>OK</v>
      </c>
      <c r="AF142" s="16" t="str">
        <f t="shared" si="277"/>
        <v>OK</v>
      </c>
      <c r="AG142" s="16" t="str">
        <f t="shared" si="277"/>
        <v>OK</v>
      </c>
    </row>
    <row r="143" spans="1:33" ht="13.5" customHeight="1">
      <c r="A143" s="253" t="s">
        <v>47</v>
      </c>
      <c r="B143" s="14" t="str">
        <f>+'8.คำนวณ'!G87</f>
        <v>หนองคาย,รพท.</v>
      </c>
      <c r="C143" s="264">
        <f>+'8.คำนวณ'!M87</f>
        <v>1745.8763812016514</v>
      </c>
      <c r="D143" s="264">
        <f>+'8.คำนวณ'!N87</f>
        <v>1070.5497360334448</v>
      </c>
      <c r="E143" s="264">
        <f>+'8.คำนวณ'!O87</f>
        <v>1803.089608649731</v>
      </c>
      <c r="F143" s="264">
        <f>+'8.คำนวณ'!P87</f>
        <v>9575.0824439494099</v>
      </c>
      <c r="G143" s="264">
        <f>+'8.คำนวณ'!Q87</f>
        <v>69.274712332611657</v>
      </c>
      <c r="H143" s="264">
        <f>+'8.คำนวณ'!R87</f>
        <v>484.06204875310721</v>
      </c>
      <c r="I143" s="264">
        <f>+'8.คำนวณ'!S87</f>
        <v>1441.089870383935</v>
      </c>
      <c r="J143" s="14" t="str">
        <f>+B143</f>
        <v>หนองคาย,รพท.</v>
      </c>
      <c r="K143" s="50">
        <f>+(C143-C145)*100/C145</f>
        <v>26.952478775820435</v>
      </c>
      <c r="L143" s="50">
        <f t="shared" ref="L143:Q143" si="278">+(D143-D145)*100/D145</f>
        <v>3.9478998760166228</v>
      </c>
      <c r="M143" s="50">
        <f t="shared" si="278"/>
        <v>-52.766477227425987</v>
      </c>
      <c r="N143" s="50">
        <f t="shared" si="278"/>
        <v>9.8977562508343588</v>
      </c>
      <c r="O143" s="50">
        <f t="shared" si="278"/>
        <v>-8.4717296683506831</v>
      </c>
      <c r="P143" s="50">
        <f t="shared" si="278"/>
        <v>37.640960318931846</v>
      </c>
      <c r="Q143" s="50">
        <f t="shared" si="278"/>
        <v>-5.3863210452015648</v>
      </c>
      <c r="R143" s="14" t="str">
        <f>+J143</f>
        <v>หนองคาย,รพท.</v>
      </c>
      <c r="S143" s="15">
        <f>+K143/100</f>
        <v>0.26952478775820432</v>
      </c>
      <c r="T143" s="15">
        <f t="shared" si="274"/>
        <v>3.947899876016623E-2</v>
      </c>
      <c r="U143" s="15">
        <f t="shared" si="274"/>
        <v>-0.5276647722742599</v>
      </c>
      <c r="V143" s="15">
        <f t="shared" si="274"/>
        <v>9.8977562508343594E-2</v>
      </c>
      <c r="W143" s="15">
        <f t="shared" si="274"/>
        <v>-8.4717296683506832E-2</v>
      </c>
      <c r="X143" s="15">
        <f t="shared" si="274"/>
        <v>0.37640960318931849</v>
      </c>
      <c r="Y143" s="15">
        <f t="shared" si="274"/>
        <v>-5.3863210452015649E-2</v>
      </c>
      <c r="Z143" s="14" t="str">
        <f>+R143</f>
        <v>หนองคาย,รพท.</v>
      </c>
      <c r="AA143" s="16" t="str">
        <f>+IF(AND(C143&gt;C147),"OK","Not OK")</f>
        <v>OK</v>
      </c>
      <c r="AB143" s="16" t="str">
        <f t="shared" ref="AB143:AG143" si="279">+IF(AND(D143&gt;D147),"OK","Not OK")</f>
        <v>OK</v>
      </c>
      <c r="AC143" s="16" t="str">
        <f t="shared" si="279"/>
        <v>OK</v>
      </c>
      <c r="AD143" s="16" t="str">
        <f t="shared" si="279"/>
        <v>OK</v>
      </c>
      <c r="AE143" s="16" t="str">
        <f t="shared" si="279"/>
        <v>OK</v>
      </c>
      <c r="AF143" s="16" t="str">
        <f t="shared" si="279"/>
        <v>OK</v>
      </c>
      <c r="AG143" s="16" t="str">
        <f t="shared" si="279"/>
        <v>OK</v>
      </c>
    </row>
    <row r="144" spans="1:33" ht="13.5" customHeight="1">
      <c r="A144" s="253" t="s">
        <v>51</v>
      </c>
      <c r="B144" s="14" t="str">
        <f>+'8.คำนวณ'!G88</f>
        <v>นครพนม,รพท.</v>
      </c>
      <c r="C144" s="264">
        <f>+'8.คำนวณ'!M88</f>
        <v>1252.6248201533865</v>
      </c>
      <c r="D144" s="264">
        <f>+'8.คำนวณ'!N88</f>
        <v>650.79552538983262</v>
      </c>
      <c r="E144" s="264">
        <f>+'8.คำนวณ'!O88</f>
        <v>4415.4716565008039</v>
      </c>
      <c r="F144" s="264">
        <f>+'8.คำนวณ'!P88</f>
        <v>12136.466191354772</v>
      </c>
      <c r="G144" s="264">
        <f>+'8.คำนวณ'!Q88</f>
        <v>36.328552558398222</v>
      </c>
      <c r="H144" s="264">
        <f>+'8.คำนวณ'!R88</f>
        <v>297.97502607063404</v>
      </c>
      <c r="I144" s="264">
        <f>+'8.คำนวณ'!S88</f>
        <v>1461.5133161017668</v>
      </c>
      <c r="J144" s="14" t="str">
        <f>+B144</f>
        <v>นครพนม,รพท.</v>
      </c>
      <c r="K144" s="50">
        <f>+(C144-C145)*100/C145</f>
        <v>-8.9146129663912355</v>
      </c>
      <c r="L144" s="50">
        <f t="shared" ref="L144:Q144" si="280">+(D144-D145)*100/D145</f>
        <v>-36.809261787657327</v>
      </c>
      <c r="M144" s="50">
        <f t="shared" si="280"/>
        <v>15.667174852817014</v>
      </c>
      <c r="N144" s="50">
        <f t="shared" si="280"/>
        <v>39.295970666740473</v>
      </c>
      <c r="O144" s="50">
        <f t="shared" si="280"/>
        <v>-52.001394630731809</v>
      </c>
      <c r="P144" s="50">
        <f t="shared" si="280"/>
        <v>-15.272083723424608</v>
      </c>
      <c r="Q144" s="50">
        <f t="shared" si="280"/>
        <v>-4.0454349727855003</v>
      </c>
      <c r="R144" s="14" t="str">
        <f>+J144</f>
        <v>นครพนม,รพท.</v>
      </c>
      <c r="S144" s="15">
        <f>+K144/100</f>
        <v>-8.914612966391236E-2</v>
      </c>
      <c r="T144" s="15">
        <f t="shared" si="274"/>
        <v>-0.36809261787657327</v>
      </c>
      <c r="U144" s="15">
        <f t="shared" si="274"/>
        <v>0.15667174852817015</v>
      </c>
      <c r="V144" s="15">
        <f t="shared" si="274"/>
        <v>0.39295970666740471</v>
      </c>
      <c r="W144" s="15">
        <f t="shared" si="274"/>
        <v>-0.52001394630731812</v>
      </c>
      <c r="X144" s="15">
        <f t="shared" si="274"/>
        <v>-0.15272083723424607</v>
      </c>
      <c r="Y144" s="15">
        <f t="shared" si="274"/>
        <v>-4.0454349727855006E-2</v>
      </c>
      <c r="Z144" s="14" t="str">
        <f>+R144</f>
        <v>นครพนม,รพท.</v>
      </c>
      <c r="AA144" s="16" t="str">
        <f>+IF(AND(C144&gt;C147),"OK","Not OK")</f>
        <v>OK</v>
      </c>
      <c r="AB144" s="16" t="str">
        <f t="shared" ref="AB144:AG144" si="281">+IF(AND(D144&gt;D147),"OK","Not OK")</f>
        <v>Not OK</v>
      </c>
      <c r="AC144" s="16" t="str">
        <f t="shared" si="281"/>
        <v>OK</v>
      </c>
      <c r="AD144" s="16" t="str">
        <f t="shared" si="281"/>
        <v>OK</v>
      </c>
      <c r="AE144" s="16" t="str">
        <f t="shared" si="281"/>
        <v>OK</v>
      </c>
      <c r="AF144" s="16" t="str">
        <f t="shared" si="281"/>
        <v>OK</v>
      </c>
      <c r="AG144" s="16" t="str">
        <f t="shared" si="281"/>
        <v>OK</v>
      </c>
    </row>
    <row r="145" spans="1:33" ht="13.5" customHeight="1">
      <c r="B145" s="18" t="s">
        <v>144</v>
      </c>
      <c r="C145" s="19">
        <f>AVERAGE(C141:C144)</f>
        <v>1375.220395881056</v>
      </c>
      <c r="D145" s="19">
        <f t="shared" ref="D145:I145" si="282">AVERAGE(D141:D144)</f>
        <v>1029.8906830348069</v>
      </c>
      <c r="E145" s="19">
        <f t="shared" si="282"/>
        <v>3817.3938821617785</v>
      </c>
      <c r="F145" s="19">
        <f t="shared" si="282"/>
        <v>8712.7187766189854</v>
      </c>
      <c r="G145" s="19">
        <f t="shared" si="282"/>
        <v>75.686683558639629</v>
      </c>
      <c r="H145" s="19">
        <f t="shared" si="282"/>
        <v>351.68459129569646</v>
      </c>
      <c r="I145" s="19">
        <f t="shared" si="282"/>
        <v>1523.1305729823844</v>
      </c>
      <c r="L145" s="48"/>
      <c r="Q145" s="48"/>
      <c r="T145" s="59"/>
      <c r="Y145" s="59"/>
      <c r="AB145" s="11"/>
      <c r="AG145" s="11"/>
    </row>
    <row r="146" spans="1:33" ht="13.5" customHeight="1">
      <c r="B146" s="20" t="s">
        <v>268</v>
      </c>
      <c r="C146" s="21">
        <f>STDEV(C141:C144)</f>
        <v>247.86843249651062</v>
      </c>
      <c r="D146" s="21">
        <f t="shared" ref="D146:I146" si="283">STDEV(D141:D144)</f>
        <v>276.42225431462413</v>
      </c>
      <c r="E146" s="21">
        <f t="shared" si="283"/>
        <v>2370.0188163246735</v>
      </c>
      <c r="F146" s="21">
        <f t="shared" si="283"/>
        <v>2920.8220457028374</v>
      </c>
      <c r="G146" s="21">
        <f t="shared" si="283"/>
        <v>54.784227799558344</v>
      </c>
      <c r="H146" s="21">
        <f t="shared" si="283"/>
        <v>136.11556470927724</v>
      </c>
      <c r="I146" s="21">
        <f t="shared" si="283"/>
        <v>312.98107773602516</v>
      </c>
      <c r="L146" s="48"/>
      <c r="Q146" s="48"/>
      <c r="T146" s="59"/>
      <c r="Y146" s="59"/>
      <c r="AB146" s="11"/>
      <c r="AG146" s="11"/>
    </row>
    <row r="147" spans="1:33" ht="13.5" customHeight="1">
      <c r="B147" s="20" t="s">
        <v>145</v>
      </c>
      <c r="C147" s="21">
        <f>+C145-C146</f>
        <v>1127.3519633845453</v>
      </c>
      <c r="D147" s="21">
        <f t="shared" ref="D147:I147" si="284">+D145-D146</f>
        <v>753.46842872018283</v>
      </c>
      <c r="E147" s="21">
        <f t="shared" si="284"/>
        <v>1447.375065837105</v>
      </c>
      <c r="F147" s="21">
        <f t="shared" si="284"/>
        <v>5791.896730916148</v>
      </c>
      <c r="G147" s="21">
        <f t="shared" si="284"/>
        <v>20.902455759081285</v>
      </c>
      <c r="H147" s="21">
        <f t="shared" si="284"/>
        <v>215.56902658641923</v>
      </c>
      <c r="I147" s="21">
        <f t="shared" si="284"/>
        <v>1210.1494952463593</v>
      </c>
      <c r="L147" s="48"/>
      <c r="Q147" s="48"/>
      <c r="T147" s="59"/>
      <c r="Y147" s="59"/>
      <c r="AB147" s="11"/>
      <c r="AG147" s="11"/>
    </row>
    <row r="148" spans="1:33" ht="13.5" customHeight="1">
      <c r="B148" s="348" t="s">
        <v>157</v>
      </c>
      <c r="C148" s="349" t="s">
        <v>135</v>
      </c>
      <c r="D148" s="350"/>
      <c r="E148" s="350"/>
      <c r="F148" s="350"/>
      <c r="G148" s="350"/>
      <c r="H148" s="350"/>
      <c r="I148" s="351"/>
      <c r="J148" s="348" t="s">
        <v>157</v>
      </c>
      <c r="K148" s="345" t="s">
        <v>4</v>
      </c>
      <c r="L148" s="346"/>
      <c r="M148" s="346"/>
      <c r="N148" s="346"/>
      <c r="O148" s="346"/>
      <c r="P148" s="346"/>
      <c r="Q148" s="347"/>
      <c r="R148" s="348" t="s">
        <v>157</v>
      </c>
      <c r="S148" s="352" t="s">
        <v>4</v>
      </c>
      <c r="T148" s="353"/>
      <c r="U148" s="353"/>
      <c r="V148" s="353"/>
      <c r="W148" s="353"/>
      <c r="X148" s="353"/>
      <c r="Y148" s="354"/>
      <c r="Z148" s="348" t="s">
        <v>157</v>
      </c>
      <c r="AA148" s="349" t="s">
        <v>136</v>
      </c>
      <c r="AB148" s="350"/>
      <c r="AC148" s="350"/>
      <c r="AD148" s="350"/>
      <c r="AE148" s="350"/>
      <c r="AF148" s="350"/>
      <c r="AG148" s="351"/>
    </row>
    <row r="149" spans="1:33" ht="13.5" customHeight="1">
      <c r="B149" s="348"/>
      <c r="C149" s="12" t="s">
        <v>137</v>
      </c>
      <c r="D149" s="13" t="s">
        <v>253</v>
      </c>
      <c r="E149" s="12" t="s">
        <v>139</v>
      </c>
      <c r="F149" s="12" t="s">
        <v>140</v>
      </c>
      <c r="G149" s="12" t="s">
        <v>141</v>
      </c>
      <c r="H149" s="12" t="s">
        <v>142</v>
      </c>
      <c r="I149" s="12" t="s">
        <v>143</v>
      </c>
      <c r="J149" s="348"/>
      <c r="K149" s="45" t="s">
        <v>137</v>
      </c>
      <c r="L149" s="46" t="s">
        <v>253</v>
      </c>
      <c r="M149" s="45" t="s">
        <v>139</v>
      </c>
      <c r="N149" s="45" t="s">
        <v>140</v>
      </c>
      <c r="O149" s="45" t="s">
        <v>141</v>
      </c>
      <c r="P149" s="45" t="s">
        <v>142</v>
      </c>
      <c r="Q149" s="45" t="s">
        <v>143</v>
      </c>
      <c r="R149" s="348"/>
      <c r="S149" s="57" t="s">
        <v>137</v>
      </c>
      <c r="T149" s="58" t="s">
        <v>253</v>
      </c>
      <c r="U149" s="57" t="s">
        <v>139</v>
      </c>
      <c r="V149" s="57" t="s">
        <v>140</v>
      </c>
      <c r="W149" s="57" t="s">
        <v>141</v>
      </c>
      <c r="X149" s="57" t="s">
        <v>142</v>
      </c>
      <c r="Y149" s="57" t="s">
        <v>143</v>
      </c>
      <c r="Z149" s="348"/>
      <c r="AA149" s="12" t="s">
        <v>137</v>
      </c>
      <c r="AB149" s="13" t="s">
        <v>253</v>
      </c>
      <c r="AC149" s="12" t="s">
        <v>139</v>
      </c>
      <c r="AD149" s="12" t="s">
        <v>140</v>
      </c>
      <c r="AE149" s="12" t="s">
        <v>141</v>
      </c>
      <c r="AF149" s="12" t="s">
        <v>142</v>
      </c>
      <c r="AG149" s="12" t="s">
        <v>143</v>
      </c>
    </row>
    <row r="150" spans="1:33" ht="13.5" customHeight="1">
      <c r="A150" s="253" t="s">
        <v>45</v>
      </c>
      <c r="B150" s="14" t="str">
        <f>+'8.คำนวณ'!G89</f>
        <v>อุดรธานี,รพศ.</v>
      </c>
      <c r="C150" s="53">
        <f>+'8.คำนวณ'!M89</f>
        <v>2225.155246974914</v>
      </c>
      <c r="D150" s="53">
        <f>+'8.คำนวณ'!N89</f>
        <v>1384.3358502976948</v>
      </c>
      <c r="E150" s="53">
        <f>+'8.คำนวณ'!O89</f>
        <v>1979.4505647981352</v>
      </c>
      <c r="F150" s="53">
        <f>+'8.คำนวณ'!P89</f>
        <v>8583.2478651871843</v>
      </c>
      <c r="G150" s="53">
        <f>+'8.คำนวณ'!Q89</f>
        <v>72.409098142837848</v>
      </c>
      <c r="H150" s="53">
        <f>+'8.คำนวณ'!R89</f>
        <v>376.63146283423663</v>
      </c>
      <c r="I150" s="53">
        <f>+'8.คำนวณ'!S89</f>
        <v>1668.4289252181682</v>
      </c>
      <c r="J150" s="14" t="str">
        <f>+B150</f>
        <v>อุดรธานี,รพศ.</v>
      </c>
      <c r="K150" s="50">
        <f>+(C150-C152)*100/C152</f>
        <v>-7.8776220053312036</v>
      </c>
      <c r="L150" s="50">
        <f t="shared" ref="L150:Q150" si="285">+(D150-D152)*100/D152</f>
        <v>-8.4841202912073026</v>
      </c>
      <c r="M150" s="50">
        <f t="shared" si="285"/>
        <v>-36.952819303508576</v>
      </c>
      <c r="N150" s="50">
        <f t="shared" si="285"/>
        <v>-28.238135676829703</v>
      </c>
      <c r="O150" s="50">
        <f t="shared" si="285"/>
        <v>-24.736700692381245</v>
      </c>
      <c r="P150" s="50">
        <f t="shared" si="285"/>
        <v>5.5237836496320014</v>
      </c>
      <c r="Q150" s="50">
        <f t="shared" si="285"/>
        <v>-8.1067072325004688</v>
      </c>
      <c r="R150" s="14" t="str">
        <f>+J150</f>
        <v>อุดรธานี,รพศ.</v>
      </c>
      <c r="S150" s="15">
        <f>+K150/100</f>
        <v>-7.8776220053312029E-2</v>
      </c>
      <c r="T150" s="15">
        <f t="shared" ref="T150:Y151" si="286">+L150/100</f>
        <v>-8.4841202912073033E-2</v>
      </c>
      <c r="U150" s="15">
        <f t="shared" si="286"/>
        <v>-0.36952819303508577</v>
      </c>
      <c r="V150" s="15">
        <f t="shared" si="286"/>
        <v>-0.28238135676829701</v>
      </c>
      <c r="W150" s="15">
        <f t="shared" si="286"/>
        <v>-0.24736700692381244</v>
      </c>
      <c r="X150" s="15">
        <f t="shared" si="286"/>
        <v>5.5237836496320011E-2</v>
      </c>
      <c r="Y150" s="15">
        <f t="shared" si="286"/>
        <v>-8.1067072325004694E-2</v>
      </c>
      <c r="Z150" s="14" t="str">
        <f>+R150</f>
        <v>อุดรธานี,รพศ.</v>
      </c>
      <c r="AA150" s="16" t="str">
        <f>+IF(AND(C150&gt;C154),"OK","Not OK")</f>
        <v>OK</v>
      </c>
      <c r="AB150" s="16" t="str">
        <f t="shared" ref="AB150:AG150" si="287">+IF(AND(D150&gt;D154),"OK","Not OK")</f>
        <v>OK</v>
      </c>
      <c r="AC150" s="16" t="str">
        <f t="shared" si="287"/>
        <v>OK</v>
      </c>
      <c r="AD150" s="16" t="str">
        <f t="shared" si="287"/>
        <v>OK</v>
      </c>
      <c r="AE150" s="16" t="str">
        <f t="shared" si="287"/>
        <v>OK</v>
      </c>
      <c r="AF150" s="16" t="str">
        <f t="shared" si="287"/>
        <v>OK</v>
      </c>
      <c r="AG150" s="16" t="str">
        <f t="shared" si="287"/>
        <v>OK</v>
      </c>
    </row>
    <row r="151" spans="1:33" ht="13.5" customHeight="1">
      <c r="A151" s="253" t="s">
        <v>49</v>
      </c>
      <c r="B151" s="14" t="str">
        <f>+'8.คำนวณ'!G90</f>
        <v>สกลนคร,รพศ.</v>
      </c>
      <c r="C151" s="53">
        <f>+'8.คำนวณ'!M90</f>
        <v>2605.7127688370219</v>
      </c>
      <c r="D151" s="53">
        <f>+'8.คำนวณ'!N90</f>
        <v>1641.0098158374251</v>
      </c>
      <c r="E151" s="53">
        <f>+'8.คำนวณ'!O90</f>
        <v>4299.8169390961084</v>
      </c>
      <c r="F151" s="53">
        <f>+'8.คำนวณ'!P90</f>
        <v>15338.226154867911</v>
      </c>
      <c r="G151" s="53">
        <f>+'8.คำนวณ'!Q90</f>
        <v>120.00632560010727</v>
      </c>
      <c r="H151" s="53">
        <f>+'8.คำนวณ'!R90</f>
        <v>337.20090709813189</v>
      </c>
      <c r="I151" s="53">
        <f>+'8.คำนวณ'!S90</f>
        <v>1962.8022016051634</v>
      </c>
      <c r="J151" s="14" t="str">
        <f>+B151</f>
        <v>สกลนคร,รพศ.</v>
      </c>
      <c r="K151" s="50">
        <f>+(C151-C152)*100/C152</f>
        <v>7.8776220053312036</v>
      </c>
      <c r="L151" s="50">
        <f t="shared" ref="L151:Q151" si="288">+(D151-D152)*100/D152</f>
        <v>8.4841202912072884</v>
      </c>
      <c r="M151" s="50">
        <f t="shared" si="288"/>
        <v>36.952819303508576</v>
      </c>
      <c r="N151" s="50">
        <f t="shared" si="288"/>
        <v>28.238135676829703</v>
      </c>
      <c r="O151" s="50">
        <f t="shared" si="288"/>
        <v>24.736700692381259</v>
      </c>
      <c r="P151" s="50">
        <f t="shared" si="288"/>
        <v>-5.5237836496319854</v>
      </c>
      <c r="Q151" s="50">
        <f t="shared" si="288"/>
        <v>8.1067072325004688</v>
      </c>
      <c r="R151" s="14" t="str">
        <f>+J151</f>
        <v>สกลนคร,รพศ.</v>
      </c>
      <c r="S151" s="15">
        <f>+K151/100</f>
        <v>7.8776220053312029E-2</v>
      </c>
      <c r="T151" s="15">
        <f t="shared" si="286"/>
        <v>8.484120291207288E-2</v>
      </c>
      <c r="U151" s="15">
        <f t="shared" si="286"/>
        <v>0.36952819303508577</v>
      </c>
      <c r="V151" s="15">
        <f t="shared" si="286"/>
        <v>0.28238135676829701</v>
      </c>
      <c r="W151" s="15">
        <f t="shared" si="286"/>
        <v>0.24736700692381258</v>
      </c>
      <c r="X151" s="15">
        <f t="shared" si="286"/>
        <v>-5.5237836496319852E-2</v>
      </c>
      <c r="Y151" s="15">
        <f t="shared" si="286"/>
        <v>8.1067072325004694E-2</v>
      </c>
      <c r="Z151" s="14" t="str">
        <f>+R151</f>
        <v>สกลนคร,รพศ.</v>
      </c>
      <c r="AA151" s="16" t="str">
        <f>+IF(AND(C151&gt;C154),"OK","Not OK")</f>
        <v>OK</v>
      </c>
      <c r="AB151" s="16" t="str">
        <f t="shared" ref="AB151:AG151" si="289">+IF(AND(D151&gt;D154),"OK","Not OK")</f>
        <v>OK</v>
      </c>
      <c r="AC151" s="16" t="str">
        <f t="shared" si="289"/>
        <v>OK</v>
      </c>
      <c r="AD151" s="16" t="str">
        <f t="shared" si="289"/>
        <v>OK</v>
      </c>
      <c r="AE151" s="16" t="str">
        <f t="shared" si="289"/>
        <v>OK</v>
      </c>
      <c r="AF151" s="16" t="str">
        <f t="shared" si="289"/>
        <v>OK</v>
      </c>
      <c r="AG151" s="16" t="str">
        <f t="shared" si="289"/>
        <v>OK</v>
      </c>
    </row>
    <row r="152" spans="1:33" ht="13.5" customHeight="1">
      <c r="B152" s="18" t="s">
        <v>144</v>
      </c>
      <c r="C152" s="19">
        <f t="shared" ref="C152:I152" si="290">AVERAGE(C150:C151)</f>
        <v>2415.434007905968</v>
      </c>
      <c r="D152" s="19">
        <f t="shared" si="290"/>
        <v>1512.6728330675601</v>
      </c>
      <c r="E152" s="19">
        <f t="shared" si="290"/>
        <v>3139.6337519471217</v>
      </c>
      <c r="F152" s="19">
        <f t="shared" si="290"/>
        <v>11960.737010027548</v>
      </c>
      <c r="G152" s="19">
        <f t="shared" si="290"/>
        <v>96.207711871472554</v>
      </c>
      <c r="H152" s="19">
        <f t="shared" si="290"/>
        <v>356.91618496618423</v>
      </c>
      <c r="I152" s="19">
        <f t="shared" si="290"/>
        <v>1815.6155634116658</v>
      </c>
      <c r="L152" s="48"/>
      <c r="Q152" s="48"/>
      <c r="T152" s="59"/>
      <c r="Y152" s="59"/>
      <c r="AB152" s="11"/>
      <c r="AG152" s="11"/>
    </row>
    <row r="153" spans="1:33" ht="13.5" customHeight="1">
      <c r="B153" s="20" t="s">
        <v>268</v>
      </c>
      <c r="C153" s="21">
        <f t="shared" ref="C153:I153" si="291">STDEV(C150:C151)</f>
        <v>269.09480434024431</v>
      </c>
      <c r="D153" s="21">
        <f t="shared" si="291"/>
        <v>181.4959015871855</v>
      </c>
      <c r="E153" s="21">
        <f t="shared" si="291"/>
        <v>1640.7467981033401</v>
      </c>
      <c r="F153" s="21">
        <f t="shared" si="291"/>
        <v>4776.4909554011483</v>
      </c>
      <c r="G153" s="21">
        <f t="shared" si="291"/>
        <v>33.656322300713803</v>
      </c>
      <c r="H153" s="21">
        <f t="shared" si="291"/>
        <v>27.881613346953777</v>
      </c>
      <c r="I153" s="21">
        <f t="shared" si="291"/>
        <v>208.15333993334613</v>
      </c>
    </row>
    <row r="154" spans="1:33" ht="13.5" customHeight="1">
      <c r="B154" s="20" t="s">
        <v>145</v>
      </c>
      <c r="C154" s="21">
        <f>+C152-C153</f>
        <v>2146.3392035657234</v>
      </c>
      <c r="D154" s="21">
        <f t="shared" ref="D154:I154" si="292">+D152-D153</f>
        <v>1331.1769314803746</v>
      </c>
      <c r="E154" s="21">
        <f t="shared" si="292"/>
        <v>1498.8869538437816</v>
      </c>
      <c r="F154" s="21">
        <f t="shared" si="292"/>
        <v>7184.2460546263992</v>
      </c>
      <c r="G154" s="21">
        <f t="shared" si="292"/>
        <v>62.551389570758751</v>
      </c>
      <c r="H154" s="21">
        <f t="shared" si="292"/>
        <v>329.03457161923046</v>
      </c>
      <c r="I154" s="21">
        <f t="shared" si="292"/>
        <v>1607.4622234783196</v>
      </c>
    </row>
  </sheetData>
  <mergeCells count="104">
    <mergeCell ref="R107:R108"/>
    <mergeCell ref="S107:Y107"/>
    <mergeCell ref="R117:R118"/>
    <mergeCell ref="S117:Y117"/>
    <mergeCell ref="R129:R130"/>
    <mergeCell ref="S129:Y129"/>
    <mergeCell ref="R75:R76"/>
    <mergeCell ref="S75:Y75"/>
    <mergeCell ref="R86:R87"/>
    <mergeCell ref="S86:Y86"/>
    <mergeCell ref="R96:R97"/>
    <mergeCell ref="S96:Y96"/>
    <mergeCell ref="S29:Y29"/>
    <mergeCell ref="R47:R48"/>
    <mergeCell ref="S47:Y47"/>
    <mergeCell ref="R64:R65"/>
    <mergeCell ref="S64:Y64"/>
    <mergeCell ref="K2:Q2"/>
    <mergeCell ref="K14:Q14"/>
    <mergeCell ref="Z2:Z3"/>
    <mergeCell ref="K64:Q64"/>
    <mergeCell ref="AA2:AG2"/>
    <mergeCell ref="R2:R3"/>
    <mergeCell ref="S2:Y2"/>
    <mergeCell ref="R14:R15"/>
    <mergeCell ref="S14:Y14"/>
    <mergeCell ref="B2:B3"/>
    <mergeCell ref="C2:I2"/>
    <mergeCell ref="J2:J3"/>
    <mergeCell ref="B14:B15"/>
    <mergeCell ref="C14:I14"/>
    <mergeCell ref="J14:J15"/>
    <mergeCell ref="Z14:Z15"/>
    <mergeCell ref="AA14:AG14"/>
    <mergeCell ref="K75:Q75"/>
    <mergeCell ref="Z64:Z65"/>
    <mergeCell ref="AA64:AG64"/>
    <mergeCell ref="B29:B30"/>
    <mergeCell ref="C29:I29"/>
    <mergeCell ref="J29:J30"/>
    <mergeCell ref="B47:B48"/>
    <mergeCell ref="C47:I47"/>
    <mergeCell ref="J47:J48"/>
    <mergeCell ref="K29:Q29"/>
    <mergeCell ref="K47:Q47"/>
    <mergeCell ref="B64:B65"/>
    <mergeCell ref="C64:I64"/>
    <mergeCell ref="J64:J65"/>
    <mergeCell ref="B75:B76"/>
    <mergeCell ref="C75:I75"/>
    <mergeCell ref="J75:J76"/>
    <mergeCell ref="Z29:Z30"/>
    <mergeCell ref="AA29:AG29"/>
    <mergeCell ref="Z47:Z48"/>
    <mergeCell ref="AA47:AG47"/>
    <mergeCell ref="Z75:Z76"/>
    <mergeCell ref="AA75:AG75"/>
    <mergeCell ref="R29:R30"/>
    <mergeCell ref="K107:Q107"/>
    <mergeCell ref="K117:Q117"/>
    <mergeCell ref="Z107:Z108"/>
    <mergeCell ref="AA107:AG107"/>
    <mergeCell ref="B86:B87"/>
    <mergeCell ref="C86:I86"/>
    <mergeCell ref="J86:J87"/>
    <mergeCell ref="B96:B97"/>
    <mergeCell ref="C96:I96"/>
    <mergeCell ref="J96:J97"/>
    <mergeCell ref="K86:Q86"/>
    <mergeCell ref="K96:Q96"/>
    <mergeCell ref="B107:B108"/>
    <mergeCell ref="C107:I107"/>
    <mergeCell ref="J107:J108"/>
    <mergeCell ref="B117:B118"/>
    <mergeCell ref="C117:I117"/>
    <mergeCell ref="J117:J118"/>
    <mergeCell ref="Z86:Z87"/>
    <mergeCell ref="AA86:AG86"/>
    <mergeCell ref="Z96:Z97"/>
    <mergeCell ref="AA96:AG96"/>
    <mergeCell ref="Z117:Z118"/>
    <mergeCell ref="AA117:AG117"/>
    <mergeCell ref="K148:Q148"/>
    <mergeCell ref="Z148:Z149"/>
    <mergeCell ref="AA148:AG148"/>
    <mergeCell ref="B129:B130"/>
    <mergeCell ref="C129:I129"/>
    <mergeCell ref="J129:J130"/>
    <mergeCell ref="B139:B140"/>
    <mergeCell ref="C139:I139"/>
    <mergeCell ref="J139:J140"/>
    <mergeCell ref="K129:Q129"/>
    <mergeCell ref="K139:Q139"/>
    <mergeCell ref="B148:B149"/>
    <mergeCell ref="C148:I148"/>
    <mergeCell ref="J148:J149"/>
    <mergeCell ref="Z129:Z130"/>
    <mergeCell ref="AA129:AG129"/>
    <mergeCell ref="Z139:Z140"/>
    <mergeCell ref="AA139:AG139"/>
    <mergeCell ref="R139:R140"/>
    <mergeCell ref="S139:Y139"/>
    <mergeCell ref="R148:R149"/>
    <mergeCell ref="S148:Y148"/>
  </mergeCells>
  <conditionalFormatting sqref="C4:C10">
    <cfRule type="cellIs" dxfId="235" priority="95" operator="lessThan">
      <formula>$C$13</formula>
    </cfRule>
  </conditionalFormatting>
  <conditionalFormatting sqref="C16:C25">
    <cfRule type="cellIs" dxfId="234" priority="88" operator="lessThan">
      <formula>$C$28</formula>
    </cfRule>
  </conditionalFormatting>
  <conditionalFormatting sqref="C31:C43">
    <cfRule type="cellIs" dxfId="233" priority="81" operator="lessThan">
      <formula>$C$46</formula>
    </cfRule>
  </conditionalFormatting>
  <conditionalFormatting sqref="C49:C60">
    <cfRule type="cellIs" dxfId="232" priority="74" operator="lessThan">
      <formula>$C$63</formula>
    </cfRule>
  </conditionalFormatting>
  <conditionalFormatting sqref="C66:C71">
    <cfRule type="cellIs" dxfId="231" priority="67" operator="lessThan">
      <formula>$C$74</formula>
    </cfRule>
  </conditionalFormatting>
  <conditionalFormatting sqref="C77:C82">
    <cfRule type="cellIs" dxfId="230" priority="60" operator="lessThan">
      <formula>$C$85</formula>
    </cfRule>
  </conditionalFormatting>
  <conditionalFormatting sqref="C88:C92">
    <cfRule type="cellIs" dxfId="229" priority="53" operator="lessThan">
      <formula>$C$95</formula>
    </cfRule>
  </conditionalFormatting>
  <conditionalFormatting sqref="C98:C103">
    <cfRule type="cellIs" dxfId="228" priority="46" operator="lessThan">
      <formula>$C$106</formula>
    </cfRule>
  </conditionalFormatting>
  <conditionalFormatting sqref="C109:C113">
    <cfRule type="cellIs" dxfId="227" priority="39" operator="lessThan">
      <formula>$C$116</formula>
    </cfRule>
  </conditionalFormatting>
  <conditionalFormatting sqref="C119:C125">
    <cfRule type="cellIs" dxfId="226" priority="32" operator="lessThan">
      <formula>$C$128</formula>
    </cfRule>
  </conditionalFormatting>
  <conditionalFormatting sqref="C131:C135">
    <cfRule type="cellIs" dxfId="225" priority="25" operator="lessThan">
      <formula>$C$138</formula>
    </cfRule>
  </conditionalFormatting>
  <conditionalFormatting sqref="C141:C144">
    <cfRule type="cellIs" dxfId="224" priority="14" operator="lessThan">
      <formula>$C$147</formula>
    </cfRule>
  </conditionalFormatting>
  <conditionalFormatting sqref="C150:C151">
    <cfRule type="cellIs" dxfId="223" priority="7" operator="lessThan">
      <formula>$C$154</formula>
    </cfRule>
  </conditionalFormatting>
  <conditionalFormatting sqref="D4:D10">
    <cfRule type="cellIs" dxfId="222" priority="94" operator="lessThan">
      <formula>$D$13</formula>
    </cfRule>
  </conditionalFormatting>
  <conditionalFormatting sqref="D16:D25">
    <cfRule type="cellIs" dxfId="221" priority="87" operator="lessThan">
      <formula>$D$28</formula>
    </cfRule>
  </conditionalFormatting>
  <conditionalFormatting sqref="D31:D43">
    <cfRule type="cellIs" dxfId="220" priority="80" operator="lessThan">
      <formula>$D$46</formula>
    </cfRule>
  </conditionalFormatting>
  <conditionalFormatting sqref="D49:D60">
    <cfRule type="cellIs" dxfId="219" priority="73" operator="lessThan">
      <formula>$D$63</formula>
    </cfRule>
  </conditionalFormatting>
  <conditionalFormatting sqref="D66:D71">
    <cfRule type="cellIs" dxfId="218" priority="66" operator="lessThan">
      <formula>$D$74</formula>
    </cfRule>
  </conditionalFormatting>
  <conditionalFormatting sqref="D77:D82">
    <cfRule type="cellIs" dxfId="217" priority="59" operator="lessThan">
      <formula>$D$85</formula>
    </cfRule>
  </conditionalFormatting>
  <conditionalFormatting sqref="D88:D92">
    <cfRule type="cellIs" dxfId="216" priority="52" operator="lessThan">
      <formula>$D$95</formula>
    </cfRule>
  </conditionalFormatting>
  <conditionalFormatting sqref="D98:D103">
    <cfRule type="cellIs" dxfId="215" priority="45" operator="lessThan">
      <formula>$D$106</formula>
    </cfRule>
  </conditionalFormatting>
  <conditionalFormatting sqref="D109:D113">
    <cfRule type="cellIs" dxfId="214" priority="38" operator="lessThan">
      <formula>$D$116</formula>
    </cfRule>
  </conditionalFormatting>
  <conditionalFormatting sqref="D119:D125">
    <cfRule type="cellIs" dxfId="213" priority="31" operator="lessThan">
      <formula>$D$128</formula>
    </cfRule>
  </conditionalFormatting>
  <conditionalFormatting sqref="D131:D135">
    <cfRule type="cellIs" dxfId="212" priority="24" operator="lessThan">
      <formula>$D$138</formula>
    </cfRule>
  </conditionalFormatting>
  <conditionalFormatting sqref="D141:D144">
    <cfRule type="cellIs" dxfId="211" priority="13" operator="lessThan">
      <formula>$D$147</formula>
    </cfRule>
  </conditionalFormatting>
  <conditionalFormatting sqref="D150:D151">
    <cfRule type="cellIs" dxfId="210" priority="6" operator="lessThan">
      <formula>$D$154</formula>
    </cfRule>
  </conditionalFormatting>
  <conditionalFormatting sqref="E4:E10">
    <cfRule type="cellIs" dxfId="209" priority="93" operator="lessThan">
      <formula>$E$13</formula>
    </cfRule>
  </conditionalFormatting>
  <conditionalFormatting sqref="E16:E25">
    <cfRule type="cellIs" dxfId="208" priority="86" operator="lessThan">
      <formula>$E$28</formula>
    </cfRule>
  </conditionalFormatting>
  <conditionalFormatting sqref="E31:E43">
    <cfRule type="cellIs" dxfId="207" priority="79" operator="lessThan">
      <formula>$E$46</formula>
    </cfRule>
  </conditionalFormatting>
  <conditionalFormatting sqref="E49:E60">
    <cfRule type="cellIs" dxfId="206" priority="72" operator="lessThan">
      <formula>$E$63</formula>
    </cfRule>
  </conditionalFormatting>
  <conditionalFormatting sqref="E66:E71">
    <cfRule type="cellIs" dxfId="205" priority="65" operator="lessThan">
      <formula>$E$74</formula>
    </cfRule>
  </conditionalFormatting>
  <conditionalFormatting sqref="E77:E82">
    <cfRule type="cellIs" dxfId="204" priority="58" operator="lessThan">
      <formula>$E$85</formula>
    </cfRule>
  </conditionalFormatting>
  <conditionalFormatting sqref="E88:E92">
    <cfRule type="cellIs" dxfId="203" priority="51" operator="lessThan">
      <formula>$E$95</formula>
    </cfRule>
  </conditionalFormatting>
  <conditionalFormatting sqref="E98:E103">
    <cfRule type="cellIs" dxfId="202" priority="44" operator="lessThan">
      <formula>$E$106</formula>
    </cfRule>
  </conditionalFormatting>
  <conditionalFormatting sqref="E109:E113">
    <cfRule type="cellIs" dxfId="201" priority="37" operator="lessThan">
      <formula>$E$116</formula>
    </cfRule>
  </conditionalFormatting>
  <conditionalFormatting sqref="E119:E125">
    <cfRule type="cellIs" dxfId="200" priority="30" operator="lessThan">
      <formula>$E$128</formula>
    </cfRule>
  </conditionalFormatting>
  <conditionalFormatting sqref="E131:E135">
    <cfRule type="cellIs" dxfId="199" priority="22" operator="lessThan">
      <formula>$E$138</formula>
    </cfRule>
  </conditionalFormatting>
  <conditionalFormatting sqref="E141:E144">
    <cfRule type="cellIs" dxfId="198" priority="12" operator="lessThan">
      <formula>$E$147</formula>
    </cfRule>
  </conditionalFormatting>
  <conditionalFormatting sqref="E150:E151">
    <cfRule type="cellIs" dxfId="197" priority="5" operator="lessThan">
      <formula>$E$154</formula>
    </cfRule>
  </conditionalFormatting>
  <conditionalFormatting sqref="F4:F10">
    <cfRule type="cellIs" dxfId="196" priority="92" operator="lessThan">
      <formula>$F$13</formula>
    </cfRule>
  </conditionalFormatting>
  <conditionalFormatting sqref="F16:F25">
    <cfRule type="cellIs" dxfId="195" priority="85" operator="lessThan">
      <formula>$F$28</formula>
    </cfRule>
  </conditionalFormatting>
  <conditionalFormatting sqref="F31:F43">
    <cfRule type="cellIs" dxfId="194" priority="78" operator="lessThan">
      <formula>$F$46</formula>
    </cfRule>
  </conditionalFormatting>
  <conditionalFormatting sqref="F49:F60">
    <cfRule type="cellIs" dxfId="193" priority="71" operator="lessThan">
      <formula>$F$63</formula>
    </cfRule>
  </conditionalFormatting>
  <conditionalFormatting sqref="F66:F71">
    <cfRule type="cellIs" dxfId="192" priority="64" operator="lessThan">
      <formula>$F$74</formula>
    </cfRule>
  </conditionalFormatting>
  <conditionalFormatting sqref="F77:F82">
    <cfRule type="cellIs" dxfId="191" priority="57" operator="lessThan">
      <formula>$F$85</formula>
    </cfRule>
  </conditionalFormatting>
  <conditionalFormatting sqref="F88:F92">
    <cfRule type="cellIs" dxfId="190" priority="50" operator="lessThan">
      <formula>$F$95</formula>
    </cfRule>
  </conditionalFormatting>
  <conditionalFormatting sqref="F98:F103">
    <cfRule type="cellIs" dxfId="189" priority="43" operator="lessThan">
      <formula>$F$106</formula>
    </cfRule>
  </conditionalFormatting>
  <conditionalFormatting sqref="F109:F113">
    <cfRule type="cellIs" dxfId="188" priority="36" operator="lessThan">
      <formula>$F$116</formula>
    </cfRule>
  </conditionalFormatting>
  <conditionalFormatting sqref="F119:F125">
    <cfRule type="cellIs" dxfId="187" priority="29" operator="lessThan">
      <formula>$F$128</formula>
    </cfRule>
  </conditionalFormatting>
  <conditionalFormatting sqref="F131:F135">
    <cfRule type="cellIs" dxfId="186" priority="21" operator="lessThan">
      <formula>$F$138</formula>
    </cfRule>
  </conditionalFormatting>
  <conditionalFormatting sqref="F141:F144">
    <cfRule type="cellIs" dxfId="185" priority="11" operator="lessThan">
      <formula>$F$147</formula>
    </cfRule>
  </conditionalFormatting>
  <conditionalFormatting sqref="F150:F151">
    <cfRule type="cellIs" dxfId="184" priority="4" operator="lessThan">
      <formula>$F$154</formula>
    </cfRule>
  </conditionalFormatting>
  <conditionalFormatting sqref="G4:G10">
    <cfRule type="cellIs" dxfId="183" priority="91" operator="lessThan">
      <formula>$G$13</formula>
    </cfRule>
  </conditionalFormatting>
  <conditionalFormatting sqref="G16:G25">
    <cfRule type="cellIs" dxfId="182" priority="84" operator="lessThan">
      <formula>$G$28</formula>
    </cfRule>
  </conditionalFormatting>
  <conditionalFormatting sqref="G31:G43">
    <cfRule type="cellIs" dxfId="181" priority="77" operator="lessThan">
      <formula>$G$46</formula>
    </cfRule>
  </conditionalFormatting>
  <conditionalFormatting sqref="G49:G60">
    <cfRule type="cellIs" dxfId="180" priority="70" operator="lessThan">
      <formula>$G$63</formula>
    </cfRule>
  </conditionalFormatting>
  <conditionalFormatting sqref="G66:G71">
    <cfRule type="cellIs" dxfId="179" priority="63" operator="lessThan">
      <formula>$G$74</formula>
    </cfRule>
  </conditionalFormatting>
  <conditionalFormatting sqref="G77:G82">
    <cfRule type="cellIs" dxfId="178" priority="56" operator="lessThan">
      <formula>$G$85</formula>
    </cfRule>
  </conditionalFormatting>
  <conditionalFormatting sqref="G88:G92">
    <cfRule type="cellIs" dxfId="177" priority="49" operator="lessThan">
      <formula>$G$95</formula>
    </cfRule>
  </conditionalFormatting>
  <conditionalFormatting sqref="G98:G103">
    <cfRule type="cellIs" dxfId="176" priority="42" operator="lessThan">
      <formula>$G$106</formula>
    </cfRule>
  </conditionalFormatting>
  <conditionalFormatting sqref="G109:G113">
    <cfRule type="cellIs" dxfId="175" priority="35" operator="lessThan">
      <formula>$G$116</formula>
    </cfRule>
  </conditionalFormatting>
  <conditionalFormatting sqref="G119:G125">
    <cfRule type="cellIs" dxfId="174" priority="28" operator="lessThan">
      <formula>$G$128</formula>
    </cfRule>
  </conditionalFormatting>
  <conditionalFormatting sqref="G131:G135">
    <cfRule type="cellIs" dxfId="173" priority="20" operator="lessThan">
      <formula>$G$138</formula>
    </cfRule>
  </conditionalFormatting>
  <conditionalFormatting sqref="G141:G144">
    <cfRule type="cellIs" dxfId="172" priority="10" operator="lessThan">
      <formula>$G$147</formula>
    </cfRule>
  </conditionalFormatting>
  <conditionalFormatting sqref="G150:G151">
    <cfRule type="cellIs" dxfId="171" priority="3" operator="lessThan">
      <formula>$G$154</formula>
    </cfRule>
  </conditionalFormatting>
  <conditionalFormatting sqref="H4:H10">
    <cfRule type="cellIs" dxfId="170" priority="90" operator="lessThan">
      <formula>$H$13</formula>
    </cfRule>
  </conditionalFormatting>
  <conditionalFormatting sqref="H16:H25">
    <cfRule type="cellIs" dxfId="169" priority="83" operator="lessThan">
      <formula>$H$28</formula>
    </cfRule>
  </conditionalFormatting>
  <conditionalFormatting sqref="H31:H43">
    <cfRule type="cellIs" dxfId="168" priority="76" operator="lessThan">
      <formula>$H$46</formula>
    </cfRule>
  </conditionalFormatting>
  <conditionalFormatting sqref="H49:H60">
    <cfRule type="cellIs" dxfId="167" priority="69" operator="lessThan">
      <formula>$H$63</formula>
    </cfRule>
  </conditionalFormatting>
  <conditionalFormatting sqref="H66:H71">
    <cfRule type="cellIs" dxfId="166" priority="62" operator="lessThan">
      <formula>$H$74</formula>
    </cfRule>
  </conditionalFormatting>
  <conditionalFormatting sqref="H77:H82">
    <cfRule type="cellIs" dxfId="165" priority="55" operator="lessThan">
      <formula>$H$85</formula>
    </cfRule>
  </conditionalFormatting>
  <conditionalFormatting sqref="H88:H92">
    <cfRule type="cellIs" dxfId="164" priority="48" operator="lessThan">
      <formula>$H$95</formula>
    </cfRule>
  </conditionalFormatting>
  <conditionalFormatting sqref="H98:H103">
    <cfRule type="cellIs" dxfId="163" priority="41" operator="lessThan">
      <formula>$H$106</formula>
    </cfRule>
  </conditionalFormatting>
  <conditionalFormatting sqref="H109:H113">
    <cfRule type="cellIs" dxfId="162" priority="34" operator="lessThan">
      <formula>$H$116</formula>
    </cfRule>
  </conditionalFormatting>
  <conditionalFormatting sqref="H119:H125">
    <cfRule type="cellIs" dxfId="161" priority="27" operator="lessThan">
      <formula>$H$128</formula>
    </cfRule>
  </conditionalFormatting>
  <conditionalFormatting sqref="H131:H135">
    <cfRule type="cellIs" dxfId="160" priority="15" operator="lessThan">
      <formula>$H$138</formula>
    </cfRule>
  </conditionalFormatting>
  <conditionalFormatting sqref="H141:H144">
    <cfRule type="cellIs" dxfId="159" priority="9" operator="lessThan">
      <formula>$H$147</formula>
    </cfRule>
  </conditionalFormatting>
  <conditionalFormatting sqref="H150:H151">
    <cfRule type="cellIs" dxfId="158" priority="2" operator="lessThan">
      <formula>$H$154</formula>
    </cfRule>
  </conditionalFormatting>
  <conditionalFormatting sqref="I4:I10">
    <cfRule type="cellIs" dxfId="157" priority="89" operator="lessThan">
      <formula>$I$13</formula>
    </cfRule>
  </conditionalFormatting>
  <conditionalFormatting sqref="I16:I25">
    <cfRule type="cellIs" dxfId="156" priority="82" operator="lessThan">
      <formula>$I$28</formula>
    </cfRule>
  </conditionalFormatting>
  <conditionalFormatting sqref="I31:I43">
    <cfRule type="cellIs" dxfId="155" priority="75" operator="lessThan">
      <formula>$I$46</formula>
    </cfRule>
  </conditionalFormatting>
  <conditionalFormatting sqref="I49:I60">
    <cfRule type="cellIs" dxfId="154" priority="68" operator="lessThan">
      <formula>$I$63</formula>
    </cfRule>
  </conditionalFormatting>
  <conditionalFormatting sqref="I66:I71">
    <cfRule type="cellIs" dxfId="153" priority="61" operator="lessThan">
      <formula>$I$74</formula>
    </cfRule>
  </conditionalFormatting>
  <conditionalFormatting sqref="I77:I82">
    <cfRule type="cellIs" dxfId="152" priority="54" operator="lessThan">
      <formula>$I$85</formula>
    </cfRule>
  </conditionalFormatting>
  <conditionalFormatting sqref="I88:I92">
    <cfRule type="cellIs" dxfId="151" priority="47" operator="lessThan">
      <formula>$I$95</formula>
    </cfRule>
  </conditionalFormatting>
  <conditionalFormatting sqref="I98:I103">
    <cfRule type="cellIs" dxfId="150" priority="40" operator="lessThan">
      <formula>$I$106</formula>
    </cfRule>
  </conditionalFormatting>
  <conditionalFormatting sqref="I109:I113">
    <cfRule type="cellIs" dxfId="149" priority="33" operator="lessThan">
      <formula>$I$116</formula>
    </cfRule>
  </conditionalFormatting>
  <conditionalFormatting sqref="I119:I125">
    <cfRule type="cellIs" dxfId="148" priority="26" operator="lessThan">
      <formula>$I$128</formula>
    </cfRule>
  </conditionalFormatting>
  <conditionalFormatting sqref="I131:I135">
    <cfRule type="cellIs" dxfId="147" priority="17" operator="lessThan">
      <formula>$I$138</formula>
    </cfRule>
  </conditionalFormatting>
  <conditionalFormatting sqref="I141:I144">
    <cfRule type="cellIs" dxfId="146" priority="8" operator="lessThan">
      <formula>$I$147</formula>
    </cfRule>
  </conditionalFormatting>
  <conditionalFormatting sqref="I150:I151">
    <cfRule type="cellIs" dxfId="145" priority="1" operator="lessThan">
      <formula>$I$154</formula>
    </cfRule>
  </conditionalFormatting>
  <conditionalFormatting sqref="AA1:AG1048576">
    <cfRule type="containsText" dxfId="144" priority="96" operator="containsText" text="Not OK">
      <formula>NOT(ISERROR(SEARCH("Not OK",AA1)))</formula>
    </cfRule>
  </conditionalFormatting>
  <pageMargins left="0.7" right="0.7" top="0.75" bottom="0.75" header="0.3" footer="0.3"/>
  <pageSetup paperSize="9" scale="61" orientation="portrait" r:id="rId1"/>
  <rowBreaks count="1" manualBreakCount="1">
    <brk id="85" max="16383" man="1"/>
  </rowBreaks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1.รายชื่อ รพ.</vt:lpstr>
      <vt:lpstr>2.Hosp. Group</vt:lpstr>
      <vt:lpstr>3.สูตรการคำนวณ</vt:lpstr>
      <vt:lpstr>DATA</vt:lpstr>
      <vt:lpstr>4.งบ มี.ค.68</vt:lpstr>
      <vt:lpstr>6.รายรับ</vt:lpstr>
      <vt:lpstr>7.รายจ่าย</vt:lpstr>
      <vt:lpstr>8.คำนวณ</vt:lpstr>
      <vt:lpstr>9.รายได้(แยกกลุ่ม)</vt:lpstr>
      <vt:lpstr>10.ค่าใช้จ่าย(แยกกลุ่ม)</vt:lpstr>
      <vt:lpstr>รายได้(แยกจังหวัด)</vt:lpstr>
      <vt:lpstr>ค่าใช้จ่าย(แยกจังหวัด)</vt:lpstr>
      <vt:lpstr>สรุปรายได้</vt:lpstr>
      <vt:lpstr>สรุปค่าใช้จ่าย</vt:lpstr>
      <vt:lpstr>สรุปรายงาน</vt:lpstr>
      <vt:lpstr>DATA!Print_Area</vt:lpstr>
      <vt:lpstr>'2.Hosp. Group'!Print_Titles</vt:lpstr>
      <vt:lpstr>DATA!Print_Titles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BD-Dell</cp:lastModifiedBy>
  <cp:lastPrinted>2025-05-06T06:43:41Z</cp:lastPrinted>
  <dcterms:created xsi:type="dcterms:W3CDTF">2022-08-11T08:25:14Z</dcterms:created>
  <dcterms:modified xsi:type="dcterms:W3CDTF">2025-05-06T07:02:59Z</dcterms:modified>
</cp:coreProperties>
</file>