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Anniz 8.6.67\Anniz ปีงบ 2568\Unit Cost 68\"/>
    </mc:Choice>
  </mc:AlternateContent>
  <xr:revisionPtr revIDLastSave="0" documentId="13_ncr:1_{C700A01C-A931-4894-B173-128D666FFFEF}" xr6:coauthVersionLast="47" xr6:coauthVersionMax="47" xr10:uidLastSave="{00000000-0000-0000-0000-000000000000}"/>
  <bookViews>
    <workbookView xWindow="-108" yWindow="-108" windowWidth="23256" windowHeight="13896" tabRatio="818" activeTab="3" xr2:uid="{00000000-000D-0000-FFFF-FFFF00000000}"/>
  </bookViews>
  <sheets>
    <sheet name="ค่ากลางกลุ่ม UnitCost, HGR" sheetId="63" r:id="rId1"/>
    <sheet name="รายเขต" sheetId="118" r:id="rId2"/>
    <sheet name="Q1Y68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0" hidden="1">'ค่ากลางกลุ่ม UnitCost, HGR'!$A$4:$L$25</definedName>
    <definedName name="_xlnm._FilterDatabase" localSheetId="3" hidden="1">'สรุปUnit Cost และ HGR'!$A$3:$U$101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HGR'!$1:$3</definedName>
    <definedName name="tes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19" l="1"/>
  <c r="E9" i="119"/>
  <c r="E10" i="119"/>
  <c r="E11" i="119"/>
  <c r="E12" i="119"/>
  <c r="E13" i="119"/>
  <c r="E14" i="119"/>
  <c r="E8" i="119"/>
  <c r="I25" i="63" l="1"/>
  <c r="D25" i="63"/>
  <c r="E25" i="63" l="1"/>
  <c r="B7" i="63"/>
  <c r="B8" i="63"/>
  <c r="B9" i="63"/>
  <c r="B10" i="63"/>
  <c r="B11" i="63"/>
  <c r="B6" i="63"/>
  <c r="E9" i="118" l="1"/>
  <c r="E10" i="118"/>
  <c r="E11" i="118"/>
  <c r="E12" i="118"/>
  <c r="E13" i="118"/>
  <c r="E14" i="118"/>
  <c r="E15" i="118"/>
  <c r="E16" i="118"/>
  <c r="E17" i="118"/>
  <c r="E18" i="118"/>
  <c r="E19" i="118"/>
  <c r="E8" i="118"/>
  <c r="A6" i="63" l="1"/>
  <c r="A7" i="63"/>
  <c r="A8" i="63"/>
  <c r="A9" i="63"/>
  <c r="A10" i="63"/>
  <c r="A11" i="63"/>
  <c r="A25" i="63"/>
  <c r="J15" i="119" l="1"/>
  <c r="D15" i="119"/>
  <c r="G14" i="118" l="1"/>
  <c r="F14" i="118" s="1"/>
  <c r="G15" i="118"/>
  <c r="F15" i="118" s="1"/>
  <c r="G16" i="118"/>
  <c r="F16" i="118" s="1"/>
  <c r="G17" i="118"/>
  <c r="F17" i="118" s="1"/>
  <c r="G18" i="118"/>
  <c r="F18" i="118" s="1"/>
  <c r="G19" i="118"/>
  <c r="G9" i="118"/>
  <c r="G10" i="118"/>
  <c r="G11" i="118"/>
  <c r="G12" i="118"/>
  <c r="G13" i="118"/>
  <c r="C20" i="118"/>
  <c r="B20" i="118"/>
  <c r="D9" i="118"/>
  <c r="D10" i="118"/>
  <c r="D11" i="118"/>
  <c r="D12" i="118"/>
  <c r="D13" i="118"/>
  <c r="D14" i="118"/>
  <c r="D15" i="118"/>
  <c r="D16" i="118"/>
  <c r="D17" i="118"/>
  <c r="D18" i="118"/>
  <c r="D19" i="118"/>
  <c r="D8" i="118"/>
  <c r="H20" i="118"/>
  <c r="E20" i="118" l="1"/>
  <c r="G20" i="118" s="1"/>
  <c r="D20" i="118"/>
  <c r="F11" i="118"/>
  <c r="F9" i="118"/>
  <c r="F12" i="118"/>
  <c r="F13" i="118"/>
  <c r="F19" i="118" l="1"/>
  <c r="F10" i="118"/>
  <c r="G8" i="118"/>
  <c r="F8" i="118" l="1"/>
  <c r="F20" i="118" l="1"/>
  <c r="U74" i="61" l="1"/>
  <c r="S74" i="61"/>
  <c r="S81" i="61"/>
  <c r="T84" i="61"/>
  <c r="S86" i="61"/>
  <c r="S78" i="61"/>
  <c r="S85" i="61"/>
  <c r="S79" i="61"/>
  <c r="U84" i="61"/>
  <c r="S84" i="61"/>
  <c r="S88" i="61"/>
  <c r="S87" i="61"/>
  <c r="S75" i="61"/>
  <c r="S71" i="61"/>
  <c r="U80" i="61"/>
  <c r="S80" i="61"/>
  <c r="S83" i="61"/>
  <c r="S90" i="61"/>
  <c r="S82" i="61"/>
  <c r="S77" i="61"/>
  <c r="T74" i="61"/>
  <c r="S89" i="61"/>
  <c r="S91" i="61"/>
  <c r="S76" i="61"/>
  <c r="S72" i="61"/>
  <c r="T80" i="61"/>
  <c r="U71" i="61"/>
  <c r="U86" i="61"/>
  <c r="U89" i="61"/>
  <c r="U78" i="61"/>
  <c r="U76" i="61"/>
  <c r="U91" i="61"/>
  <c r="U79" i="61"/>
  <c r="U72" i="61"/>
  <c r="U82" i="61"/>
  <c r="T78" i="61" l="1"/>
  <c r="T81" i="61"/>
  <c r="T83" i="61"/>
  <c r="S73" i="61"/>
  <c r="U73" i="61"/>
  <c r="T89" i="61"/>
  <c r="U83" i="61"/>
  <c r="T72" i="61"/>
  <c r="T77" i="61"/>
  <c r="T90" i="61"/>
  <c r="T71" i="61"/>
  <c r="T82" i="61"/>
  <c r="T91" i="61"/>
  <c r="T87" i="61"/>
  <c r="T88" i="61"/>
  <c r="T75" i="61"/>
  <c r="U87" i="61"/>
  <c r="T79" i="61"/>
  <c r="T85" i="61"/>
  <c r="U90" i="61"/>
  <c r="U88" i="61"/>
  <c r="U85" i="61"/>
  <c r="U81" i="61"/>
  <c r="T73" i="61"/>
  <c r="T76" i="61"/>
  <c r="T86" i="61"/>
  <c r="U77" i="61"/>
  <c r="U75" i="61"/>
  <c r="U100" i="61" l="1"/>
  <c r="S100" i="61"/>
  <c r="T100" i="61"/>
  <c r="I14" i="119" l="1"/>
  <c r="F14" i="119" s="1"/>
  <c r="H14" i="119" l="1"/>
  <c r="S35" i="61" l="1"/>
  <c r="T25" i="61"/>
  <c r="T17" i="61"/>
  <c r="S65" i="61" l="1"/>
  <c r="T66" i="61"/>
  <c r="T70" i="61"/>
  <c r="T67" i="61"/>
  <c r="T69" i="61"/>
  <c r="T68" i="61"/>
  <c r="S67" i="61"/>
  <c r="S70" i="61"/>
  <c r="T65" i="61"/>
  <c r="S69" i="61"/>
  <c r="T61" i="61"/>
  <c r="S63" i="61"/>
  <c r="S56" i="61"/>
  <c r="S58" i="61"/>
  <c r="T64" i="61"/>
  <c r="T58" i="61"/>
  <c r="T57" i="61"/>
  <c r="S59" i="61"/>
  <c r="T63" i="61"/>
  <c r="T60" i="61"/>
  <c r="T62" i="61"/>
  <c r="T56" i="61"/>
  <c r="T59" i="61"/>
  <c r="S43" i="61"/>
  <c r="T47" i="61"/>
  <c r="T41" i="61"/>
  <c r="T48" i="61"/>
  <c r="T46" i="61"/>
  <c r="T53" i="61"/>
  <c r="T52" i="61"/>
  <c r="T43" i="61"/>
  <c r="T45" i="61"/>
  <c r="T55" i="61"/>
  <c r="T54" i="61"/>
  <c r="S48" i="61"/>
  <c r="S44" i="61"/>
  <c r="S49" i="61"/>
  <c r="S52" i="61"/>
  <c r="T42" i="61"/>
  <c r="T39" i="61"/>
  <c r="T40" i="61"/>
  <c r="T51" i="61"/>
  <c r="T44" i="61"/>
  <c r="S55" i="61"/>
  <c r="T49" i="61"/>
  <c r="T50" i="61"/>
  <c r="T38" i="61"/>
  <c r="S50" i="61"/>
  <c r="S34" i="61"/>
  <c r="T27" i="61"/>
  <c r="S36" i="61"/>
  <c r="T29" i="61"/>
  <c r="T30" i="61"/>
  <c r="T24" i="61"/>
  <c r="T33" i="61"/>
  <c r="T32" i="61"/>
  <c r="T31" i="61"/>
  <c r="T34" i="61"/>
  <c r="T28" i="61"/>
  <c r="T36" i="61"/>
  <c r="T37" i="61"/>
  <c r="T26" i="61"/>
  <c r="T16" i="61"/>
  <c r="T19" i="61"/>
  <c r="T23" i="61"/>
  <c r="U17" i="61"/>
  <c r="S17" i="61"/>
  <c r="S21" i="61"/>
  <c r="S18" i="61"/>
  <c r="T18" i="61"/>
  <c r="T22" i="61"/>
  <c r="T21" i="61"/>
  <c r="T20" i="61"/>
  <c r="S23" i="61"/>
  <c r="T14" i="61"/>
  <c r="S11" i="61"/>
  <c r="T10" i="61"/>
  <c r="T7" i="61"/>
  <c r="T9" i="61"/>
  <c r="T5" i="61"/>
  <c r="T15" i="61"/>
  <c r="T8" i="61"/>
  <c r="T12" i="61"/>
  <c r="T4" i="61"/>
  <c r="T11" i="61"/>
  <c r="T6" i="61"/>
  <c r="T13" i="61"/>
  <c r="S12" i="61"/>
  <c r="U52" i="61" l="1"/>
  <c r="U66" i="61"/>
  <c r="S66" i="61"/>
  <c r="U69" i="61"/>
  <c r="S68" i="61"/>
  <c r="U68" i="61"/>
  <c r="U48" i="61"/>
  <c r="T99" i="61"/>
  <c r="U70" i="61"/>
  <c r="U67" i="61"/>
  <c r="U65" i="61"/>
  <c r="S64" i="61"/>
  <c r="U64" i="61"/>
  <c r="T98" i="61"/>
  <c r="S61" i="61"/>
  <c r="U61" i="61"/>
  <c r="U58" i="61"/>
  <c r="U56" i="61"/>
  <c r="S60" i="61"/>
  <c r="U60" i="61"/>
  <c r="U59" i="61"/>
  <c r="U63" i="61"/>
  <c r="S57" i="61"/>
  <c r="U57" i="61"/>
  <c r="S62" i="61"/>
  <c r="U62" i="61"/>
  <c r="S45" i="61"/>
  <c r="U45" i="61"/>
  <c r="T97" i="61"/>
  <c r="S41" i="61"/>
  <c r="U41" i="61"/>
  <c r="S47" i="61"/>
  <c r="U47" i="61"/>
  <c r="U53" i="61"/>
  <c r="S53" i="61"/>
  <c r="S40" i="61"/>
  <c r="U40" i="61"/>
  <c r="S51" i="61"/>
  <c r="U51" i="61"/>
  <c r="S42" i="61"/>
  <c r="U42" i="61"/>
  <c r="U54" i="61"/>
  <c r="S54" i="61"/>
  <c r="U55" i="61"/>
  <c r="S39" i="61"/>
  <c r="U39" i="61"/>
  <c r="S46" i="61"/>
  <c r="U46" i="61"/>
  <c r="U49" i="61"/>
  <c r="S38" i="61"/>
  <c r="U38" i="61"/>
  <c r="U44" i="61"/>
  <c r="U43" i="61"/>
  <c r="U50" i="61"/>
  <c r="S33" i="61"/>
  <c r="U33" i="61"/>
  <c r="S32" i="61"/>
  <c r="U32" i="61"/>
  <c r="S37" i="61"/>
  <c r="U37" i="61"/>
  <c r="T35" i="61"/>
  <c r="U35" i="61"/>
  <c r="S28" i="61"/>
  <c r="U28" i="61"/>
  <c r="S26" i="61"/>
  <c r="U26" i="61"/>
  <c r="U31" i="61"/>
  <c r="S31" i="61"/>
  <c r="S30" i="61"/>
  <c r="U30" i="61"/>
  <c r="U18" i="61"/>
  <c r="U29" i="61"/>
  <c r="S29" i="61"/>
  <c r="U25" i="61"/>
  <c r="S25" i="61"/>
  <c r="U23" i="61"/>
  <c r="U21" i="61"/>
  <c r="U36" i="61"/>
  <c r="S27" i="61"/>
  <c r="U27" i="61"/>
  <c r="S24" i="61"/>
  <c r="U24" i="61"/>
  <c r="U34" i="61"/>
  <c r="S22" i="61"/>
  <c r="U22" i="61"/>
  <c r="S16" i="61"/>
  <c r="U16" i="61"/>
  <c r="U20" i="61"/>
  <c r="S20" i="61"/>
  <c r="U19" i="61"/>
  <c r="S19" i="61"/>
  <c r="U12" i="61"/>
  <c r="T95" i="61"/>
  <c r="S15" i="61"/>
  <c r="U15" i="61"/>
  <c r="S6" i="61"/>
  <c r="U6" i="61"/>
  <c r="S9" i="61"/>
  <c r="U9" i="61"/>
  <c r="S13" i="61"/>
  <c r="U13" i="61"/>
  <c r="S5" i="61"/>
  <c r="U5" i="61"/>
  <c r="S7" i="61"/>
  <c r="U7" i="61"/>
  <c r="T94" i="61"/>
  <c r="S10" i="61"/>
  <c r="U10" i="61"/>
  <c r="U11" i="61"/>
  <c r="S4" i="61"/>
  <c r="U4" i="61"/>
  <c r="S8" i="61"/>
  <c r="U8" i="61"/>
  <c r="S14" i="61"/>
  <c r="U14" i="61"/>
  <c r="U94" i="61" l="1"/>
  <c r="T93" i="61"/>
  <c r="S99" i="61"/>
  <c r="U99" i="61"/>
  <c r="U98" i="61"/>
  <c r="S98" i="61"/>
  <c r="U97" i="61"/>
  <c r="S97" i="61"/>
  <c r="T96" i="61"/>
  <c r="S96" i="61"/>
  <c r="U96" i="61"/>
  <c r="U95" i="61"/>
  <c r="S95" i="61"/>
  <c r="U93" i="61"/>
  <c r="U92" i="61"/>
  <c r="S94" i="61"/>
  <c r="S93" i="61"/>
  <c r="I9" i="119" l="1"/>
  <c r="I11" i="119" l="1"/>
  <c r="H11" i="119" s="1"/>
  <c r="I13" i="119"/>
  <c r="F9" i="119"/>
  <c r="H9" i="119"/>
  <c r="I10" i="119"/>
  <c r="F10" i="119" s="1"/>
  <c r="I12" i="119"/>
  <c r="F12" i="119" s="1"/>
  <c r="F13" i="119" l="1"/>
  <c r="H13" i="119"/>
  <c r="F11" i="119"/>
  <c r="H10" i="119"/>
  <c r="H12" i="119"/>
  <c r="I8" i="119"/>
  <c r="H8" i="119" s="1"/>
  <c r="E15" i="119"/>
  <c r="I15" i="119" l="1"/>
  <c r="H15" i="119" s="1"/>
  <c r="F8" i="119"/>
  <c r="F15" i="119" l="1"/>
</calcChain>
</file>

<file path=xl/sharedStrings.xml><?xml version="1.0" encoding="utf-8"?>
<sst xmlns="http://schemas.openxmlformats.org/spreadsheetml/2006/main" count="832" uniqueCount="321">
  <si>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</si>
  <si>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</si>
  <si>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</si>
  <si>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</si>
  <si>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</si>
  <si>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</si>
  <si>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</si>
  <si>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</si>
  <si>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</si>
  <si>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</si>
  <si>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</si>
  <si>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</si>
  <si>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</si>
  <si>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</si>
  <si>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</si>
  <si>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</si>
  <si>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</si>
  <si>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</si>
  <si>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</si>
  <si>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</si>
  <si>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</si>
  <si>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</si>
  <si>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</si>
  <si>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</si>
  <si>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</si>
  <si>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</si>
  <si>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</si>
  <si>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</si>
  <si>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</si>
  <si>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</si>
  <si>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</si>
  <si>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</si>
  <si>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</si>
  <si>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</si>
  <si>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</si>
  <si>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</si>
  <si>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</si>
  <si>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</si>
  <si>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</si>
  <si>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</si>
  <si>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</si>
  <si>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</si>
  <si>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</si>
  <si>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</si>
  <si>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</si>
  <si>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</si>
  <si>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</si>
  <si>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</si>
  <si>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</si>
  <si>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</si>
  <si>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</si>
  <si>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</si>
  <si>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</si>
  <si>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</si>
  <si>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</si>
  <si>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</si>
  <si>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</si>
  <si>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</si>
  <si>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</si>
  <si>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</si>
  <si>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</si>
  <si>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</si>
  <si>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</si>
  <si>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</si>
  <si>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</si>
  <si>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</si>
  <si>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</si>
  <si>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</si>
  <si>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</si>
  <si>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</si>
  <si>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</si>
  <si>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</si>
  <si>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</si>
  <si>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</si>
  <si>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</si>
  <si>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</si>
  <si>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</si>
  <si>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</si>
  <si>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</si>
  <si>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</si>
  <si>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</si>
  <si>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</si>
  <si>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</si>
  <si>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</si>
  <si>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</si>
  <si>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</si>
  <si>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</si>
  <si>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</si>
  <si>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</si>
  <si>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</si>
  <si>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</si>
  <si>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</si>
  <si>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</si>
  <si>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</si>
  <si>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</si>
  <si>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</si>
  <si>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</si>
  <si>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</si>
  <si>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</si>
  <si>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</si>
  <si>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</si>
  <si>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</si>
  <si>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</si>
  <si>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</si>
  <si>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</si>
  <si>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</si>
  <si>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</si>
  <si>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</si>
  <si>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</si>
  <si>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</si>
  <si>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</si>
  <si>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</si>
  <si>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</si>
  <si>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</si>
  <si>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</si>
  <si>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</si>
  <si>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</si>
  <si>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</si>
  <si>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</si>
  <si>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</si>
  <si>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</si>
  <si>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</si>
  <si>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</si>
  <si>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</si>
  <si>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</si>
  <si>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</si>
  <si>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</si>
  <si>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</si>
  <si>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</si>
  <si>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</si>
  <si>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</si>
  <si>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</si>
  <si>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</si>
  <si>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</si>
  <si>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</si>
  <si>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</si>
  <si>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</si>
  <si>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</si>
  <si>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</si>
  <si>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</si>
  <si>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</si>
  <si>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</si>
  <si>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</si>
  <si>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</si>
  <si>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</si>
  <si>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</si>
  <si>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</si>
  <si>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</si>
  <si>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</si>
  <si>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</si>
  <si>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</si>
  <si>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</si>
  <si>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</si>
  <si>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</si>
  <si>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</si>
  <si>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</si>
  <si>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</si>
  <si>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</si>
  <si>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</si>
  <si>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</si>
  <si>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</si>
  <si>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</si>
  <si>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</si>
  <si>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</si>
  <si>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</si>
  <si>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</si>
  <si>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</si>
  <si>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</si>
  <si>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</si>
  <si>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</si>
  <si>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</si>
  <si>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</si>
  <si>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</si>
  <si>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</si>
  <si>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</si>
  <si>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</si>
  <si>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</si>
  <si>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</si>
  <si>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</si>
  <si>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</si>
  <si>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</si>
  <si>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</si>
  <si>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</si>
  <si>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</si>
  <si>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</si>
  <si>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</si>
  <si>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</si>
  <si>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</si>
  <si>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</si>
  <si>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</si>
  <si>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</si>
  <si>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</si>
  <si>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</si>
  <si>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</si>
  <si>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</si>
  <si>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</si>
  <si>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</si>
  <si>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</si>
  <si>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</si>
  <si>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</si>
  <si>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</si>
  <si>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</si>
  <si>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</si>
  <si>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</si>
  <si>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</si>
  <si>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</si>
  <si>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</si>
  <si>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</si>
  <si>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</si>
  <si>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</si>
  <si>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</si>
  <si>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</si>
  <si>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</si>
  <si>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</si>
  <si>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</si>
  <si>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</si>
  <si>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</si>
  <si>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</si>
  <si>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</si>
  <si>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</si>
  <si>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</si>
  <si>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</si>
  <si>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</si>
  <si>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</si>
  <si>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</si>
  <si>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</si>
  <si>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</si>
  <si>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</si>
  <si>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</si>
  <si>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</si>
  <si>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</si>
  <si>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</si>
  <si>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</si>
  <si>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</si>
  <si>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</si>
  <si>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</si>
  <si>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</si>
  <si>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</si>
  <si>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</si>
  <si>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</si>
  <si>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</si>
  <si>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</si>
  <si>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</si>
  <si>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</si>
  <si>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</si>
  <si>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</si>
  <si>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</si>
  <si>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</si>
  <si>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</si>
  <si>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</si>
  <si>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</si>
  <si>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</si>
  <si>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</si>
  <si>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</si>
  <si>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</si>
  <si>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</si>
  <si>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</si>
  <si>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</si>
  <si>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</si>
  <si>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</si>
  <si>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</si>
  <si>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</si>
  <si>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</si>
  <si>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</si>
  <si>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</si>
  <si>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</si>
  <si>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</si>
  <si>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</si>
  <si>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</si>
  <si>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</si>
  <si>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</si>
  <si>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</si>
  <si>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</si>
  <si>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</si>
  <si>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</si>
  <si>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</si>
  <si>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</si>
  <si>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</si>
  <si>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</si>
  <si>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</si>
  <si>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</si>
  <si>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</si>
  <si>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</si>
  <si>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</si>
  <si>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</si>
  <si>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</si>
  <si>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</si>
  <si>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</si>
  <si>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</si>
  <si>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</si>
  <si>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</si>
  <si>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</si>
  <si>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</si>
  <si>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</si>
  <si>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</si>
  <si>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</si>
  <si>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</si>
  <si>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รพช.Is. any Pop</t>
  </si>
  <si>
    <t>รพช.F2 P&gt;=90,000</t>
  </si>
  <si>
    <t>รพช.F1 P&gt;=100,000</t>
  </si>
  <si>
    <t>-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</si>
  <si>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</si>
  <si>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</si>
  <si>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</si>
  <si>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</si>
  <si>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</si>
  <si>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</si>
  <si>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</si>
  <si>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ผ่าน (แห่ง)</t>
  </si>
  <si>
    <t>จำนวน รพ.ทั้งหมด</t>
  </si>
  <si>
    <t>เป้าหมาย: ไม่น้อยกว่าร้อยละ 90</t>
  </si>
  <si>
    <t>หมายเหตุ ค่ากลางกลุ่ม เทียบค่ากลางจาก ไตรมาสที่ 1/2568</t>
  </si>
  <si>
    <t>ค่ากลางกลุ่ม Unit Cost ไตรมาสที่ 1/2568  ข้อมูลจาก กองเศรษฐกิจสุขภาพ</t>
  </si>
  <si>
    <t>เลย, นาแห้ว</t>
  </si>
  <si>
    <t>กุสุมาลย์, คำตากล้า, โพนนาแก้ว</t>
  </si>
  <si>
    <r>
      <t xml:space="preserve">ไตรมาส 1 / 2568  ข้อมูล ณ </t>
    </r>
    <r>
      <rPr>
        <b/>
        <sz val="16"/>
        <color rgb="FFFF0000"/>
        <rFont val="TH SarabunPSK"/>
        <family val="2"/>
      </rPr>
      <t>26 มกราคม  2568</t>
    </r>
  </si>
  <si>
    <t>ผลการคำนวนต้นทุนผุ้ป่วยนอกต่อครั้ง และ ต้นทุนผุ้ป่วยใน ต่อ AdjRW  เดือนมกราคม 2568  ข้อมูล ณ 21 กุมภาพันธ์ 68</t>
  </si>
  <si>
    <t>เดือนมกราคม 2568 ข้อมูล ณ 21 กุมภาพันธ์ 2568</t>
  </si>
  <si>
    <t>บึงกาฬ, เซกา, บุ่งคล้า</t>
  </si>
  <si>
    <t>โพนพิสัย, สังคม</t>
  </si>
  <si>
    <t>หนองบัวลำภู, สุวรรณคูหา, นาวัง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</si>
</sst>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###0;###0"/>
    <numFmt numFmtId="190" formatCode="###0.00;###0.00"/>
    <numFmt numFmtId="191" formatCode="#,##0.00;#,##0.00"/>
  </numFmts>
  <fonts count="34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5"/>
      <color rgb="FF000000"/>
      <name val="TH Niramit AS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12" applyNumberFormat="0" applyAlignment="0" applyProtection="0"/>
    <xf numFmtId="0" fontId="17" fillId="14" borderId="13" applyNumberFormat="0" applyAlignment="0" applyProtection="0"/>
    <xf numFmtId="0" fontId="18" fillId="14" borderId="12" applyNumberFormat="0" applyAlignment="0" applyProtection="0"/>
    <xf numFmtId="0" fontId="19" fillId="0" borderId="14" applyNumberFormat="0" applyFill="0" applyAlignment="0" applyProtection="0"/>
    <xf numFmtId="0" fontId="20" fillId="15" borderId="15" applyNumberFormat="0" applyAlignment="0" applyProtection="0"/>
    <xf numFmtId="0" fontId="21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4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4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</cellStyleXfs>
  <cellXfs count="197">
    <xf numFmtId="0" fontId="0" fillId="0" borderId="0" xfId="0"/>
    <xf numFmtId="0" fontId="5" fillId="0" borderId="0" xfId="0" applyFont="1"/>
    <xf numFmtId="0" fontId="6" fillId="0" borderId="0" xfId="0" applyFont="1"/>
    <xf numFmtId="0" fontId="5" fillId="7" borderId="1" xfId="8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0" fontId="27" fillId="0" borderId="18" xfId="0" applyFont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0" fillId="3" borderId="0" xfId="0" applyFill="1"/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1" fontId="5" fillId="0" borderId="1" xfId="8" applyNumberFormat="1" applyFont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1" fontId="5" fillId="0" borderId="0" xfId="0" applyNumberFormat="1" applyFont="1"/>
    <xf numFmtId="189" fontId="29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8" fillId="45" borderId="18" xfId="0" applyFont="1" applyFill="1" applyBorder="1" applyAlignment="1">
      <alignment horizontal="center" vertical="top" wrapText="1"/>
    </xf>
    <xf numFmtId="189" fontId="32" fillId="44" borderId="18" xfId="0" applyNumberFormat="1" applyFont="1" applyFill="1" applyBorder="1" applyAlignment="1">
      <alignment horizontal="center" vertical="top" wrapText="1"/>
    </xf>
    <xf numFmtId="0" fontId="1" fillId="46" borderId="1" xfId="0" applyFont="1" applyFill="1" applyBorder="1" applyAlignment="1">
      <alignment horizontal="center"/>
    </xf>
    <xf numFmtId="0" fontId="27" fillId="46" borderId="18" xfId="0" applyFont="1" applyFill="1" applyBorder="1" applyAlignment="1">
      <alignment horizontal="center" wrapText="1" readingOrder="1"/>
    </xf>
    <xf numFmtId="2" fontId="1" fillId="46" borderId="1" xfId="0" applyNumberFormat="1" applyFont="1" applyFill="1" applyBorder="1" applyAlignment="1">
      <alignment horizontal="center"/>
    </xf>
    <xf numFmtId="0" fontId="7" fillId="46" borderId="1" xfId="0" applyFont="1" applyFill="1" applyBorder="1" applyAlignment="1">
      <alignment horizontal="center"/>
    </xf>
    <xf numFmtId="2" fontId="7" fillId="46" borderId="1" xfId="0" applyNumberFormat="1" applyFont="1" applyFill="1" applyBorder="1" applyAlignment="1">
      <alignment horizontal="center"/>
    </xf>
    <xf numFmtId="0" fontId="27" fillId="0" borderId="25" xfId="0" applyFont="1" applyBorder="1" applyAlignment="1">
      <alignment horizontal="center" wrapText="1" readingOrder="1"/>
    </xf>
    <xf numFmtId="2" fontId="1" fillId="0" borderId="7" xfId="0" applyNumberFormat="1" applyFont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1" fontId="5" fillId="7" borderId="1" xfId="8" applyNumberFormat="1" applyFont="1" applyFill="1" applyBorder="1"/>
    <xf numFmtId="1" fontId="5" fillId="7" borderId="1" xfId="8" applyNumberFormat="1" applyFont="1" applyFill="1" applyBorder="1" applyAlignment="1">
      <alignment horizontal="center" vertical="center" wrapText="1"/>
    </xf>
    <xf numFmtId="0" fontId="1" fillId="47" borderId="1" xfId="0" applyFont="1" applyFill="1" applyBorder="1" applyAlignment="1">
      <alignment horizontal="center"/>
    </xf>
    <xf numFmtId="2" fontId="1" fillId="47" borderId="1" xfId="0" applyNumberFormat="1" applyFont="1" applyFill="1" applyBorder="1" applyAlignment="1">
      <alignment horizontal="center"/>
    </xf>
    <xf numFmtId="0" fontId="7" fillId="47" borderId="1" xfId="0" applyFont="1" applyFill="1" applyBorder="1" applyAlignment="1">
      <alignment horizontal="center"/>
    </xf>
    <xf numFmtId="2" fontId="7" fillId="47" borderId="1" xfId="0" applyNumberFormat="1" applyFont="1" applyFill="1" applyBorder="1" applyAlignment="1">
      <alignment horizontal="center"/>
    </xf>
    <xf numFmtId="0" fontId="5" fillId="5" borderId="0" xfId="0" applyFont="1" applyFill="1"/>
    <xf numFmtId="0" fontId="5" fillId="7" borderId="7" xfId="8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0" fontId="5" fillId="4" borderId="7" xfId="8" applyFont="1" applyFill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top" shrinkToFit="1"/>
    </xf>
    <xf numFmtId="0" fontId="1" fillId="44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2" fontId="33" fillId="0" borderId="1" xfId="0" applyNumberFormat="1" applyFont="1" applyBorder="1" applyAlignment="1">
      <alignment horizontal="center" vertical="top" shrinkToFit="1"/>
    </xf>
    <xf numFmtId="4" fontId="33" fillId="0" borderId="1" xfId="0" applyNumberFormat="1" applyFont="1" applyBorder="1" applyAlignment="1">
      <alignment horizontal="center" vertical="top" shrinkToFit="1"/>
    </xf>
    <xf numFmtId="0" fontId="5" fillId="0" borderId="1" xfId="0" applyFont="1" applyBorder="1" applyAlignment="1">
      <alignment horizontal="center"/>
    </xf>
    <xf numFmtId="188" fontId="5" fillId="7" borderId="1" xfId="7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/>
    </xf>
    <xf numFmtId="0" fontId="5" fillId="7" borderId="5" xfId="8" applyFont="1" applyFill="1" applyBorder="1" applyAlignment="1">
      <alignment horizontal="center" vertical="center" wrapText="1"/>
    </xf>
    <xf numFmtId="0" fontId="5" fillId="7" borderId="26" xfId="8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4" fontId="33" fillId="4" borderId="1" xfId="0" applyNumberFormat="1" applyFont="1" applyFill="1" applyBorder="1" applyAlignment="1">
      <alignment horizontal="center" vertical="top" shrinkToFit="1"/>
    </xf>
    <xf numFmtId="2" fontId="33" fillId="4" borderId="1" xfId="0" applyNumberFormat="1" applyFont="1" applyFill="1" applyBorder="1" applyAlignment="1">
      <alignment horizontal="center" vertical="top" shrinkToFit="1"/>
    </xf>
    <xf numFmtId="4" fontId="33" fillId="2" borderId="1" xfId="0" applyNumberFormat="1" applyFont="1" applyFill="1" applyBorder="1" applyAlignment="1">
      <alignment horizontal="center" vertical="top" shrinkToFit="1"/>
    </xf>
    <xf numFmtId="0" fontId="6" fillId="0" borderId="0" xfId="0" applyFont="1" applyAlignment="1">
      <alignment horizontal="center"/>
    </xf>
    <xf numFmtId="0" fontId="5" fillId="0" borderId="3" xfId="0" applyFont="1" applyBorder="1"/>
    <xf numFmtId="0" fontId="6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7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1" xfId="0" applyFont="1" applyBorder="1"/>
    <xf numFmtId="188" fontId="5" fillId="0" borderId="1" xfId="7" applyNumberFormat="1" applyFont="1" applyBorder="1" applyAlignment="1"/>
    <xf numFmtId="2" fontId="5" fillId="0" borderId="1" xfId="0" applyNumberFormat="1" applyFont="1" applyBorder="1"/>
    <xf numFmtId="187" fontId="5" fillId="4" borderId="1" xfId="7" applyNumberFormat="1" applyFont="1" applyFill="1" applyBorder="1" applyAlignment="1"/>
    <xf numFmtId="187" fontId="33" fillId="4" borderId="1" xfId="2" applyNumberFormat="1" applyFont="1" applyFill="1" applyBorder="1"/>
    <xf numFmtId="187" fontId="5" fillId="2" borderId="1" xfId="7" applyNumberFormat="1" applyFont="1" applyFill="1" applyBorder="1" applyAlignment="1"/>
    <xf numFmtId="187" fontId="33" fillId="2" borderId="1" xfId="2" applyNumberFormat="1" applyFont="1" applyFill="1" applyBorder="1"/>
    <xf numFmtId="187" fontId="5" fillId="4" borderId="1" xfId="7" applyNumberFormat="1" applyFont="1" applyFill="1" applyBorder="1" applyAlignment="1">
      <alignment horizontal="center"/>
    </xf>
    <xf numFmtId="187" fontId="5" fillId="2" borderId="1" xfId="7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88" fontId="5" fillId="3" borderId="1" xfId="7" applyNumberFormat="1" applyFont="1" applyFill="1" applyBorder="1" applyAlignment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2" fontId="5" fillId="0" borderId="0" xfId="0" applyNumberFormat="1" applyFont="1"/>
    <xf numFmtId="1" fontId="5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48" borderId="4" xfId="0" applyFont="1" applyFill="1" applyBorder="1" applyAlignment="1">
      <alignment horizontal="center"/>
    </xf>
    <xf numFmtId="0" fontId="1" fillId="48" borderId="8" xfId="0" applyFont="1" applyFill="1" applyBorder="1" applyAlignment="1">
      <alignment horizontal="center"/>
    </xf>
    <xf numFmtId="0" fontId="1" fillId="48" borderId="6" xfId="0" applyFont="1" applyFill="1" applyBorder="1" applyAlignment="1">
      <alignment horizontal="center"/>
    </xf>
    <xf numFmtId="0" fontId="7" fillId="41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left" vertical="center"/>
    </xf>
    <xf numFmtId="0" fontId="33" fillId="8" borderId="7" xfId="2" applyFont="1" applyFill="1" applyBorder="1" applyAlignment="1">
      <alignment horizontal="center" vertical="center" wrapText="1"/>
    </xf>
    <xf numFmtId="0" fontId="33" fillId="8" borderId="2" xfId="2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3" fillId="7" borderId="7" xfId="2" applyFont="1" applyFill="1" applyBorder="1" applyAlignment="1">
      <alignment horizontal="center" vertical="center" wrapText="1"/>
    </xf>
    <xf numFmtId="0" fontId="33" fillId="7" borderId="2" xfId="2" applyFont="1" applyFill="1" applyBorder="1" applyAlignment="1">
      <alignment horizontal="center" vertical="center" wrapText="1"/>
    </xf>
    <xf numFmtId="0" fontId="1" fillId="8" borderId="7" xfId="2" applyFont="1" applyFill="1" applyBorder="1" applyAlignment="1">
      <alignment horizontal="center" vertical="center" wrapText="1"/>
    </xf>
    <xf numFmtId="0" fontId="1" fillId="8" borderId="2" xfId="2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" fillId="7" borderId="7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31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31" fillId="44" borderId="19" xfId="0" applyFont="1" applyFill="1" applyBorder="1" applyAlignment="1">
      <alignment horizontal="left" vertical="top" wrapText="1"/>
    </xf>
    <xf numFmtId="0" fontId="31" fillId="44" borderId="20" xfId="0" applyFont="1" applyFill="1" applyBorder="1" applyAlignment="1">
      <alignment horizontal="left" vertical="top" wrapText="1"/>
    </xf>
    <xf numFmtId="0" fontId="31" fillId="44" borderId="21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31" fillId="42" borderId="19" xfId="0" applyFont="1" applyFill="1" applyBorder="1" applyAlignment="1">
      <alignment horizontal="left" vertical="top" wrapText="1"/>
    </xf>
    <xf numFmtId="0" fontId="31" fillId="42" borderId="20" xfId="0" applyFont="1" applyFill="1" applyBorder="1" applyAlignment="1">
      <alignment horizontal="left" vertical="top" wrapText="1"/>
    </xf>
    <xf numFmtId="0" fontId="31" fillId="42" borderId="21" xfId="0" applyFont="1" applyFill="1" applyBorder="1" applyAlignment="1">
      <alignment horizontal="left" vertical="top" wrapText="1"/>
    </xf>
    <xf numFmtId="0" fontId="31" fillId="43" borderId="19" xfId="0" applyFont="1" applyFill="1" applyBorder="1" applyAlignment="1">
      <alignment horizontal="left" vertical="top" wrapText="1"/>
    </xf>
    <xf numFmtId="0" fontId="31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  <xf numFmtId="189" fontId="29" fillId="0" borderId="19" xfId="0" applyNumberFormat="1" applyFont="1" applyBorder="1" applyAlignment="1">
      <alignment horizontal="center" vertical="top" wrapText="1"/>
    </xf>
    <xf numFmtId="189" fontId="29" fillId="0" borderId="20" xfId="0" applyNumberFormat="1" applyFont="1" applyBorder="1" applyAlignment="1">
      <alignment horizontal="center" vertical="top" wrapText="1"/>
    </xf>
    <xf numFmtId="189" fontId="29" fillId="0" borderId="21" xfId="0" applyNumberFormat="1" applyFont="1" applyBorder="1" applyAlignment="1">
      <alignment horizontal="center" vertical="top" wrapText="1"/>
    </xf>
    <xf numFmtId="191" fontId="29" fillId="0" borderId="19" xfId="0" applyNumberFormat="1" applyFont="1" applyBorder="1" applyAlignment="1">
      <alignment horizontal="left" vertical="top" wrapText="1"/>
    </xf>
    <xf numFmtId="191" fontId="29" fillId="0" borderId="20" xfId="0" applyNumberFormat="1" applyFont="1" applyBorder="1" applyAlignment="1">
      <alignment horizontal="left" vertical="top" wrapText="1"/>
    </xf>
    <xf numFmtId="191" fontId="29" fillId="0" borderId="21" xfId="0" applyNumberFormat="1" applyFont="1" applyBorder="1" applyAlignment="1">
      <alignment horizontal="left" vertical="top" wrapText="1"/>
    </xf>
    <xf numFmtId="0" fontId="28" fillId="44" borderId="19" xfId="0" applyFont="1" applyFill="1" applyBorder="1" applyAlignment="1">
      <alignment horizontal="center" vertical="top" wrapText="1"/>
    </xf>
    <xf numFmtId="0" fontId="28" fillId="44" borderId="20" xfId="0" applyFont="1" applyFill="1" applyBorder="1" applyAlignment="1">
      <alignment horizontal="center" vertical="top" wrapText="1"/>
    </xf>
    <xf numFmtId="0" fontId="28" fillId="44" borderId="21" xfId="0" applyFont="1" applyFill="1" applyBorder="1" applyAlignment="1">
      <alignment horizontal="center" vertical="top" wrapText="1"/>
    </xf>
    <xf numFmtId="0" fontId="28" fillId="0" borderId="19" xfId="0" applyFont="1" applyBorder="1" applyAlignment="1">
      <alignment horizontal="left" vertical="top" wrapText="1"/>
    </xf>
    <xf numFmtId="0" fontId="28" fillId="0" borderId="20" xfId="0" applyFont="1" applyBorder="1" applyAlignment="1">
      <alignment horizontal="left" vertical="top" wrapText="1"/>
    </xf>
    <xf numFmtId="0" fontId="28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190" fontId="29" fillId="0" borderId="19" xfId="0" applyNumberFormat="1" applyFont="1" applyBorder="1" applyAlignment="1">
      <alignment horizontal="left" vertical="top" wrapText="1"/>
    </xf>
    <xf numFmtId="190" fontId="29" fillId="0" borderId="20" xfId="0" applyNumberFormat="1" applyFont="1" applyBorder="1" applyAlignment="1">
      <alignment horizontal="left" vertical="top" wrapText="1"/>
    </xf>
    <xf numFmtId="190" fontId="29" fillId="0" borderId="21" xfId="0" applyNumberFormat="1" applyFont="1" applyBorder="1" applyAlignment="1">
      <alignment horizontal="left" vertical="top" wrapText="1"/>
    </xf>
    <xf numFmtId="189" fontId="29" fillId="0" borderId="19" xfId="0" applyNumberFormat="1" applyFont="1" applyBorder="1" applyAlignment="1">
      <alignment horizontal="left" vertical="top" wrapText="1"/>
    </xf>
    <xf numFmtId="189" fontId="29" fillId="0" borderId="20" xfId="0" applyNumberFormat="1" applyFont="1" applyBorder="1" applyAlignment="1">
      <alignment horizontal="left" vertical="top" wrapText="1"/>
    </xf>
    <xf numFmtId="189" fontId="29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28" fillId="44" borderId="19" xfId="0" applyFont="1" applyFill="1" applyBorder="1" applyAlignment="1">
      <alignment horizontal="left" vertical="top" wrapText="1"/>
    </xf>
    <xf numFmtId="0" fontId="28" fillId="44" borderId="20" xfId="0" applyFont="1" applyFill="1" applyBorder="1" applyAlignment="1">
      <alignment horizontal="left" vertical="top" wrapText="1"/>
    </xf>
    <xf numFmtId="189" fontId="32" fillId="44" borderId="19" xfId="0" applyNumberFormat="1" applyFont="1" applyFill="1" applyBorder="1" applyAlignment="1">
      <alignment horizontal="center" vertical="top" wrapText="1"/>
    </xf>
    <xf numFmtId="189" fontId="32" fillId="44" borderId="20" xfId="0" applyNumberFormat="1" applyFont="1" applyFill="1" applyBorder="1" applyAlignment="1">
      <alignment horizontal="center" vertical="top" wrapText="1"/>
    </xf>
    <xf numFmtId="189" fontId="32" fillId="44" borderId="21" xfId="0" applyNumberFormat="1" applyFont="1" applyFill="1" applyBorder="1" applyAlignment="1">
      <alignment horizontal="center" vertical="top" wrapText="1"/>
    </xf>
    <xf numFmtId="190" fontId="32" fillId="44" borderId="19" xfId="0" applyNumberFormat="1" applyFont="1" applyFill="1" applyBorder="1" applyAlignment="1">
      <alignment horizontal="left" vertical="top" wrapText="1"/>
    </xf>
    <xf numFmtId="190" fontId="32" fillId="44" borderId="20" xfId="0" applyNumberFormat="1" applyFont="1" applyFill="1" applyBorder="1" applyAlignment="1">
      <alignment horizontal="left" vertical="top" wrapText="1"/>
    </xf>
    <xf numFmtId="190" fontId="32" fillId="44" borderId="21" xfId="0" applyNumberFormat="1" applyFont="1" applyFill="1" applyBorder="1" applyAlignment="1">
      <alignment horizontal="left" vertical="top" wrapText="1"/>
    </xf>
    <xf numFmtId="191" fontId="32" fillId="44" borderId="19" xfId="0" applyNumberFormat="1" applyFont="1" applyFill="1" applyBorder="1" applyAlignment="1">
      <alignment horizontal="left" vertical="top" wrapText="1"/>
    </xf>
    <xf numFmtId="191" fontId="32" fillId="44" borderId="20" xfId="0" applyNumberFormat="1" applyFont="1" applyFill="1" applyBorder="1" applyAlignment="1">
      <alignment horizontal="left" vertical="top" wrapText="1"/>
    </xf>
    <xf numFmtId="191" fontId="32" fillId="44" borderId="21" xfId="0" applyNumberFormat="1" applyFont="1" applyFill="1" applyBorder="1" applyAlignment="1">
      <alignment horizontal="left" vertical="top" wrapText="1"/>
    </xf>
  </cellXfs>
  <cellStyles count="65">
    <cellStyle name="20% - ส่วนที่ถูกเน้น1" xfId="33" builtinId="30" customBuiltin="1"/>
    <cellStyle name="20% - ส่วนที่ถูกเน้น2" xfId="37" builtinId="34" customBuiltin="1"/>
    <cellStyle name="20% - ส่วนที่ถูกเน้น3" xfId="41" builtinId="38" customBuiltin="1"/>
    <cellStyle name="20% - ส่วนที่ถูกเน้น4" xfId="45" builtinId="42" customBuiltin="1"/>
    <cellStyle name="20% - ส่วนที่ถูกเน้น5" xfId="49" builtinId="46" customBuiltin="1"/>
    <cellStyle name="20% - ส่วนที่ถูกเน้น6" xfId="53" builtinId="50" customBuiltin="1"/>
    <cellStyle name="40% - ส่วนที่ถูกเน้น1" xfId="34" builtinId="31" customBuiltin="1"/>
    <cellStyle name="40% - ส่วนที่ถูกเน้น2" xfId="38" builtinId="35" customBuiltin="1"/>
    <cellStyle name="40% - ส่วนที่ถูกเน้น3" xfId="42" builtinId="39" customBuiltin="1"/>
    <cellStyle name="40% - ส่วนที่ถูกเน้น4" xfId="46" builtinId="43" customBuiltin="1"/>
    <cellStyle name="40% - ส่วนที่ถูกเน้น5" xfId="50" builtinId="47" customBuiltin="1"/>
    <cellStyle name="40% - ส่วนที่ถูกเน้น6" xfId="54" builtinId="51" customBuiltin="1"/>
    <cellStyle name="60% - ส่วนที่ถูกเน้น1" xfId="35" builtinId="32" customBuiltin="1"/>
    <cellStyle name="60% - ส่วนที่ถูกเน้น2" xfId="39" builtinId="36" customBuiltin="1"/>
    <cellStyle name="60% - ส่วนที่ถูกเน้น3" xfId="43" builtinId="40" customBuiltin="1"/>
    <cellStyle name="60% - ส่วนที่ถูกเน้น4" xfId="47" builtinId="44" customBuiltin="1"/>
    <cellStyle name="60% - ส่วนที่ถูกเน้น5" xfId="51" builtinId="48" customBuiltin="1"/>
    <cellStyle name="60% - ส่วนที่ถูกเน้น6" xfId="55" builtinId="52" customBuiltin="1"/>
    <cellStyle name="Comma 2" xfId="1" xr:uid="{00000000-0005-0000-0000-00001C000000}"/>
    <cellStyle name="Comma 2 2" xfId="9" xr:uid="{00000000-0005-0000-0000-00001D000000}"/>
    <cellStyle name="Normal 2" xfId="2" xr:uid="{00000000-0005-0000-0000-000028000000}"/>
    <cellStyle name="Normal 2 2" xfId="10" xr:uid="{00000000-0005-0000-0000-000029000000}"/>
    <cellStyle name="Normal 4" xfId="3" xr:uid="{00000000-0005-0000-0000-00002A000000}"/>
    <cellStyle name="การคำนวณ" xfId="25" builtinId="22" customBuiltin="1"/>
    <cellStyle name="ข้อความเตือน" xfId="28" builtinId="11" customBuiltin="1"/>
    <cellStyle name="ข้อความอธิบาย" xfId="30" builtinId="53" customBuiltin="1"/>
    <cellStyle name="เครื่องหมายจุลภาค 2" xfId="4" xr:uid="{00000000-0005-0000-0000-000030000000}"/>
    <cellStyle name="เครื่องหมายจุลภาค 2 2" xfId="11" xr:uid="{00000000-0005-0000-0000-000031000000}"/>
    <cellStyle name="เครื่องหมายจุลภาค 2 2 2" xfId="60" xr:uid="{00000000-0005-0000-0000-000032000000}"/>
    <cellStyle name="เครื่องหมายจุลภาค 2 3" xfId="59" xr:uid="{00000000-0005-0000-0000-000033000000}"/>
    <cellStyle name="เครื่องหมายจุลภาค 3" xfId="5" xr:uid="{00000000-0005-0000-0000-000034000000}"/>
    <cellStyle name="เครื่องหมายจุลภาค 3 2" xfId="12" xr:uid="{00000000-0005-0000-0000-000035000000}"/>
    <cellStyle name="เครื่องหมายจุลภาค 3 2 2" xfId="62" xr:uid="{00000000-0005-0000-0000-000036000000}"/>
    <cellStyle name="เครื่องหมายจุลภาค 3 3" xfId="61" xr:uid="{00000000-0005-0000-0000-000037000000}"/>
    <cellStyle name="เครื่องหมายจุลภาค 3 4" xfId="58" xr:uid="{00000000-0005-0000-0000-000038000000}"/>
    <cellStyle name="เครื่องหมายจุลภาค 4" xfId="6" xr:uid="{00000000-0005-0000-0000-000039000000}"/>
    <cellStyle name="เครื่องหมายจุลภาค 4 2" xfId="13" xr:uid="{00000000-0005-0000-0000-00003A000000}"/>
    <cellStyle name="จุลภาค" xfId="7" builtinId="3"/>
    <cellStyle name="จุลภาค 2" xfId="14" xr:uid="{00000000-0005-0000-0000-00003B000000}"/>
    <cellStyle name="จุลภาค 3" xfId="57" xr:uid="{00000000-0005-0000-0000-00003C000000}"/>
    <cellStyle name="ชื่อเรื่อง" xfId="15" builtinId="15" customBuiltin="1"/>
    <cellStyle name="เซลล์ตรวจสอบ" xfId="27" builtinId="23" customBuiltin="1"/>
    <cellStyle name="เซลล์ที่มีลิงก์" xfId="26" builtinId="24" customBuiltin="1"/>
    <cellStyle name="ดี" xfId="20" builtinId="26" customBuiltin="1"/>
    <cellStyle name="ปกติ" xfId="0" builtinId="0"/>
    <cellStyle name="ปกติ 2" xfId="8" xr:uid="{00000000-0005-0000-0000-00003D000000}"/>
    <cellStyle name="ปกติ 2 2" xfId="63" xr:uid="{00000000-0005-0000-0000-00003E000000}"/>
    <cellStyle name="ปกติ 2 2 2" xfId="64" xr:uid="{00000000-0005-0000-0000-00003F000000}"/>
    <cellStyle name="ปกติ 5" xfId="56" xr:uid="{00000000-0005-0000-0000-000040000000}"/>
    <cellStyle name="ป้อนค่า" xfId="23" builtinId="20" customBuiltin="1"/>
    <cellStyle name="ปานกลาง" xfId="22" builtinId="28" customBuiltin="1"/>
    <cellStyle name="ผลรวม" xfId="31" builtinId="25" customBuiltin="1"/>
    <cellStyle name="แย่" xfId="21" builtinId="27" customBuiltin="1"/>
    <cellStyle name="ส่วนที่ถูกเน้น1" xfId="32" builtinId="29" customBuiltin="1"/>
    <cellStyle name="ส่วนที่ถูกเน้น2" xfId="36" builtinId="33" customBuiltin="1"/>
    <cellStyle name="ส่วนที่ถูกเน้น3" xfId="40" builtinId="37" customBuiltin="1"/>
    <cellStyle name="ส่วนที่ถูกเน้น4" xfId="44" builtinId="41" customBuiltin="1"/>
    <cellStyle name="ส่วนที่ถูกเน้น5" xfId="48" builtinId="45" customBuiltin="1"/>
    <cellStyle name="ส่วนที่ถูกเน้น6" xfId="52" builtinId="49" customBuiltin="1"/>
    <cellStyle name="แสดงผล" xfId="24" builtinId="21" customBuiltin="1"/>
    <cellStyle name="หมายเหตุ" xfId="29" builtinId="10" customBuiltin="1"/>
    <cellStyle name="หัวเรื่อง 1" xfId="16" builtinId="16" customBuiltin="1"/>
    <cellStyle name="หัวเรื่อง 2" xfId="17" builtinId="17" customBuiltin="1"/>
    <cellStyle name="หัวเรื่อง 3" xfId="18" builtinId="18" customBuiltin="1"/>
    <cellStyle name="หัวเรื่อง 4" xfId="19" builtinId="19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L26"/>
  <sheetViews>
    <sheetView zoomScale="60" zoomScaleNormal="60" zoomScaleSheetLayoutView="50" workbookViewId="0">
      <selection activeCell="R12" sqref="R12"/>
    </sheetView>
  </sheetViews>
  <sheetFormatPr defaultColWidth="9" defaultRowHeight="21" x14ac:dyDescent="0.4"/>
  <cols>
    <col min="1" max="1" width="9" style="1"/>
    <col min="2" max="2" width="8.3984375" style="1" customWidth="1"/>
    <col min="3" max="3" width="24.09765625" style="1" customWidth="1"/>
    <col min="4" max="4" width="11.3984375" style="1" customWidth="1"/>
    <col min="5" max="9" width="12.3984375" style="1" customWidth="1"/>
    <col min="10" max="10" width="15.09765625" style="1" customWidth="1"/>
    <col min="11" max="11" width="12.3984375" style="1" customWidth="1"/>
    <col min="12" max="12" width="14.8984375" style="1" customWidth="1"/>
    <col min="13" max="16384" width="9" style="1"/>
  </cols>
  <sheetData>
    <row r="2" spans="1:12" x14ac:dyDescent="0.4">
      <c r="A2" s="52"/>
      <c r="B2" s="105" t="s">
        <v>312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x14ac:dyDescent="0.4">
      <c r="A3" s="103" t="s">
        <v>177</v>
      </c>
      <c r="B3" s="103" t="s">
        <v>183</v>
      </c>
      <c r="C3" s="103" t="s">
        <v>187</v>
      </c>
      <c r="D3" s="69"/>
      <c r="E3" s="100" t="s">
        <v>205</v>
      </c>
      <c r="F3" s="101"/>
      <c r="G3" s="101"/>
      <c r="H3" s="102"/>
      <c r="I3" s="100" t="s">
        <v>206</v>
      </c>
      <c r="J3" s="101"/>
      <c r="K3" s="101"/>
      <c r="L3" s="101"/>
    </row>
    <row r="4" spans="1:12" ht="42" x14ac:dyDescent="0.4">
      <c r="A4" s="104"/>
      <c r="B4" s="104"/>
      <c r="C4" s="104"/>
      <c r="D4" s="68" t="s">
        <v>309</v>
      </c>
      <c r="E4" s="53" t="s">
        <v>204</v>
      </c>
      <c r="F4" s="53" t="s">
        <v>207</v>
      </c>
      <c r="G4" s="53" t="s">
        <v>208</v>
      </c>
      <c r="H4" s="55" t="s">
        <v>209</v>
      </c>
      <c r="I4" s="53" t="s">
        <v>204</v>
      </c>
      <c r="J4" s="53" t="s">
        <v>207</v>
      </c>
      <c r="K4" s="53" t="s">
        <v>208</v>
      </c>
      <c r="L4" s="55" t="s">
        <v>209</v>
      </c>
    </row>
    <row r="5" spans="1:12" x14ac:dyDescent="0.4">
      <c r="A5" s="3">
        <v>1</v>
      </c>
      <c r="B5" s="3"/>
      <c r="C5" s="3" t="s">
        <v>297</v>
      </c>
      <c r="D5" s="3" t="s">
        <v>300</v>
      </c>
      <c r="E5" s="3" t="s">
        <v>300</v>
      </c>
      <c r="F5" s="3" t="s">
        <v>300</v>
      </c>
      <c r="G5" s="3" t="s">
        <v>300</v>
      </c>
      <c r="H5" s="3"/>
      <c r="I5" s="3" t="s">
        <v>300</v>
      </c>
      <c r="J5" s="3" t="s">
        <v>300</v>
      </c>
      <c r="K5" s="3" t="s">
        <v>300</v>
      </c>
      <c r="L5" s="54" t="s">
        <v>300</v>
      </c>
    </row>
    <row r="6" spans="1:12" ht="24.6" customHeight="1" x14ac:dyDescent="0.4">
      <c r="A6" s="22">
        <f>'[2]Table 1'!A6</f>
        <v>2</v>
      </c>
      <c r="B6" s="22">
        <f>'[2]Table 1'!B6</f>
        <v>2</v>
      </c>
      <c r="C6" s="23" t="s">
        <v>232</v>
      </c>
      <c r="D6" s="23">
        <v>37</v>
      </c>
      <c r="E6" s="22">
        <v>35</v>
      </c>
      <c r="F6" s="62">
        <v>961.18</v>
      </c>
      <c r="G6" s="63">
        <v>268.56</v>
      </c>
      <c r="H6" s="64">
        <v>1229.74</v>
      </c>
      <c r="I6" s="56">
        <v>30</v>
      </c>
      <c r="J6" s="64">
        <v>17636.7</v>
      </c>
      <c r="K6" s="64">
        <v>5274.54</v>
      </c>
      <c r="L6" s="64">
        <v>22911.25</v>
      </c>
    </row>
    <row r="7" spans="1:12" x14ac:dyDescent="0.4">
      <c r="A7" s="24">
        <f>'[2]Table 1'!A7</f>
        <v>3</v>
      </c>
      <c r="B7" s="22">
        <f>'[2]Table 1'!B7</f>
        <v>3</v>
      </c>
      <c r="C7" s="23" t="s">
        <v>237</v>
      </c>
      <c r="D7" s="23">
        <v>22</v>
      </c>
      <c r="E7" s="22">
        <v>21</v>
      </c>
      <c r="F7" s="62">
        <v>867.34</v>
      </c>
      <c r="G7" s="63">
        <v>173.83</v>
      </c>
      <c r="H7" s="63">
        <v>1041.17</v>
      </c>
      <c r="I7" s="56">
        <v>16</v>
      </c>
      <c r="J7" s="64">
        <v>14294.77</v>
      </c>
      <c r="K7" s="64">
        <v>6008.58</v>
      </c>
      <c r="L7" s="64">
        <v>20303.349999999999</v>
      </c>
    </row>
    <row r="8" spans="1:12" x14ac:dyDescent="0.4">
      <c r="A8" s="45">
        <f>'[2]Table 1'!A8</f>
        <v>4</v>
      </c>
      <c r="B8" s="45">
        <f>'[2]Table 1'!B8</f>
        <v>4</v>
      </c>
      <c r="C8" s="46" t="s">
        <v>243</v>
      </c>
      <c r="D8" s="46" t="s">
        <v>300</v>
      </c>
      <c r="E8" s="45" t="s">
        <v>300</v>
      </c>
      <c r="F8" s="62" t="s">
        <v>300</v>
      </c>
      <c r="G8" s="57" t="s">
        <v>300</v>
      </c>
      <c r="H8" s="57" t="s">
        <v>300</v>
      </c>
      <c r="I8" s="57" t="s">
        <v>300</v>
      </c>
      <c r="J8" s="57" t="s">
        <v>300</v>
      </c>
      <c r="K8" s="57"/>
      <c r="L8" s="57"/>
    </row>
    <row r="9" spans="1:12" x14ac:dyDescent="0.4">
      <c r="A9" s="24">
        <f>'[2]Table 1'!A9</f>
        <v>5</v>
      </c>
      <c r="B9" s="22">
        <f>'[2]Table 1'!B9</f>
        <v>5</v>
      </c>
      <c r="C9" s="23" t="s">
        <v>229</v>
      </c>
      <c r="D9" s="23">
        <v>274</v>
      </c>
      <c r="E9" s="22">
        <v>262</v>
      </c>
      <c r="F9" s="62">
        <v>922.47</v>
      </c>
      <c r="G9" s="63">
        <v>151.4</v>
      </c>
      <c r="H9" s="64">
        <v>1073.8699999999999</v>
      </c>
      <c r="I9" s="56">
        <v>259</v>
      </c>
      <c r="J9" s="64">
        <v>16301</v>
      </c>
      <c r="K9" s="64">
        <v>5436.68</v>
      </c>
      <c r="L9" s="64">
        <v>21737.68</v>
      </c>
    </row>
    <row r="10" spans="1:12" ht="24.6" customHeight="1" x14ac:dyDescent="0.4">
      <c r="A10" s="22">
        <f>'[2]Table 1'!A10</f>
        <v>6</v>
      </c>
      <c r="B10" s="22">
        <f>'[2]Table 1'!B10</f>
        <v>6</v>
      </c>
      <c r="C10" s="23" t="s">
        <v>228</v>
      </c>
      <c r="D10" s="23">
        <v>174</v>
      </c>
      <c r="E10" s="22">
        <v>173</v>
      </c>
      <c r="F10" s="62">
        <v>911.35</v>
      </c>
      <c r="G10" s="63">
        <v>175.61</v>
      </c>
      <c r="H10" s="63">
        <v>1086.96</v>
      </c>
      <c r="I10" s="56">
        <v>160</v>
      </c>
      <c r="J10" s="64">
        <v>14062</v>
      </c>
      <c r="K10" s="64">
        <v>3578.39</v>
      </c>
      <c r="L10" s="64">
        <v>17604.39</v>
      </c>
    </row>
    <row r="11" spans="1:12" x14ac:dyDescent="0.4">
      <c r="A11" s="47">
        <f>'[2]Table 1'!A11</f>
        <v>7</v>
      </c>
      <c r="B11" s="45">
        <f>'[2]Table 1'!B11</f>
        <v>7</v>
      </c>
      <c r="C11" s="46" t="s">
        <v>244</v>
      </c>
      <c r="D11" s="46" t="s">
        <v>300</v>
      </c>
      <c r="E11" s="45" t="s">
        <v>300</v>
      </c>
      <c r="F11" s="62" t="s">
        <v>300</v>
      </c>
      <c r="G11" s="57" t="s">
        <v>300</v>
      </c>
      <c r="H11" s="57" t="s">
        <v>300</v>
      </c>
      <c r="I11" s="57" t="s">
        <v>300</v>
      </c>
      <c r="J11" s="57" t="s">
        <v>300</v>
      </c>
      <c r="K11" s="57"/>
      <c r="L11" s="57"/>
    </row>
    <row r="12" spans="1:12" x14ac:dyDescent="0.4">
      <c r="A12" s="47">
        <v>8</v>
      </c>
      <c r="B12" s="45">
        <v>8</v>
      </c>
      <c r="C12" s="46" t="s">
        <v>298</v>
      </c>
      <c r="D12" s="46" t="s">
        <v>300</v>
      </c>
      <c r="E12" s="45" t="s">
        <v>300</v>
      </c>
      <c r="F12" s="62" t="s">
        <v>300</v>
      </c>
      <c r="G12" s="57" t="s">
        <v>300</v>
      </c>
      <c r="H12" s="57" t="s">
        <v>300</v>
      </c>
      <c r="I12" s="57" t="s">
        <v>300</v>
      </c>
      <c r="J12" s="57" t="s">
        <v>300</v>
      </c>
      <c r="K12" s="57"/>
      <c r="L12" s="57"/>
    </row>
    <row r="13" spans="1:12" x14ac:dyDescent="0.4">
      <c r="A13" s="22">
        <v>9</v>
      </c>
      <c r="B13" s="22">
        <v>9</v>
      </c>
      <c r="C13" s="23" t="s">
        <v>294</v>
      </c>
      <c r="D13" s="23">
        <v>84</v>
      </c>
      <c r="E13" s="22">
        <v>81</v>
      </c>
      <c r="F13" s="62">
        <v>874.95</v>
      </c>
      <c r="G13" s="63">
        <v>145.38</v>
      </c>
      <c r="H13" s="63">
        <v>1020.34</v>
      </c>
      <c r="I13" s="56">
        <v>76</v>
      </c>
      <c r="J13" s="64">
        <v>14176.36</v>
      </c>
      <c r="K13" s="64">
        <v>3221.75</v>
      </c>
      <c r="L13" s="64">
        <v>17398.11</v>
      </c>
    </row>
    <row r="14" spans="1:12" x14ac:dyDescent="0.4">
      <c r="A14" s="25">
        <v>10</v>
      </c>
      <c r="B14" s="26">
        <v>10</v>
      </c>
      <c r="C14" s="27" t="s">
        <v>230</v>
      </c>
      <c r="D14" s="27">
        <v>69</v>
      </c>
      <c r="E14" s="26">
        <v>67</v>
      </c>
      <c r="F14" s="62">
        <v>905.35</v>
      </c>
      <c r="G14" s="63">
        <v>141.43</v>
      </c>
      <c r="H14" s="64">
        <v>1046.79</v>
      </c>
      <c r="I14" s="56">
        <v>65</v>
      </c>
      <c r="J14" s="64">
        <v>14492.43</v>
      </c>
      <c r="K14" s="64">
        <v>3981.54</v>
      </c>
      <c r="L14" s="64">
        <v>18473.98</v>
      </c>
    </row>
    <row r="15" spans="1:12" x14ac:dyDescent="0.4">
      <c r="A15" s="45">
        <v>11</v>
      </c>
      <c r="B15" s="45">
        <v>11</v>
      </c>
      <c r="C15" s="46" t="s">
        <v>299</v>
      </c>
      <c r="D15" s="46" t="s">
        <v>300</v>
      </c>
      <c r="E15" s="45" t="s">
        <v>300</v>
      </c>
      <c r="F15" s="62" t="s">
        <v>300</v>
      </c>
      <c r="G15" s="57" t="s">
        <v>300</v>
      </c>
      <c r="H15" s="57" t="s">
        <v>300</v>
      </c>
      <c r="I15" s="57" t="s">
        <v>300</v>
      </c>
      <c r="J15" s="57" t="s">
        <v>300</v>
      </c>
      <c r="K15" s="57"/>
      <c r="L15" s="57"/>
    </row>
    <row r="16" spans="1:12" x14ac:dyDescent="0.4">
      <c r="A16" s="24">
        <v>12</v>
      </c>
      <c r="B16" s="22">
        <v>12</v>
      </c>
      <c r="C16" s="23" t="s">
        <v>234</v>
      </c>
      <c r="D16" s="23">
        <v>35</v>
      </c>
      <c r="E16" s="22">
        <v>35</v>
      </c>
      <c r="F16" s="62">
        <v>936.52</v>
      </c>
      <c r="G16" s="63">
        <v>144.41999999999999</v>
      </c>
      <c r="H16" s="64">
        <v>1080.93</v>
      </c>
      <c r="I16" s="56">
        <v>32</v>
      </c>
      <c r="J16" s="64">
        <v>14701.82</v>
      </c>
      <c r="K16" s="64">
        <v>4286.6099999999997</v>
      </c>
      <c r="L16" s="64">
        <v>18988.419999999998</v>
      </c>
    </row>
    <row r="17" spans="1:12" x14ac:dyDescent="0.4">
      <c r="A17" s="22">
        <v>13</v>
      </c>
      <c r="B17" s="22">
        <v>13</v>
      </c>
      <c r="C17" s="23" t="s">
        <v>231</v>
      </c>
      <c r="D17" s="23">
        <v>75</v>
      </c>
      <c r="E17" s="22">
        <v>73</v>
      </c>
      <c r="F17" s="62">
        <v>919.68</v>
      </c>
      <c r="G17" s="63">
        <v>122.62</v>
      </c>
      <c r="H17" s="64">
        <v>1042.3</v>
      </c>
      <c r="I17" s="56">
        <v>72</v>
      </c>
      <c r="J17" s="64">
        <v>14411.84</v>
      </c>
      <c r="K17" s="64">
        <v>2531.65</v>
      </c>
      <c r="L17" s="64">
        <v>16943.490000000002</v>
      </c>
    </row>
    <row r="18" spans="1:12" x14ac:dyDescent="0.4">
      <c r="A18" s="47">
        <v>14</v>
      </c>
      <c r="B18" s="45">
        <v>14</v>
      </c>
      <c r="C18" s="46" t="s">
        <v>295</v>
      </c>
      <c r="D18" s="46" t="s">
        <v>300</v>
      </c>
      <c r="E18" s="45" t="s">
        <v>300</v>
      </c>
      <c r="F18" s="62" t="s">
        <v>300</v>
      </c>
      <c r="G18" s="57" t="s">
        <v>300</v>
      </c>
      <c r="H18" s="57" t="s">
        <v>300</v>
      </c>
      <c r="I18" s="57" t="s">
        <v>300</v>
      </c>
      <c r="J18" s="57" t="s">
        <v>300</v>
      </c>
      <c r="K18" s="57"/>
      <c r="L18" s="57"/>
    </row>
    <row r="19" spans="1:12" x14ac:dyDescent="0.4">
      <c r="A19" s="22">
        <v>15</v>
      </c>
      <c r="B19" s="22">
        <v>15</v>
      </c>
      <c r="C19" s="23" t="s">
        <v>236</v>
      </c>
      <c r="D19" s="23">
        <v>41</v>
      </c>
      <c r="E19" s="22">
        <v>39</v>
      </c>
      <c r="F19" s="62">
        <v>943.96</v>
      </c>
      <c r="G19" s="63">
        <v>107.89</v>
      </c>
      <c r="H19" s="64">
        <v>1051.8499999999999</v>
      </c>
      <c r="I19" s="56">
        <v>39</v>
      </c>
      <c r="J19" s="64">
        <v>16707.669999999998</v>
      </c>
      <c r="K19" s="64">
        <v>4216.51</v>
      </c>
      <c r="L19" s="64">
        <v>20834.18</v>
      </c>
    </row>
    <row r="20" spans="1:12" x14ac:dyDescent="0.4">
      <c r="A20" s="24">
        <v>16</v>
      </c>
      <c r="B20" s="22">
        <v>16</v>
      </c>
      <c r="C20" s="23" t="s">
        <v>227</v>
      </c>
      <c r="D20" s="23">
        <v>29</v>
      </c>
      <c r="E20" s="22">
        <v>29</v>
      </c>
      <c r="F20" s="70">
        <v>1035.77</v>
      </c>
      <c r="G20" s="63">
        <v>207.54</v>
      </c>
      <c r="H20" s="64">
        <v>1243.31</v>
      </c>
      <c r="I20" s="56">
        <v>28</v>
      </c>
      <c r="J20" s="64">
        <v>15201.82</v>
      </c>
      <c r="K20" s="64">
        <v>2063.7800000000002</v>
      </c>
      <c r="L20" s="64">
        <v>17265.5</v>
      </c>
    </row>
    <row r="21" spans="1:12" x14ac:dyDescent="0.4">
      <c r="A21" s="22">
        <v>17</v>
      </c>
      <c r="B21" s="22">
        <v>17</v>
      </c>
      <c r="C21" s="23" t="s">
        <v>233</v>
      </c>
      <c r="D21" s="23">
        <v>27</v>
      </c>
      <c r="E21" s="22">
        <v>26</v>
      </c>
      <c r="F21" s="62">
        <v>1091.06</v>
      </c>
      <c r="G21" s="63">
        <v>163.83000000000001</v>
      </c>
      <c r="H21" s="64">
        <v>1254.8900000000001</v>
      </c>
      <c r="I21" s="56">
        <v>27</v>
      </c>
      <c r="J21" s="64">
        <v>15836.53</v>
      </c>
      <c r="K21" s="64">
        <v>2551.67</v>
      </c>
      <c r="L21" s="64">
        <v>18388.21</v>
      </c>
    </row>
    <row r="22" spans="1:12" x14ac:dyDescent="0.4">
      <c r="A22" s="24">
        <v>18</v>
      </c>
      <c r="B22" s="22">
        <v>18</v>
      </c>
      <c r="C22" s="23" t="s">
        <v>296</v>
      </c>
      <c r="D22" s="23">
        <v>12</v>
      </c>
      <c r="E22" s="22">
        <v>12</v>
      </c>
      <c r="F22" s="62">
        <v>1255.6199999999999</v>
      </c>
      <c r="G22" s="63">
        <v>264.20999999999998</v>
      </c>
      <c r="H22" s="64">
        <v>1519.82</v>
      </c>
      <c r="I22" s="56">
        <v>12</v>
      </c>
      <c r="J22" s="64">
        <v>17089.419999999998</v>
      </c>
      <c r="K22" s="64">
        <v>2720.15</v>
      </c>
      <c r="L22" s="64">
        <v>19809.57</v>
      </c>
    </row>
    <row r="23" spans="1:12" x14ac:dyDescent="0.4">
      <c r="A23" s="22">
        <v>19</v>
      </c>
      <c r="B23" s="22">
        <v>19</v>
      </c>
      <c r="C23" s="23" t="s">
        <v>235</v>
      </c>
      <c r="D23" s="23">
        <v>19</v>
      </c>
      <c r="E23" s="22">
        <v>18</v>
      </c>
      <c r="F23" s="62">
        <v>1298.67</v>
      </c>
      <c r="G23" s="63">
        <v>228.92</v>
      </c>
      <c r="H23" s="64">
        <v>1527.59</v>
      </c>
      <c r="I23" s="56">
        <v>19</v>
      </c>
      <c r="J23" s="64">
        <v>14965.97</v>
      </c>
      <c r="K23" s="64">
        <v>1760.32</v>
      </c>
      <c r="L23" s="64">
        <v>16726.29</v>
      </c>
    </row>
    <row r="24" spans="1:12" x14ac:dyDescent="0.4">
      <c r="A24" s="24">
        <v>20</v>
      </c>
      <c r="B24" s="22">
        <v>20</v>
      </c>
      <c r="C24" s="23" t="s">
        <v>238</v>
      </c>
      <c r="D24" s="23">
        <v>4</v>
      </c>
      <c r="E24" s="22">
        <v>4</v>
      </c>
      <c r="F24" s="62">
        <v>1866.65</v>
      </c>
      <c r="G24" s="63">
        <v>198.83</v>
      </c>
      <c r="H24" s="64">
        <v>2065.48</v>
      </c>
      <c r="I24" s="56">
        <v>4</v>
      </c>
      <c r="J24" s="64">
        <v>16120.63</v>
      </c>
      <c r="K24" s="64">
        <v>1735.03</v>
      </c>
      <c r="L24" s="64">
        <v>17855.66</v>
      </c>
    </row>
    <row r="25" spans="1:12" x14ac:dyDescent="0.4">
      <c r="A25" s="99" t="str">
        <f>'[2]Table 1'!C23</f>
        <v>รวม</v>
      </c>
      <c r="B25" s="99"/>
      <c r="C25" s="99"/>
      <c r="D25" s="45">
        <f>SUM(D6:D24)</f>
        <v>902</v>
      </c>
      <c r="E25" s="66">
        <f>SUM(E6:E24)</f>
        <v>875</v>
      </c>
      <c r="F25" s="66"/>
      <c r="G25" s="66"/>
      <c r="H25" s="66"/>
      <c r="I25" s="66">
        <f t="shared" ref="I25" si="0">SUM(I6:I24)</f>
        <v>839</v>
      </c>
      <c r="J25" s="66"/>
      <c r="K25" s="66"/>
      <c r="L25" s="66"/>
    </row>
    <row r="26" spans="1:12" x14ac:dyDescent="0.4">
      <c r="E26" s="28"/>
    </row>
  </sheetData>
  <autoFilter ref="A4:L25" xr:uid="{00000000-0009-0000-0000-000000000000}"/>
  <mergeCells count="7">
    <mergeCell ref="A25:C25"/>
    <mergeCell ref="E3:H3"/>
    <mergeCell ref="I3:L3"/>
    <mergeCell ref="A3:A4"/>
    <mergeCell ref="B2:L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2:H22"/>
  <sheetViews>
    <sheetView zoomScale="70" zoomScaleNormal="70" workbookViewId="0">
      <selection activeCell="A5" sqref="A5:H5"/>
    </sheetView>
  </sheetViews>
  <sheetFormatPr defaultRowHeight="13.8" x14ac:dyDescent="0.25"/>
  <cols>
    <col min="1" max="7" width="10.8984375" customWidth="1"/>
    <col min="8" max="8" width="19.8984375" customWidth="1"/>
  </cols>
  <sheetData>
    <row r="2" spans="1:8" ht="21" x14ac:dyDescent="0.25">
      <c r="A2" s="106" t="s">
        <v>239</v>
      </c>
      <c r="B2" s="106"/>
      <c r="C2" s="106"/>
      <c r="D2" s="106"/>
      <c r="E2" s="106"/>
      <c r="F2" s="106"/>
      <c r="G2" s="106"/>
      <c r="H2" s="106"/>
    </row>
    <row r="3" spans="1:8" ht="21" x14ac:dyDescent="0.4">
      <c r="A3" s="107" t="s">
        <v>226</v>
      </c>
      <c r="B3" s="107"/>
      <c r="C3" s="107"/>
      <c r="D3" s="107"/>
      <c r="E3" s="107"/>
      <c r="F3" s="107"/>
      <c r="G3" s="107"/>
      <c r="H3" s="107"/>
    </row>
    <row r="4" spans="1:8" ht="21" x14ac:dyDescent="0.4">
      <c r="A4" s="107" t="s">
        <v>310</v>
      </c>
      <c r="B4" s="107"/>
      <c r="C4" s="107"/>
      <c r="D4" s="107"/>
      <c r="E4" s="107"/>
      <c r="F4" s="107"/>
      <c r="G4" s="107"/>
      <c r="H4" s="107"/>
    </row>
    <row r="5" spans="1:8" ht="21" x14ac:dyDescent="0.4">
      <c r="A5" s="108" t="s">
        <v>315</v>
      </c>
      <c r="B5" s="108"/>
      <c r="C5" s="108"/>
      <c r="D5" s="108"/>
      <c r="E5" s="108"/>
      <c r="F5" s="108"/>
      <c r="G5" s="108"/>
      <c r="H5" s="108"/>
    </row>
    <row r="6" spans="1:8" ht="21" x14ac:dyDescent="0.4">
      <c r="A6" s="109" t="s">
        <v>180</v>
      </c>
      <c r="B6" s="110" t="s">
        <v>217</v>
      </c>
      <c r="C6" s="112" t="s">
        <v>218</v>
      </c>
      <c r="D6" s="112"/>
      <c r="E6" s="112"/>
      <c r="F6" s="112"/>
      <c r="G6" s="112"/>
      <c r="H6" s="112"/>
    </row>
    <row r="7" spans="1:8" ht="21" x14ac:dyDescent="0.25">
      <c r="A7" s="109"/>
      <c r="B7" s="111"/>
      <c r="C7" s="4" t="s">
        <v>219</v>
      </c>
      <c r="D7" s="5" t="s">
        <v>178</v>
      </c>
      <c r="E7" s="11" t="s">
        <v>220</v>
      </c>
      <c r="F7" s="12" t="s">
        <v>178</v>
      </c>
      <c r="G7" s="5" t="s">
        <v>221</v>
      </c>
      <c r="H7" s="5" t="s">
        <v>222</v>
      </c>
    </row>
    <row r="8" spans="1:8" ht="24.6" x14ac:dyDescent="0.7">
      <c r="A8" s="6">
        <v>1</v>
      </c>
      <c r="B8" s="15">
        <v>103</v>
      </c>
      <c r="C8" s="6">
        <v>82</v>
      </c>
      <c r="D8" s="7">
        <f>C8/B8*100</f>
        <v>79.611650485436897</v>
      </c>
      <c r="E8" s="9">
        <f>B8-C8</f>
        <v>21</v>
      </c>
      <c r="F8" s="10">
        <f>E8/G8*100</f>
        <v>20.388349514563107</v>
      </c>
      <c r="G8" s="6">
        <f t="shared" ref="G8:G19" si="0">SUM(C8+E8)</f>
        <v>103</v>
      </c>
      <c r="H8" s="6">
        <v>0</v>
      </c>
    </row>
    <row r="9" spans="1:8" ht="24.6" x14ac:dyDescent="0.7">
      <c r="A9" s="6">
        <v>2</v>
      </c>
      <c r="B9" s="15">
        <v>47</v>
      </c>
      <c r="C9" s="6">
        <v>33</v>
      </c>
      <c r="D9" s="7">
        <f t="shared" ref="D9:D20" si="1">C9/B9*100</f>
        <v>70.212765957446805</v>
      </c>
      <c r="E9" s="9">
        <f t="shared" ref="E9:E19" si="2">B9-C9</f>
        <v>14</v>
      </c>
      <c r="F9" s="10">
        <f t="shared" ref="F9:F19" si="3">E9/G9*100</f>
        <v>29.787234042553191</v>
      </c>
      <c r="G9" s="6">
        <f t="shared" si="0"/>
        <v>47</v>
      </c>
      <c r="H9" s="6">
        <v>0</v>
      </c>
    </row>
    <row r="10" spans="1:8" ht="24.6" x14ac:dyDescent="0.7">
      <c r="A10" s="6">
        <v>3</v>
      </c>
      <c r="B10" s="15">
        <v>54</v>
      </c>
      <c r="C10" s="6">
        <v>47</v>
      </c>
      <c r="D10" s="7">
        <f t="shared" si="1"/>
        <v>87.037037037037038</v>
      </c>
      <c r="E10" s="9">
        <f t="shared" si="2"/>
        <v>7</v>
      </c>
      <c r="F10" s="10">
        <f t="shared" si="3"/>
        <v>12.962962962962962</v>
      </c>
      <c r="G10" s="6">
        <f t="shared" si="0"/>
        <v>54</v>
      </c>
      <c r="H10" s="6">
        <v>0</v>
      </c>
    </row>
    <row r="11" spans="1:8" ht="24.6" x14ac:dyDescent="0.7">
      <c r="A11" s="6">
        <v>4</v>
      </c>
      <c r="B11" s="15">
        <v>72</v>
      </c>
      <c r="C11" s="6">
        <v>40</v>
      </c>
      <c r="D11" s="7">
        <f t="shared" si="1"/>
        <v>55.555555555555557</v>
      </c>
      <c r="E11" s="9">
        <f t="shared" si="2"/>
        <v>32</v>
      </c>
      <c r="F11" s="10">
        <f t="shared" si="3"/>
        <v>44.444444444444443</v>
      </c>
      <c r="G11" s="6">
        <f t="shared" si="0"/>
        <v>72</v>
      </c>
      <c r="H11" s="6">
        <v>0</v>
      </c>
    </row>
    <row r="12" spans="1:8" ht="24.6" x14ac:dyDescent="0.7">
      <c r="A12" s="6">
        <v>5</v>
      </c>
      <c r="B12" s="15">
        <v>67</v>
      </c>
      <c r="C12" s="6">
        <v>43</v>
      </c>
      <c r="D12" s="7">
        <f t="shared" si="1"/>
        <v>64.179104477611943</v>
      </c>
      <c r="E12" s="9">
        <f t="shared" si="2"/>
        <v>24</v>
      </c>
      <c r="F12" s="10">
        <f t="shared" si="3"/>
        <v>35.820895522388057</v>
      </c>
      <c r="G12" s="6">
        <f t="shared" si="0"/>
        <v>67</v>
      </c>
      <c r="H12" s="6">
        <v>0</v>
      </c>
    </row>
    <row r="13" spans="1:8" ht="24.6" x14ac:dyDescent="0.7">
      <c r="A13" s="6">
        <v>6</v>
      </c>
      <c r="B13" s="15">
        <v>73</v>
      </c>
      <c r="C13" s="6">
        <v>42</v>
      </c>
      <c r="D13" s="7">
        <f t="shared" si="1"/>
        <v>57.534246575342465</v>
      </c>
      <c r="E13" s="9">
        <f t="shared" si="2"/>
        <v>31</v>
      </c>
      <c r="F13" s="10">
        <f t="shared" si="3"/>
        <v>42.465753424657535</v>
      </c>
      <c r="G13" s="6">
        <f t="shared" si="0"/>
        <v>73</v>
      </c>
      <c r="H13" s="6">
        <v>0</v>
      </c>
    </row>
    <row r="14" spans="1:8" ht="24.6" x14ac:dyDescent="0.7">
      <c r="A14" s="6">
        <v>7</v>
      </c>
      <c r="B14" s="15">
        <v>77</v>
      </c>
      <c r="C14" s="6">
        <v>57</v>
      </c>
      <c r="D14" s="7">
        <f t="shared" si="1"/>
        <v>74.025974025974023</v>
      </c>
      <c r="E14" s="9">
        <f t="shared" si="2"/>
        <v>20</v>
      </c>
      <c r="F14" s="10">
        <f t="shared" si="3"/>
        <v>25.97402597402597</v>
      </c>
      <c r="G14" s="6">
        <f t="shared" si="0"/>
        <v>77</v>
      </c>
      <c r="H14" s="6">
        <v>0</v>
      </c>
    </row>
    <row r="15" spans="1:8" ht="24.6" x14ac:dyDescent="0.7">
      <c r="A15" s="38">
        <v>8</v>
      </c>
      <c r="B15" s="39">
        <v>88</v>
      </c>
      <c r="C15" s="38">
        <v>76</v>
      </c>
      <c r="D15" s="40">
        <f t="shared" si="1"/>
        <v>86.36363636363636</v>
      </c>
      <c r="E15" s="41">
        <f t="shared" si="2"/>
        <v>12</v>
      </c>
      <c r="F15" s="42">
        <f t="shared" si="3"/>
        <v>13.636363636363635</v>
      </c>
      <c r="G15" s="38">
        <f t="shared" si="0"/>
        <v>88</v>
      </c>
      <c r="H15" s="38">
        <v>0</v>
      </c>
    </row>
    <row r="16" spans="1:8" ht="24.6" x14ac:dyDescent="0.7">
      <c r="A16" s="6">
        <v>9</v>
      </c>
      <c r="B16" s="15">
        <v>90</v>
      </c>
      <c r="C16" s="6">
        <v>62</v>
      </c>
      <c r="D16" s="7">
        <f t="shared" si="1"/>
        <v>68.888888888888886</v>
      </c>
      <c r="E16" s="9">
        <f t="shared" si="2"/>
        <v>28</v>
      </c>
      <c r="F16" s="10">
        <f t="shared" si="3"/>
        <v>31.111111111111111</v>
      </c>
      <c r="G16" s="6">
        <f t="shared" si="0"/>
        <v>90</v>
      </c>
      <c r="H16" s="6">
        <v>0</v>
      </c>
    </row>
    <row r="17" spans="1:8" ht="24.6" x14ac:dyDescent="0.7">
      <c r="A17" s="6">
        <v>10</v>
      </c>
      <c r="B17" s="15">
        <v>71</v>
      </c>
      <c r="C17" s="6">
        <v>48</v>
      </c>
      <c r="D17" s="7">
        <f t="shared" si="1"/>
        <v>67.605633802816897</v>
      </c>
      <c r="E17" s="9">
        <f t="shared" si="2"/>
        <v>23</v>
      </c>
      <c r="F17" s="10">
        <f t="shared" si="3"/>
        <v>32.394366197183103</v>
      </c>
      <c r="G17" s="6">
        <f t="shared" si="0"/>
        <v>71</v>
      </c>
      <c r="H17" s="6">
        <v>0</v>
      </c>
    </row>
    <row r="18" spans="1:8" ht="24.6" x14ac:dyDescent="0.7">
      <c r="A18" s="6">
        <v>11</v>
      </c>
      <c r="B18" s="15">
        <v>82</v>
      </c>
      <c r="C18" s="6">
        <v>48</v>
      </c>
      <c r="D18" s="7">
        <f t="shared" si="1"/>
        <v>58.536585365853654</v>
      </c>
      <c r="E18" s="9">
        <f t="shared" si="2"/>
        <v>34</v>
      </c>
      <c r="F18" s="10">
        <f t="shared" si="3"/>
        <v>41.463414634146339</v>
      </c>
      <c r="G18" s="6">
        <f t="shared" si="0"/>
        <v>82</v>
      </c>
      <c r="H18" s="6">
        <v>0</v>
      </c>
    </row>
    <row r="19" spans="1:8" ht="24.6" x14ac:dyDescent="0.7">
      <c r="A19" s="13">
        <v>12</v>
      </c>
      <c r="B19" s="43">
        <v>78</v>
      </c>
      <c r="C19" s="13">
        <v>34</v>
      </c>
      <c r="D19" s="44">
        <f t="shared" si="1"/>
        <v>43.589743589743591</v>
      </c>
      <c r="E19" s="9">
        <f t="shared" si="2"/>
        <v>44</v>
      </c>
      <c r="F19" s="14">
        <f t="shared" si="3"/>
        <v>56.410256410256409</v>
      </c>
      <c r="G19" s="13">
        <f t="shared" si="0"/>
        <v>78</v>
      </c>
      <c r="H19" s="13">
        <v>0</v>
      </c>
    </row>
    <row r="20" spans="1:8" ht="21" x14ac:dyDescent="0.4">
      <c r="A20" s="48" t="s">
        <v>223</v>
      </c>
      <c r="B20" s="48">
        <f>SUM(B8:B19)</f>
        <v>902</v>
      </c>
      <c r="C20" s="48">
        <f>SUM(C8:C19)</f>
        <v>612</v>
      </c>
      <c r="D20" s="49">
        <f t="shared" si="1"/>
        <v>67.849223946784917</v>
      </c>
      <c r="E20" s="50">
        <f>SUM(E8:E19)</f>
        <v>290</v>
      </c>
      <c r="F20" s="51">
        <f>E20/G20*100</f>
        <v>32.150776053215083</v>
      </c>
      <c r="G20" s="48">
        <f>SUM(C20+E20)</f>
        <v>902</v>
      </c>
      <c r="H20" s="48">
        <f>SUM(H8:H19)</f>
        <v>0</v>
      </c>
    </row>
    <row r="21" spans="1:8" ht="21" x14ac:dyDescent="0.4">
      <c r="E21" s="71"/>
    </row>
    <row r="22" spans="1:8" ht="21" x14ac:dyDescent="0.4">
      <c r="A22" s="2"/>
      <c r="B22" s="2"/>
      <c r="C22" s="2"/>
      <c r="D22" s="2"/>
      <c r="E22" s="2"/>
      <c r="F22" s="2"/>
      <c r="G22" s="2"/>
      <c r="H22" s="2"/>
    </row>
  </sheetData>
  <mergeCells count="7">
    <mergeCell ref="A2:H2"/>
    <mergeCell ref="A3:H3"/>
    <mergeCell ref="A4:H4"/>
    <mergeCell ref="A5:H5"/>
    <mergeCell ref="A6:A7"/>
    <mergeCell ref="B6:B7"/>
    <mergeCell ref="C6: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2:K16"/>
  <sheetViews>
    <sheetView zoomScale="80" zoomScaleNormal="80" zoomScaleSheetLayoutView="50" workbookViewId="0">
      <selection activeCell="K20" sqref="K20"/>
    </sheetView>
  </sheetViews>
  <sheetFormatPr defaultRowHeight="13.8" x14ac:dyDescent="0.25"/>
  <cols>
    <col min="2" max="2" width="5.3984375" customWidth="1"/>
    <col min="3" max="3" width="13.8984375" customWidth="1"/>
    <col min="10" max="10" width="19.69921875" customWidth="1"/>
    <col min="11" max="11" width="43.09765625" customWidth="1"/>
  </cols>
  <sheetData>
    <row r="2" spans="2:11" ht="21" x14ac:dyDescent="0.25">
      <c r="B2" s="106" t="s">
        <v>239</v>
      </c>
      <c r="C2" s="106"/>
      <c r="D2" s="106"/>
      <c r="E2" s="106"/>
      <c r="F2" s="106"/>
      <c r="G2" s="106"/>
      <c r="H2" s="106"/>
      <c r="I2" s="106"/>
      <c r="J2" s="106"/>
      <c r="K2" s="106"/>
    </row>
    <row r="3" spans="2:11" ht="21" x14ac:dyDescent="0.4">
      <c r="B3" s="107" t="s">
        <v>226</v>
      </c>
      <c r="C3" s="107"/>
      <c r="D3" s="107"/>
      <c r="E3" s="107"/>
      <c r="F3" s="107"/>
      <c r="G3" s="107"/>
      <c r="H3" s="107"/>
      <c r="I3" s="107"/>
      <c r="J3" s="107"/>
      <c r="K3" s="107"/>
    </row>
    <row r="4" spans="2:11" ht="21" x14ac:dyDescent="0.4">
      <c r="B4" s="113" t="s">
        <v>310</v>
      </c>
      <c r="C4" s="113"/>
      <c r="D4" s="113"/>
      <c r="E4" s="113"/>
      <c r="F4" s="113"/>
      <c r="G4" s="113"/>
      <c r="H4" s="113"/>
      <c r="I4" s="113"/>
      <c r="J4" s="113"/>
      <c r="K4" s="113"/>
    </row>
    <row r="5" spans="2:11" ht="21" x14ac:dyDescent="0.4">
      <c r="B5" s="114" t="s">
        <v>317</v>
      </c>
      <c r="C5" s="115"/>
      <c r="D5" s="115"/>
      <c r="E5" s="115"/>
      <c r="F5" s="115"/>
      <c r="G5" s="115"/>
      <c r="H5" s="115"/>
      <c r="I5" s="115"/>
      <c r="J5" s="115"/>
      <c r="K5" s="116"/>
    </row>
    <row r="6" spans="2:11" ht="21" x14ac:dyDescent="0.4">
      <c r="B6" s="109" t="s">
        <v>180</v>
      </c>
      <c r="C6" s="109" t="s">
        <v>216</v>
      </c>
      <c r="D6" s="109" t="s">
        <v>217</v>
      </c>
      <c r="E6" s="112" t="s">
        <v>218</v>
      </c>
      <c r="F6" s="112"/>
      <c r="G6" s="112"/>
      <c r="H6" s="112"/>
      <c r="I6" s="112"/>
      <c r="J6" s="112"/>
      <c r="K6" s="117" t="s">
        <v>242</v>
      </c>
    </row>
    <row r="7" spans="2:11" ht="42" x14ac:dyDescent="0.25">
      <c r="B7" s="109"/>
      <c r="C7" s="109"/>
      <c r="D7" s="109"/>
      <c r="E7" s="4" t="s">
        <v>308</v>
      </c>
      <c r="F7" s="5" t="s">
        <v>178</v>
      </c>
      <c r="G7" s="11" t="s">
        <v>220</v>
      </c>
      <c r="H7" s="12" t="s">
        <v>178</v>
      </c>
      <c r="I7" s="5" t="s">
        <v>221</v>
      </c>
      <c r="J7" s="5" t="s">
        <v>222</v>
      </c>
      <c r="K7" s="117"/>
    </row>
    <row r="8" spans="2:11" ht="21" x14ac:dyDescent="0.4">
      <c r="B8" s="6">
        <v>8</v>
      </c>
      <c r="C8" s="8" t="s">
        <v>165</v>
      </c>
      <c r="D8" s="6">
        <v>12</v>
      </c>
      <c r="E8" s="6">
        <f>D8-G8</f>
        <v>12</v>
      </c>
      <c r="F8" s="7">
        <f>E8/I8*100</f>
        <v>100</v>
      </c>
      <c r="G8" s="9">
        <v>0</v>
      </c>
      <c r="H8" s="10">
        <f>G8/I8*100</f>
        <v>0</v>
      </c>
      <c r="I8" s="6">
        <f t="shared" ref="I8:I15" si="0">SUM(E8+G8)</f>
        <v>12</v>
      </c>
      <c r="J8" s="6">
        <v>0</v>
      </c>
      <c r="K8" s="9"/>
    </row>
    <row r="9" spans="2:11" ht="21" x14ac:dyDescent="0.4">
      <c r="B9" s="6">
        <v>8</v>
      </c>
      <c r="C9" s="8" t="s">
        <v>89</v>
      </c>
      <c r="D9" s="6">
        <v>8</v>
      </c>
      <c r="E9" s="6">
        <f t="shared" ref="E9:E14" si="1">D9-G9</f>
        <v>5</v>
      </c>
      <c r="F9" s="7">
        <f t="shared" ref="F9:F15" si="2">E9/I9*100</f>
        <v>62.5</v>
      </c>
      <c r="G9" s="9">
        <v>3</v>
      </c>
      <c r="H9" s="10">
        <f t="shared" ref="H9:H14" si="3">G9/I9*100</f>
        <v>37.5</v>
      </c>
      <c r="I9" s="6">
        <f t="shared" si="0"/>
        <v>8</v>
      </c>
      <c r="J9" s="6">
        <v>0</v>
      </c>
      <c r="K9" s="9" t="s">
        <v>318</v>
      </c>
    </row>
    <row r="10" spans="2:11" ht="21" x14ac:dyDescent="0.4">
      <c r="B10" s="6">
        <v>8</v>
      </c>
      <c r="C10" s="8" t="s">
        <v>125</v>
      </c>
      <c r="D10" s="6">
        <v>14</v>
      </c>
      <c r="E10" s="6">
        <f t="shared" si="1"/>
        <v>12</v>
      </c>
      <c r="F10" s="7">
        <f t="shared" si="2"/>
        <v>85.714285714285708</v>
      </c>
      <c r="G10" s="9">
        <v>2</v>
      </c>
      <c r="H10" s="10">
        <f t="shared" si="3"/>
        <v>14.285714285714285</v>
      </c>
      <c r="I10" s="6">
        <f t="shared" si="0"/>
        <v>14</v>
      </c>
      <c r="J10" s="6">
        <v>0</v>
      </c>
      <c r="K10" s="9" t="s">
        <v>313</v>
      </c>
    </row>
    <row r="11" spans="2:11" ht="21" x14ac:dyDescent="0.4">
      <c r="B11" s="6">
        <v>8</v>
      </c>
      <c r="C11" s="8" t="s">
        <v>148</v>
      </c>
      <c r="D11" s="6">
        <v>18</v>
      </c>
      <c r="E11" s="6">
        <f t="shared" si="1"/>
        <v>15</v>
      </c>
      <c r="F11" s="7">
        <f t="shared" si="2"/>
        <v>83.333333333333343</v>
      </c>
      <c r="G11" s="9">
        <v>3</v>
      </c>
      <c r="H11" s="10">
        <f t="shared" si="3"/>
        <v>16.666666666666664</v>
      </c>
      <c r="I11" s="6">
        <f t="shared" si="0"/>
        <v>18</v>
      </c>
      <c r="J11" s="6">
        <v>0</v>
      </c>
      <c r="K11" s="9" t="s">
        <v>314</v>
      </c>
    </row>
    <row r="12" spans="2:11" s="21" customFormat="1" ht="21" x14ac:dyDescent="0.4">
      <c r="B12" s="16">
        <v>8</v>
      </c>
      <c r="C12" s="17" t="s">
        <v>139</v>
      </c>
      <c r="D12" s="16">
        <v>9</v>
      </c>
      <c r="E12" s="6">
        <f t="shared" si="1"/>
        <v>7</v>
      </c>
      <c r="F12" s="18">
        <f t="shared" si="2"/>
        <v>77.777777777777786</v>
      </c>
      <c r="G12" s="9">
        <v>2</v>
      </c>
      <c r="H12" s="20">
        <f t="shared" si="3"/>
        <v>22.222222222222221</v>
      </c>
      <c r="I12" s="16">
        <f t="shared" si="0"/>
        <v>9</v>
      </c>
      <c r="J12" s="16">
        <v>0</v>
      </c>
      <c r="K12" s="19" t="s">
        <v>319</v>
      </c>
    </row>
    <row r="13" spans="2:11" ht="21" x14ac:dyDescent="0.4">
      <c r="B13" s="6">
        <v>8</v>
      </c>
      <c r="C13" s="8" t="s">
        <v>98</v>
      </c>
      <c r="D13" s="6">
        <v>6</v>
      </c>
      <c r="E13" s="6">
        <f t="shared" si="1"/>
        <v>3</v>
      </c>
      <c r="F13" s="7">
        <f t="shared" si="2"/>
        <v>50</v>
      </c>
      <c r="G13" s="9">
        <v>3</v>
      </c>
      <c r="H13" s="10">
        <f t="shared" si="3"/>
        <v>50</v>
      </c>
      <c r="I13" s="6">
        <f t="shared" si="0"/>
        <v>6</v>
      </c>
      <c r="J13" s="6">
        <v>0</v>
      </c>
      <c r="K13" s="9" t="s">
        <v>320</v>
      </c>
    </row>
    <row r="14" spans="2:11" ht="21" x14ac:dyDescent="0.4">
      <c r="B14" s="6">
        <v>8</v>
      </c>
      <c r="C14" s="8" t="s">
        <v>104</v>
      </c>
      <c r="D14" s="6">
        <v>21</v>
      </c>
      <c r="E14" s="6">
        <f t="shared" si="1"/>
        <v>21</v>
      </c>
      <c r="F14" s="7">
        <f t="shared" si="2"/>
        <v>100</v>
      </c>
      <c r="G14" s="9">
        <v>0</v>
      </c>
      <c r="H14" s="10">
        <f t="shared" si="3"/>
        <v>0</v>
      </c>
      <c r="I14" s="6">
        <f t="shared" si="0"/>
        <v>21</v>
      </c>
      <c r="J14" s="6">
        <v>0</v>
      </c>
      <c r="K14" s="9"/>
    </row>
    <row r="15" spans="2:11" ht="21" x14ac:dyDescent="0.4">
      <c r="B15" s="119" t="s">
        <v>223</v>
      </c>
      <c r="C15" s="119"/>
      <c r="D15" s="58">
        <f>SUM(D8:D14)</f>
        <v>88</v>
      </c>
      <c r="E15" s="67">
        <f>SUM(E8:E14)</f>
        <v>75</v>
      </c>
      <c r="F15" s="59">
        <f t="shared" si="2"/>
        <v>85.227272727272734</v>
      </c>
      <c r="G15" s="60">
        <f>SUM(G8:G14)</f>
        <v>13</v>
      </c>
      <c r="H15" s="61">
        <f>G15/I15*100</f>
        <v>14.772727272727273</v>
      </c>
      <c r="I15" s="58">
        <f t="shared" si="0"/>
        <v>88</v>
      </c>
      <c r="J15" s="58">
        <f>SUM(J8:J14)</f>
        <v>0</v>
      </c>
      <c r="K15" s="65"/>
    </row>
    <row r="16" spans="2:11" ht="21" x14ac:dyDescent="0.25">
      <c r="B16" s="118" t="s">
        <v>311</v>
      </c>
      <c r="C16" s="118"/>
      <c r="D16" s="118"/>
      <c r="E16" s="118"/>
      <c r="F16" s="118"/>
      <c r="G16" s="118"/>
      <c r="H16" s="118"/>
      <c r="I16" s="118"/>
      <c r="J16" s="118"/>
      <c r="K16" s="118"/>
    </row>
  </sheetData>
  <mergeCells count="11">
    <mergeCell ref="B16:K16"/>
    <mergeCell ref="B15:C15"/>
    <mergeCell ref="B6:B7"/>
    <mergeCell ref="C6:C7"/>
    <mergeCell ref="D6:D7"/>
    <mergeCell ref="E6:J6"/>
    <mergeCell ref="B3:K3"/>
    <mergeCell ref="B2:K2"/>
    <mergeCell ref="B4:K4"/>
    <mergeCell ref="B5:K5"/>
    <mergeCell ref="K6:K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U101"/>
  <sheetViews>
    <sheetView tabSelected="1" zoomScale="50" zoomScaleNormal="50" workbookViewId="0">
      <pane xSplit="10" ySplit="3" topLeftCell="K45" activePane="bottomRight" state="frozen"/>
      <selection pane="topRight" activeCell="K1" sqref="K1"/>
      <selection pane="bottomLeft" activeCell="A4" sqref="A4"/>
      <selection pane="bottomRight" activeCell="S4" sqref="S4:T91"/>
    </sheetView>
  </sheetViews>
  <sheetFormatPr defaultColWidth="9" defaultRowHeight="21" x14ac:dyDescent="0.4"/>
  <cols>
    <col min="1" max="1" width="5.09765625" style="75" customWidth="1"/>
    <col min="2" max="2" width="11.69921875" style="2" customWidth="1"/>
    <col min="3" max="3" width="9" style="2"/>
    <col min="4" max="4" width="28.59765625" style="2" customWidth="1"/>
    <col min="5" max="5" width="6.8984375" style="75" hidden="1" customWidth="1"/>
    <col min="6" max="6" width="11.296875" style="75" hidden="1" customWidth="1"/>
    <col min="7" max="7" width="8.8984375" style="75" hidden="1" customWidth="1"/>
    <col min="8" max="8" width="10.8984375" style="2" hidden="1" customWidth="1"/>
    <col min="9" max="9" width="6.3984375" style="2" hidden="1" customWidth="1"/>
    <col min="10" max="10" width="28.09765625" style="2" hidden="1" customWidth="1"/>
    <col min="11" max="11" width="18.69921875" style="2" customWidth="1"/>
    <col min="12" max="12" width="18.8984375" style="2" customWidth="1"/>
    <col min="13" max="13" width="14.296875" style="2" customWidth="1"/>
    <col min="14" max="14" width="13.3984375" style="2" customWidth="1"/>
    <col min="15" max="15" width="17.59765625" style="2" customWidth="1"/>
    <col min="16" max="16" width="14.8984375" style="2" customWidth="1"/>
    <col min="17" max="17" width="14" style="2" customWidth="1"/>
    <col min="18" max="18" width="13.3984375" style="2" customWidth="1"/>
    <col min="19" max="21" width="9" style="1" customWidth="1"/>
    <col min="22" max="16384" width="9" style="2"/>
  </cols>
  <sheetData>
    <row r="1" spans="1:21" ht="37.950000000000003" customHeight="1" x14ac:dyDescent="0.4">
      <c r="B1" s="120" t="s">
        <v>316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76"/>
      <c r="Q1" s="76"/>
      <c r="R1" s="76"/>
      <c r="S1" s="76"/>
      <c r="T1" s="76"/>
      <c r="U1" s="76"/>
    </row>
    <row r="2" spans="1:21" s="77" customFormat="1" x14ac:dyDescent="0.25">
      <c r="A2" s="137" t="s">
        <v>180</v>
      </c>
      <c r="B2" s="137" t="s">
        <v>88</v>
      </c>
      <c r="C2" s="137" t="s">
        <v>176</v>
      </c>
      <c r="D2" s="137" t="s">
        <v>181</v>
      </c>
      <c r="E2" s="121" t="s">
        <v>182</v>
      </c>
      <c r="F2" s="121" t="s">
        <v>214</v>
      </c>
      <c r="G2" s="121" t="s">
        <v>215</v>
      </c>
      <c r="H2" s="132" t="s">
        <v>188</v>
      </c>
      <c r="I2" s="130" t="s">
        <v>240</v>
      </c>
      <c r="J2" s="130" t="s">
        <v>187</v>
      </c>
      <c r="K2" s="123" t="s">
        <v>210</v>
      </c>
      <c r="L2" s="124"/>
      <c r="M2" s="124"/>
      <c r="N2" s="125"/>
      <c r="O2" s="126" t="s">
        <v>224</v>
      </c>
      <c r="P2" s="127"/>
      <c r="Q2" s="127"/>
      <c r="R2" s="128"/>
      <c r="S2" s="129" t="s">
        <v>225</v>
      </c>
      <c r="T2" s="129"/>
      <c r="U2" s="129"/>
    </row>
    <row r="3" spans="1:21" s="82" customFormat="1" ht="63" x14ac:dyDescent="0.4">
      <c r="A3" s="138"/>
      <c r="B3" s="138"/>
      <c r="C3" s="138"/>
      <c r="D3" s="138"/>
      <c r="E3" s="122"/>
      <c r="F3" s="122"/>
      <c r="G3" s="122"/>
      <c r="H3" s="133"/>
      <c r="I3" s="131"/>
      <c r="J3" s="131"/>
      <c r="K3" s="78" t="s">
        <v>189</v>
      </c>
      <c r="L3" s="78" t="s">
        <v>190</v>
      </c>
      <c r="M3" s="78" t="s">
        <v>191</v>
      </c>
      <c r="N3" s="78" t="s">
        <v>209</v>
      </c>
      <c r="O3" s="79" t="s">
        <v>192</v>
      </c>
      <c r="P3" s="80" t="s">
        <v>193</v>
      </c>
      <c r="Q3" s="79" t="s">
        <v>194</v>
      </c>
      <c r="R3" s="79" t="s">
        <v>209</v>
      </c>
      <c r="S3" s="78" t="s">
        <v>211</v>
      </c>
      <c r="T3" s="78" t="s">
        <v>212</v>
      </c>
      <c r="U3" s="81" t="s">
        <v>213</v>
      </c>
    </row>
    <row r="4" spans="1:21" s="1" customFormat="1" x14ac:dyDescent="0.4">
      <c r="A4" s="65" t="s">
        <v>195</v>
      </c>
      <c r="B4" s="83" t="s">
        <v>165</v>
      </c>
      <c r="C4" s="83" t="s">
        <v>5</v>
      </c>
      <c r="D4" s="83" t="s">
        <v>166</v>
      </c>
      <c r="E4" s="65" t="s">
        <v>186</v>
      </c>
      <c r="F4" s="65" t="s">
        <v>196</v>
      </c>
      <c r="G4" s="65">
        <v>392</v>
      </c>
      <c r="H4" s="84">
        <v>106378</v>
      </c>
      <c r="I4" s="65">
        <v>16</v>
      </c>
      <c r="J4" s="85" t="s">
        <v>227</v>
      </c>
      <c r="K4" s="86">
        <v>138434872.28868601</v>
      </c>
      <c r="L4" s="86">
        <v>127738</v>
      </c>
      <c r="M4" s="87">
        <v>1083.7407215447699</v>
      </c>
      <c r="N4" s="72">
        <v>1243.31</v>
      </c>
      <c r="O4" s="88">
        <v>197676541.891314</v>
      </c>
      <c r="P4" s="88">
        <v>25549.6908</v>
      </c>
      <c r="Q4" s="89">
        <v>7736.9445853064399</v>
      </c>
      <c r="R4" s="74">
        <v>17265.5</v>
      </c>
      <c r="S4" s="65" t="str">
        <f t="shared" ref="S4:S35" si="0">IF(AND(M4&lt;=N4),"1","0")</f>
        <v>1</v>
      </c>
      <c r="T4" s="65" t="str">
        <f>IF(AND(Q4&lt;=R4),"1","0")</f>
        <v>1</v>
      </c>
      <c r="U4" s="65" t="str">
        <f t="shared" ref="U4:U35" si="1">IF(AND(M4&lt;=N4,Q4&lt;=R4),"1","0")</f>
        <v>1</v>
      </c>
    </row>
    <row r="5" spans="1:21" s="1" customFormat="1" x14ac:dyDescent="0.4">
      <c r="A5" s="65" t="s">
        <v>195</v>
      </c>
      <c r="B5" s="83" t="s">
        <v>165</v>
      </c>
      <c r="C5" s="83" t="s">
        <v>63</v>
      </c>
      <c r="D5" s="83" t="s">
        <v>167</v>
      </c>
      <c r="E5" s="65" t="s">
        <v>185</v>
      </c>
      <c r="F5" s="65" t="s">
        <v>197</v>
      </c>
      <c r="G5" s="65">
        <v>30</v>
      </c>
      <c r="H5" s="84">
        <v>39229</v>
      </c>
      <c r="I5" s="65">
        <v>6</v>
      </c>
      <c r="J5" s="85" t="s">
        <v>228</v>
      </c>
      <c r="K5" s="86">
        <v>34060221.735249199</v>
      </c>
      <c r="L5" s="86">
        <v>39987</v>
      </c>
      <c r="M5" s="87">
        <v>851.78237265234202</v>
      </c>
      <c r="N5" s="73">
        <v>1086.96</v>
      </c>
      <c r="O5" s="88">
        <v>6391439.0147507796</v>
      </c>
      <c r="P5" s="88">
        <v>462.78609999999998</v>
      </c>
      <c r="Q5" s="89">
        <v>13810.784322931901</v>
      </c>
      <c r="R5" s="74">
        <v>17604.39</v>
      </c>
      <c r="S5" s="65" t="str">
        <f t="shared" si="0"/>
        <v>1</v>
      </c>
      <c r="T5" s="65" t="str">
        <f t="shared" ref="T5:T68" si="2">IF(AND(Q5&lt;=R5),"1","0")</f>
        <v>1</v>
      </c>
      <c r="U5" s="65" t="str">
        <f t="shared" si="1"/>
        <v>1</v>
      </c>
    </row>
    <row r="6" spans="1:21" s="1" customFormat="1" x14ac:dyDescent="0.4">
      <c r="A6" s="65" t="s">
        <v>195</v>
      </c>
      <c r="B6" s="83" t="s">
        <v>165</v>
      </c>
      <c r="C6" s="83" t="s">
        <v>64</v>
      </c>
      <c r="D6" s="83" t="s">
        <v>168</v>
      </c>
      <c r="E6" s="65" t="s">
        <v>185</v>
      </c>
      <c r="F6" s="65" t="s">
        <v>197</v>
      </c>
      <c r="G6" s="65">
        <v>40</v>
      </c>
      <c r="H6" s="84">
        <v>44414</v>
      </c>
      <c r="I6" s="65">
        <v>6</v>
      </c>
      <c r="J6" s="85" t="s">
        <v>228</v>
      </c>
      <c r="K6" s="86">
        <v>29351309.4527689</v>
      </c>
      <c r="L6" s="86">
        <v>34788</v>
      </c>
      <c r="M6" s="87">
        <v>843.71937026471505</v>
      </c>
      <c r="N6" s="73">
        <v>1086.96</v>
      </c>
      <c r="O6" s="88">
        <v>8869840.6172311008</v>
      </c>
      <c r="P6" s="88">
        <v>928.90689999999995</v>
      </c>
      <c r="Q6" s="89">
        <v>9548.6863293093193</v>
      </c>
      <c r="R6" s="74">
        <v>17604.39</v>
      </c>
      <c r="S6" s="65" t="str">
        <f t="shared" si="0"/>
        <v>1</v>
      </c>
      <c r="T6" s="65" t="str">
        <f t="shared" si="2"/>
        <v>1</v>
      </c>
      <c r="U6" s="65" t="str">
        <f t="shared" si="1"/>
        <v>1</v>
      </c>
    </row>
    <row r="7" spans="1:21" s="1" customFormat="1" x14ac:dyDescent="0.4">
      <c r="A7" s="65" t="s">
        <v>195</v>
      </c>
      <c r="B7" s="83" t="s">
        <v>165</v>
      </c>
      <c r="C7" s="83" t="s">
        <v>65</v>
      </c>
      <c r="D7" s="83" t="s">
        <v>169</v>
      </c>
      <c r="E7" s="65" t="s">
        <v>185</v>
      </c>
      <c r="F7" s="65" t="s">
        <v>197</v>
      </c>
      <c r="G7" s="65">
        <v>43</v>
      </c>
      <c r="H7" s="84">
        <v>26994</v>
      </c>
      <c r="I7" s="65">
        <v>5</v>
      </c>
      <c r="J7" s="85" t="s">
        <v>229</v>
      </c>
      <c r="K7" s="86">
        <v>30567114.818406299</v>
      </c>
      <c r="L7" s="86">
        <v>35345</v>
      </c>
      <c r="M7" s="87">
        <v>864.82146890384195</v>
      </c>
      <c r="N7" s="72">
        <v>1073.8699999999999</v>
      </c>
      <c r="O7" s="88">
        <v>11459219.8415937</v>
      </c>
      <c r="P7" s="88">
        <v>672.03970000000004</v>
      </c>
      <c r="Q7" s="89">
        <v>17051.403126323799</v>
      </c>
      <c r="R7" s="74">
        <v>21737.68</v>
      </c>
      <c r="S7" s="65" t="str">
        <f t="shared" si="0"/>
        <v>1</v>
      </c>
      <c r="T7" s="65" t="str">
        <f t="shared" si="2"/>
        <v>1</v>
      </c>
      <c r="U7" s="65" t="str">
        <f t="shared" si="1"/>
        <v>1</v>
      </c>
    </row>
    <row r="8" spans="1:21" s="1" customFormat="1" x14ac:dyDescent="0.4">
      <c r="A8" s="65" t="s">
        <v>195</v>
      </c>
      <c r="B8" s="83" t="s">
        <v>165</v>
      </c>
      <c r="C8" s="83" t="s">
        <v>66</v>
      </c>
      <c r="D8" s="83" t="s">
        <v>170</v>
      </c>
      <c r="E8" s="65" t="s">
        <v>185</v>
      </c>
      <c r="F8" s="65" t="s">
        <v>197</v>
      </c>
      <c r="G8" s="65">
        <v>36</v>
      </c>
      <c r="H8" s="84">
        <v>17669</v>
      </c>
      <c r="I8" s="65">
        <v>5</v>
      </c>
      <c r="J8" s="85" t="s">
        <v>229</v>
      </c>
      <c r="K8" s="86">
        <v>21681699.790441599</v>
      </c>
      <c r="L8" s="86">
        <v>20279</v>
      </c>
      <c r="M8" s="87">
        <v>1069.1700670862299</v>
      </c>
      <c r="N8" s="72">
        <v>1073.8699999999999</v>
      </c>
      <c r="O8" s="88">
        <v>6901974.8095583804</v>
      </c>
      <c r="P8" s="88">
        <v>483.51159999999999</v>
      </c>
      <c r="Q8" s="89">
        <v>14274.6829849757</v>
      </c>
      <c r="R8" s="74">
        <v>21737.68</v>
      </c>
      <c r="S8" s="65" t="str">
        <f t="shared" si="0"/>
        <v>1</v>
      </c>
      <c r="T8" s="65" t="str">
        <f t="shared" si="2"/>
        <v>1</v>
      </c>
      <c r="U8" s="65" t="str">
        <f t="shared" si="1"/>
        <v>1</v>
      </c>
    </row>
    <row r="9" spans="1:21" s="1" customFormat="1" x14ac:dyDescent="0.4">
      <c r="A9" s="65" t="s">
        <v>195</v>
      </c>
      <c r="B9" s="83" t="s">
        <v>165</v>
      </c>
      <c r="C9" s="83" t="s">
        <v>67</v>
      </c>
      <c r="D9" s="83" t="s">
        <v>171</v>
      </c>
      <c r="E9" s="65" t="s">
        <v>185</v>
      </c>
      <c r="F9" s="65" t="s">
        <v>197</v>
      </c>
      <c r="G9" s="65">
        <v>30</v>
      </c>
      <c r="H9" s="84">
        <v>32646</v>
      </c>
      <c r="I9" s="65">
        <v>6</v>
      </c>
      <c r="J9" s="85" t="s">
        <v>228</v>
      </c>
      <c r="K9" s="86">
        <v>37115549.9903621</v>
      </c>
      <c r="L9" s="86">
        <v>45754</v>
      </c>
      <c r="M9" s="87">
        <v>811.197927839361</v>
      </c>
      <c r="N9" s="73">
        <v>1086.96</v>
      </c>
      <c r="O9" s="88">
        <v>10627896.379637901</v>
      </c>
      <c r="P9" s="88">
        <v>824.42700000000002</v>
      </c>
      <c r="Q9" s="89">
        <v>12891.252202606</v>
      </c>
      <c r="R9" s="74">
        <v>17604.39</v>
      </c>
      <c r="S9" s="65" t="str">
        <f t="shared" si="0"/>
        <v>1</v>
      </c>
      <c r="T9" s="65" t="str">
        <f t="shared" si="2"/>
        <v>1</v>
      </c>
      <c r="U9" s="65" t="str">
        <f t="shared" si="1"/>
        <v>1</v>
      </c>
    </row>
    <row r="10" spans="1:21" s="1" customFormat="1" x14ac:dyDescent="0.4">
      <c r="A10" s="65" t="s">
        <v>195</v>
      </c>
      <c r="B10" s="83" t="s">
        <v>165</v>
      </c>
      <c r="C10" s="83" t="s">
        <v>68</v>
      </c>
      <c r="D10" s="83" t="s">
        <v>172</v>
      </c>
      <c r="E10" s="65" t="s">
        <v>185</v>
      </c>
      <c r="F10" s="65" t="s">
        <v>197</v>
      </c>
      <c r="G10" s="65">
        <v>61</v>
      </c>
      <c r="H10" s="84">
        <v>54029</v>
      </c>
      <c r="I10" s="65">
        <v>6</v>
      </c>
      <c r="J10" s="85" t="s">
        <v>228</v>
      </c>
      <c r="K10" s="86">
        <v>40513866.269666202</v>
      </c>
      <c r="L10" s="86">
        <v>51115</v>
      </c>
      <c r="M10" s="87">
        <v>792.60229423195096</v>
      </c>
      <c r="N10" s="73">
        <v>1086.96</v>
      </c>
      <c r="O10" s="88">
        <v>16698354.740333799</v>
      </c>
      <c r="P10" s="88">
        <v>1070.9104</v>
      </c>
      <c r="Q10" s="89">
        <v>15592.672123021501</v>
      </c>
      <c r="R10" s="74">
        <v>17604.39</v>
      </c>
      <c r="S10" s="65" t="str">
        <f t="shared" si="0"/>
        <v>1</v>
      </c>
      <c r="T10" s="65" t="str">
        <f t="shared" si="2"/>
        <v>1</v>
      </c>
      <c r="U10" s="65" t="str">
        <f t="shared" si="1"/>
        <v>1</v>
      </c>
    </row>
    <row r="11" spans="1:21" s="1" customFormat="1" x14ac:dyDescent="0.4">
      <c r="A11" s="65" t="s">
        <v>195</v>
      </c>
      <c r="B11" s="83" t="s">
        <v>165</v>
      </c>
      <c r="C11" s="83" t="s">
        <v>69</v>
      </c>
      <c r="D11" s="83" t="s">
        <v>173</v>
      </c>
      <c r="E11" s="65" t="s">
        <v>185</v>
      </c>
      <c r="F11" s="65" t="s">
        <v>199</v>
      </c>
      <c r="G11" s="65">
        <v>90</v>
      </c>
      <c r="H11" s="84">
        <v>53438</v>
      </c>
      <c r="I11" s="65">
        <v>12</v>
      </c>
      <c r="J11" s="85" t="s">
        <v>234</v>
      </c>
      <c r="K11" s="86">
        <v>65104994.422544703</v>
      </c>
      <c r="L11" s="86">
        <v>67506</v>
      </c>
      <c r="M11" s="87">
        <v>964.43270853768195</v>
      </c>
      <c r="N11" s="90">
        <v>1080.93</v>
      </c>
      <c r="O11" s="88">
        <v>23548943.0474553</v>
      </c>
      <c r="P11" s="88">
        <v>2080.7042000000001</v>
      </c>
      <c r="Q11" s="89">
        <v>11317.775514393301</v>
      </c>
      <c r="R11" s="91">
        <v>18988.419999999998</v>
      </c>
      <c r="S11" s="65" t="str">
        <f t="shared" si="0"/>
        <v>1</v>
      </c>
      <c r="T11" s="65" t="str">
        <f t="shared" si="2"/>
        <v>1</v>
      </c>
      <c r="U11" s="65" t="str">
        <f t="shared" si="1"/>
        <v>1</v>
      </c>
    </row>
    <row r="12" spans="1:21" s="1" customFormat="1" x14ac:dyDescent="0.4">
      <c r="A12" s="65" t="s">
        <v>195</v>
      </c>
      <c r="B12" s="83" t="s">
        <v>165</v>
      </c>
      <c r="C12" s="83" t="s">
        <v>70</v>
      </c>
      <c r="D12" s="83" t="s">
        <v>174</v>
      </c>
      <c r="E12" s="65" t="s">
        <v>185</v>
      </c>
      <c r="F12" s="65" t="s">
        <v>197</v>
      </c>
      <c r="G12" s="65">
        <v>48</v>
      </c>
      <c r="H12" s="84">
        <v>37692</v>
      </c>
      <c r="I12" s="65">
        <v>6</v>
      </c>
      <c r="J12" s="85" t="s">
        <v>228</v>
      </c>
      <c r="K12" s="86">
        <v>37808592.795879103</v>
      </c>
      <c r="L12" s="86">
        <v>44004</v>
      </c>
      <c r="M12" s="87">
        <v>859.20809007997195</v>
      </c>
      <c r="N12" s="73">
        <v>1086.96</v>
      </c>
      <c r="O12" s="88">
        <v>10320245.354120901</v>
      </c>
      <c r="P12" s="88">
        <v>708.45460000000003</v>
      </c>
      <c r="Q12" s="89">
        <v>14567.2642313578</v>
      </c>
      <c r="R12" s="74">
        <v>17604.39</v>
      </c>
      <c r="S12" s="65" t="str">
        <f t="shared" si="0"/>
        <v>1</v>
      </c>
      <c r="T12" s="65" t="str">
        <f t="shared" si="2"/>
        <v>1</v>
      </c>
      <c r="U12" s="65" t="str">
        <f t="shared" si="1"/>
        <v>1</v>
      </c>
    </row>
    <row r="13" spans="1:21" s="1" customFormat="1" x14ac:dyDescent="0.4">
      <c r="A13" s="65" t="s">
        <v>195</v>
      </c>
      <c r="B13" s="83" t="s">
        <v>165</v>
      </c>
      <c r="C13" s="83" t="s">
        <v>71</v>
      </c>
      <c r="D13" s="83" t="s">
        <v>175</v>
      </c>
      <c r="E13" s="65" t="s">
        <v>185</v>
      </c>
      <c r="F13" s="65" t="s">
        <v>197</v>
      </c>
      <c r="G13" s="65">
        <v>50</v>
      </c>
      <c r="H13" s="84">
        <v>43356</v>
      </c>
      <c r="I13" s="65">
        <v>6</v>
      </c>
      <c r="J13" s="85" t="s">
        <v>228</v>
      </c>
      <c r="K13" s="86">
        <v>38826722.7358815</v>
      </c>
      <c r="L13" s="86">
        <v>48807</v>
      </c>
      <c r="M13" s="87">
        <v>795.51545343662895</v>
      </c>
      <c r="N13" s="73">
        <v>1086.96</v>
      </c>
      <c r="O13" s="88">
        <v>12251737.7741185</v>
      </c>
      <c r="P13" s="88">
        <v>837.62860000000001</v>
      </c>
      <c r="Q13" s="89">
        <v>14626.6946641011</v>
      </c>
      <c r="R13" s="74">
        <v>17604.39</v>
      </c>
      <c r="S13" s="65" t="str">
        <f t="shared" si="0"/>
        <v>1</v>
      </c>
      <c r="T13" s="65" t="str">
        <f t="shared" si="2"/>
        <v>1</v>
      </c>
      <c r="U13" s="65" t="str">
        <f t="shared" si="1"/>
        <v>1</v>
      </c>
    </row>
    <row r="14" spans="1:21" s="1" customFormat="1" x14ac:dyDescent="0.4">
      <c r="A14" s="65" t="s">
        <v>195</v>
      </c>
      <c r="B14" s="83" t="s">
        <v>165</v>
      </c>
      <c r="C14" s="83" t="s">
        <v>76</v>
      </c>
      <c r="D14" s="83" t="s">
        <v>301</v>
      </c>
      <c r="E14" s="65" t="s">
        <v>185</v>
      </c>
      <c r="F14" s="65" t="s">
        <v>199</v>
      </c>
      <c r="G14" s="65">
        <v>234</v>
      </c>
      <c r="H14" s="84">
        <v>60381</v>
      </c>
      <c r="I14" s="65">
        <v>13</v>
      </c>
      <c r="J14" s="85" t="s">
        <v>231</v>
      </c>
      <c r="K14" s="86">
        <v>64713929.9199697</v>
      </c>
      <c r="L14" s="86">
        <v>71947</v>
      </c>
      <c r="M14" s="87">
        <v>899.46668964612502</v>
      </c>
      <c r="N14" s="72">
        <v>1042.3</v>
      </c>
      <c r="O14" s="88">
        <v>49145341.270030297</v>
      </c>
      <c r="P14" s="88">
        <v>3536.74</v>
      </c>
      <c r="Q14" s="89">
        <v>13895.6613350233</v>
      </c>
      <c r="R14" s="74">
        <v>16943.490000000002</v>
      </c>
      <c r="S14" s="65" t="str">
        <f t="shared" si="0"/>
        <v>1</v>
      </c>
      <c r="T14" s="65" t="str">
        <f t="shared" si="2"/>
        <v>1</v>
      </c>
      <c r="U14" s="65" t="str">
        <f t="shared" si="1"/>
        <v>1</v>
      </c>
    </row>
    <row r="15" spans="1:21" s="1" customFormat="1" x14ac:dyDescent="0.4">
      <c r="A15" s="65" t="s">
        <v>195</v>
      </c>
      <c r="B15" s="83" t="s">
        <v>165</v>
      </c>
      <c r="C15" s="83" t="s">
        <v>87</v>
      </c>
      <c r="D15" s="83" t="s">
        <v>200</v>
      </c>
      <c r="E15" s="65" t="s">
        <v>185</v>
      </c>
      <c r="F15" s="65" t="s">
        <v>201</v>
      </c>
      <c r="G15" s="65">
        <v>20</v>
      </c>
      <c r="H15" s="84">
        <v>11638</v>
      </c>
      <c r="I15" s="65">
        <v>2</v>
      </c>
      <c r="J15" s="85" t="s">
        <v>232</v>
      </c>
      <c r="K15" s="86">
        <v>13571752.048837001</v>
      </c>
      <c r="L15" s="86">
        <v>16767</v>
      </c>
      <c r="M15" s="87">
        <v>809.43234024196101</v>
      </c>
      <c r="N15" s="90">
        <v>1229.74</v>
      </c>
      <c r="O15" s="88">
        <v>4679983.6711630402</v>
      </c>
      <c r="P15" s="88">
        <v>334.14510000000001</v>
      </c>
      <c r="Q15" s="89">
        <v>14005.842585041801</v>
      </c>
      <c r="R15" s="91">
        <v>22911.25</v>
      </c>
      <c r="S15" s="65" t="str">
        <f t="shared" si="0"/>
        <v>1</v>
      </c>
      <c r="T15" s="65" t="str">
        <f t="shared" si="2"/>
        <v>1</v>
      </c>
      <c r="U15" s="65" t="str">
        <f t="shared" si="1"/>
        <v>1</v>
      </c>
    </row>
    <row r="16" spans="1:21" s="1" customFormat="1" x14ac:dyDescent="0.4">
      <c r="A16" s="65" t="s">
        <v>195</v>
      </c>
      <c r="B16" s="83" t="s">
        <v>89</v>
      </c>
      <c r="C16" s="83" t="s">
        <v>37</v>
      </c>
      <c r="D16" s="83" t="s">
        <v>90</v>
      </c>
      <c r="E16" s="65" t="s">
        <v>186</v>
      </c>
      <c r="F16" s="65" t="s">
        <v>196</v>
      </c>
      <c r="G16" s="65">
        <v>273</v>
      </c>
      <c r="H16" s="84">
        <v>76101</v>
      </c>
      <c r="I16" s="65">
        <v>16</v>
      </c>
      <c r="J16" s="85" t="s">
        <v>227</v>
      </c>
      <c r="K16" s="86">
        <v>114050676.81407499</v>
      </c>
      <c r="L16" s="86">
        <v>84345</v>
      </c>
      <c r="M16" s="87">
        <v>1352.1925047611101</v>
      </c>
      <c r="N16" s="72">
        <v>1243.31</v>
      </c>
      <c r="O16" s="88">
        <v>145250838.755925</v>
      </c>
      <c r="P16" s="88">
        <v>8168.8765000000003</v>
      </c>
      <c r="Q16" s="89">
        <v>17781.005595558301</v>
      </c>
      <c r="R16" s="74">
        <v>17265.5</v>
      </c>
      <c r="S16" s="65" t="str">
        <f t="shared" si="0"/>
        <v>0</v>
      </c>
      <c r="T16" s="65" t="str">
        <f t="shared" si="2"/>
        <v>0</v>
      </c>
      <c r="U16" s="65" t="str">
        <f t="shared" si="1"/>
        <v>0</v>
      </c>
    </row>
    <row r="17" spans="1:21" s="1" customFormat="1" x14ac:dyDescent="0.4">
      <c r="A17" s="65" t="s">
        <v>195</v>
      </c>
      <c r="B17" s="83" t="s">
        <v>89</v>
      </c>
      <c r="C17" s="83" t="s">
        <v>38</v>
      </c>
      <c r="D17" s="83" t="s">
        <v>91</v>
      </c>
      <c r="E17" s="65" t="s">
        <v>185</v>
      </c>
      <c r="F17" s="65" t="s">
        <v>197</v>
      </c>
      <c r="G17" s="65">
        <v>37</v>
      </c>
      <c r="H17" s="84">
        <v>41639</v>
      </c>
      <c r="I17" s="65">
        <v>6</v>
      </c>
      <c r="J17" s="85" t="s">
        <v>228</v>
      </c>
      <c r="K17" s="86">
        <v>31965713.582226101</v>
      </c>
      <c r="L17" s="86">
        <v>34457</v>
      </c>
      <c r="M17" s="87">
        <v>927.69868480210403</v>
      </c>
      <c r="N17" s="73">
        <v>1086.96</v>
      </c>
      <c r="O17" s="88">
        <v>11133033.667773901</v>
      </c>
      <c r="P17" s="88">
        <v>1079.7619</v>
      </c>
      <c r="Q17" s="89">
        <v>10310.637620918</v>
      </c>
      <c r="R17" s="74">
        <v>17604.39</v>
      </c>
      <c r="S17" s="65" t="str">
        <f t="shared" si="0"/>
        <v>1</v>
      </c>
      <c r="T17" s="65" t="str">
        <f t="shared" si="2"/>
        <v>1</v>
      </c>
      <c r="U17" s="65" t="str">
        <f t="shared" si="1"/>
        <v>1</v>
      </c>
    </row>
    <row r="18" spans="1:21" s="1" customFormat="1" x14ac:dyDescent="0.4">
      <c r="A18" s="65" t="s">
        <v>195</v>
      </c>
      <c r="B18" s="83" t="s">
        <v>89</v>
      </c>
      <c r="C18" s="83" t="s">
        <v>40</v>
      </c>
      <c r="D18" s="83" t="s">
        <v>92</v>
      </c>
      <c r="E18" s="65" t="s">
        <v>185</v>
      </c>
      <c r="F18" s="65" t="s">
        <v>198</v>
      </c>
      <c r="G18" s="65">
        <v>73</v>
      </c>
      <c r="H18" s="84">
        <v>48907</v>
      </c>
      <c r="I18" s="65">
        <v>9</v>
      </c>
      <c r="J18" s="85" t="s">
        <v>294</v>
      </c>
      <c r="K18" s="86">
        <v>31792382.821617</v>
      </c>
      <c r="L18" s="86">
        <v>45976</v>
      </c>
      <c r="M18" s="87">
        <v>691.49953936003601</v>
      </c>
      <c r="N18" s="72">
        <v>1020.34</v>
      </c>
      <c r="O18" s="88">
        <v>16021306.688383</v>
      </c>
      <c r="P18" s="88">
        <v>1839.4066</v>
      </c>
      <c r="Q18" s="89">
        <v>8710.0408840454293</v>
      </c>
      <c r="R18" s="91">
        <v>17398.11</v>
      </c>
      <c r="S18" s="65" t="str">
        <f t="shared" si="0"/>
        <v>1</v>
      </c>
      <c r="T18" s="65" t="str">
        <f t="shared" si="2"/>
        <v>1</v>
      </c>
      <c r="U18" s="65" t="str">
        <f t="shared" si="1"/>
        <v>1</v>
      </c>
    </row>
    <row r="19" spans="1:21" s="1" customFormat="1" x14ac:dyDescent="0.4">
      <c r="A19" s="65" t="s">
        <v>195</v>
      </c>
      <c r="B19" s="83" t="s">
        <v>89</v>
      </c>
      <c r="C19" s="83" t="s">
        <v>43</v>
      </c>
      <c r="D19" s="83" t="s">
        <v>93</v>
      </c>
      <c r="E19" s="65" t="s">
        <v>185</v>
      </c>
      <c r="F19" s="65" t="s">
        <v>199</v>
      </c>
      <c r="G19" s="65">
        <v>125</v>
      </c>
      <c r="H19" s="84">
        <v>53566</v>
      </c>
      <c r="I19" s="65">
        <v>13</v>
      </c>
      <c r="J19" s="85" t="s">
        <v>231</v>
      </c>
      <c r="K19" s="86">
        <v>46459967.870350502</v>
      </c>
      <c r="L19" s="86">
        <v>41962</v>
      </c>
      <c r="M19" s="87">
        <v>1107.1914558493499</v>
      </c>
      <c r="N19" s="72">
        <v>1042.3</v>
      </c>
      <c r="O19" s="88">
        <v>33770938.589649498</v>
      </c>
      <c r="P19" s="88">
        <v>2214.8769000000002</v>
      </c>
      <c r="Q19" s="89">
        <v>15247.3207832225</v>
      </c>
      <c r="R19" s="74">
        <v>16943.490000000002</v>
      </c>
      <c r="S19" s="65" t="str">
        <f t="shared" si="0"/>
        <v>0</v>
      </c>
      <c r="T19" s="65" t="str">
        <f t="shared" si="2"/>
        <v>1</v>
      </c>
      <c r="U19" s="65" t="str">
        <f t="shared" si="1"/>
        <v>0</v>
      </c>
    </row>
    <row r="20" spans="1:21" s="1" customFormat="1" x14ac:dyDescent="0.4">
      <c r="A20" s="65" t="s">
        <v>195</v>
      </c>
      <c r="B20" s="83" t="s">
        <v>89</v>
      </c>
      <c r="C20" s="83" t="s">
        <v>44</v>
      </c>
      <c r="D20" s="83" t="s">
        <v>94</v>
      </c>
      <c r="E20" s="65" t="s">
        <v>185</v>
      </c>
      <c r="F20" s="65" t="s">
        <v>197</v>
      </c>
      <c r="G20" s="65">
        <v>41</v>
      </c>
      <c r="H20" s="84">
        <v>30903</v>
      </c>
      <c r="I20" s="65">
        <v>6</v>
      </c>
      <c r="J20" s="85" t="s">
        <v>228</v>
      </c>
      <c r="K20" s="86">
        <v>29450882.1311928</v>
      </c>
      <c r="L20" s="86">
        <v>30932</v>
      </c>
      <c r="M20" s="87">
        <v>952.11697048987298</v>
      </c>
      <c r="N20" s="73">
        <v>1086.96</v>
      </c>
      <c r="O20" s="88">
        <v>13560569.7288073</v>
      </c>
      <c r="P20" s="88">
        <v>1076.1220000000001</v>
      </c>
      <c r="Q20" s="89">
        <v>12601.331195540301</v>
      </c>
      <c r="R20" s="74">
        <v>17604.39</v>
      </c>
      <c r="S20" s="65" t="str">
        <f t="shared" si="0"/>
        <v>1</v>
      </c>
      <c r="T20" s="65" t="str">
        <f t="shared" si="2"/>
        <v>1</v>
      </c>
      <c r="U20" s="65" t="str">
        <f t="shared" si="1"/>
        <v>1</v>
      </c>
    </row>
    <row r="21" spans="1:21" s="1" customFormat="1" x14ac:dyDescent="0.4">
      <c r="A21" s="65" t="s">
        <v>195</v>
      </c>
      <c r="B21" s="83" t="s">
        <v>89</v>
      </c>
      <c r="C21" s="83" t="s">
        <v>45</v>
      </c>
      <c r="D21" s="83" t="s">
        <v>95</v>
      </c>
      <c r="E21" s="65" t="s">
        <v>185</v>
      </c>
      <c r="F21" s="65" t="s">
        <v>197</v>
      </c>
      <c r="G21" s="65">
        <v>52</v>
      </c>
      <c r="H21" s="84">
        <v>31150</v>
      </c>
      <c r="I21" s="65">
        <v>6</v>
      </c>
      <c r="J21" s="85" t="s">
        <v>228</v>
      </c>
      <c r="K21" s="86">
        <v>29770538.411962502</v>
      </c>
      <c r="L21" s="86">
        <v>27713</v>
      </c>
      <c r="M21" s="87">
        <v>1074.2445210537501</v>
      </c>
      <c r="N21" s="73">
        <v>1086.96</v>
      </c>
      <c r="O21" s="88">
        <v>13424402.138037501</v>
      </c>
      <c r="P21" s="88">
        <v>899.69</v>
      </c>
      <c r="Q21" s="89">
        <v>14921.1418800225</v>
      </c>
      <c r="R21" s="74">
        <v>17604.39</v>
      </c>
      <c r="S21" s="65" t="str">
        <f t="shared" si="0"/>
        <v>1</v>
      </c>
      <c r="T21" s="65" t="str">
        <f t="shared" si="2"/>
        <v>1</v>
      </c>
      <c r="U21" s="65" t="str">
        <f t="shared" si="1"/>
        <v>1</v>
      </c>
    </row>
    <row r="22" spans="1:21" s="1" customFormat="1" x14ac:dyDescent="0.4">
      <c r="A22" s="65" t="s">
        <v>195</v>
      </c>
      <c r="B22" s="83" t="s">
        <v>89</v>
      </c>
      <c r="C22" s="83" t="s">
        <v>46</v>
      </c>
      <c r="D22" s="83" t="s">
        <v>96</v>
      </c>
      <c r="E22" s="65" t="s">
        <v>185</v>
      </c>
      <c r="F22" s="65" t="s">
        <v>197</v>
      </c>
      <c r="G22" s="65">
        <v>38</v>
      </c>
      <c r="H22" s="84">
        <v>31592</v>
      </c>
      <c r="I22" s="65">
        <v>6</v>
      </c>
      <c r="J22" s="85" t="s">
        <v>228</v>
      </c>
      <c r="K22" s="86">
        <v>25827432.0350556</v>
      </c>
      <c r="L22" s="86">
        <v>30379</v>
      </c>
      <c r="M22" s="87">
        <v>850.17387126158201</v>
      </c>
      <c r="N22" s="73">
        <v>1086.96</v>
      </c>
      <c r="O22" s="88">
        <v>10177766.3649444</v>
      </c>
      <c r="P22" s="88">
        <v>783.70529999999997</v>
      </c>
      <c r="Q22" s="89">
        <v>12986.7264709635</v>
      </c>
      <c r="R22" s="74">
        <v>17604.39</v>
      </c>
      <c r="S22" s="65" t="str">
        <f t="shared" si="0"/>
        <v>1</v>
      </c>
      <c r="T22" s="65" t="str">
        <f t="shared" si="2"/>
        <v>1</v>
      </c>
      <c r="U22" s="65" t="str">
        <f t="shared" si="1"/>
        <v>1</v>
      </c>
    </row>
    <row r="23" spans="1:21" s="1" customFormat="1" x14ac:dyDescent="0.4">
      <c r="A23" s="65" t="s">
        <v>195</v>
      </c>
      <c r="B23" s="83" t="s">
        <v>89</v>
      </c>
      <c r="C23" s="83" t="s">
        <v>47</v>
      </c>
      <c r="D23" s="83" t="s">
        <v>97</v>
      </c>
      <c r="E23" s="65" t="s">
        <v>185</v>
      </c>
      <c r="F23" s="65" t="s">
        <v>201</v>
      </c>
      <c r="G23" s="65">
        <v>32</v>
      </c>
      <c r="H23" s="84">
        <v>11241</v>
      </c>
      <c r="I23" s="65">
        <v>2</v>
      </c>
      <c r="J23" s="85" t="s">
        <v>232</v>
      </c>
      <c r="K23" s="86">
        <v>17964099.440817699</v>
      </c>
      <c r="L23" s="86">
        <v>12431</v>
      </c>
      <c r="M23" s="87">
        <v>1445.10493450388</v>
      </c>
      <c r="N23" s="90">
        <v>1229.74</v>
      </c>
      <c r="O23" s="88">
        <v>4430514.4791823197</v>
      </c>
      <c r="P23" s="88">
        <v>220.09270000000001</v>
      </c>
      <c r="Q23" s="89">
        <v>20130.220035386501</v>
      </c>
      <c r="R23" s="91">
        <v>22911.25</v>
      </c>
      <c r="S23" s="65" t="str">
        <f t="shared" si="0"/>
        <v>0</v>
      </c>
      <c r="T23" s="65" t="str">
        <f t="shared" si="2"/>
        <v>1</v>
      </c>
      <c r="U23" s="65" t="str">
        <f t="shared" si="1"/>
        <v>0</v>
      </c>
    </row>
    <row r="24" spans="1:21" s="1" customFormat="1" x14ac:dyDescent="0.4">
      <c r="A24" s="65" t="s">
        <v>195</v>
      </c>
      <c r="B24" s="83" t="s">
        <v>125</v>
      </c>
      <c r="C24" s="83" t="s">
        <v>2</v>
      </c>
      <c r="D24" s="83" t="s">
        <v>126</v>
      </c>
      <c r="E24" s="65" t="s">
        <v>186</v>
      </c>
      <c r="F24" s="65" t="s">
        <v>196</v>
      </c>
      <c r="G24" s="65">
        <v>558</v>
      </c>
      <c r="H24" s="84">
        <v>92386</v>
      </c>
      <c r="I24" s="65">
        <v>17</v>
      </c>
      <c r="J24" s="85" t="s">
        <v>233</v>
      </c>
      <c r="K24" s="86">
        <v>197692123.14461401</v>
      </c>
      <c r="L24" s="86">
        <v>141755</v>
      </c>
      <c r="M24" s="87">
        <v>1394.6042336751</v>
      </c>
      <c r="N24" s="72">
        <v>1254.8900000000001</v>
      </c>
      <c r="O24" s="88">
        <v>289841988.995386</v>
      </c>
      <c r="P24" s="88">
        <v>21995.443899999998</v>
      </c>
      <c r="Q24" s="89">
        <v>13177.364835787001</v>
      </c>
      <c r="R24" s="74">
        <v>18388.21</v>
      </c>
      <c r="S24" s="65" t="str">
        <f t="shared" si="0"/>
        <v>0</v>
      </c>
      <c r="T24" s="65" t="str">
        <f t="shared" si="2"/>
        <v>1</v>
      </c>
      <c r="U24" s="65" t="str">
        <f t="shared" si="1"/>
        <v>0</v>
      </c>
    </row>
    <row r="25" spans="1:21" s="1" customFormat="1" x14ac:dyDescent="0.4">
      <c r="A25" s="65" t="s">
        <v>195</v>
      </c>
      <c r="B25" s="83" t="s">
        <v>125</v>
      </c>
      <c r="C25" s="83" t="s">
        <v>27</v>
      </c>
      <c r="D25" s="83" t="s">
        <v>127</v>
      </c>
      <c r="E25" s="65" t="s">
        <v>185</v>
      </c>
      <c r="F25" s="65" t="s">
        <v>197</v>
      </c>
      <c r="G25" s="65">
        <v>30</v>
      </c>
      <c r="H25" s="84">
        <v>21566</v>
      </c>
      <c r="I25" s="65">
        <v>5</v>
      </c>
      <c r="J25" s="85" t="s">
        <v>229</v>
      </c>
      <c r="K25" s="86">
        <v>20431166.822457802</v>
      </c>
      <c r="L25" s="86">
        <v>29681</v>
      </c>
      <c r="M25" s="87">
        <v>688.35843881465405</v>
      </c>
      <c r="N25" s="72">
        <v>1073.8699999999999</v>
      </c>
      <c r="O25" s="88">
        <v>10824621.387542199</v>
      </c>
      <c r="P25" s="88">
        <v>971.28909999999996</v>
      </c>
      <c r="Q25" s="89">
        <v>11144.592673326901</v>
      </c>
      <c r="R25" s="74">
        <v>21737.68</v>
      </c>
      <c r="S25" s="65" t="str">
        <f t="shared" si="0"/>
        <v>1</v>
      </c>
      <c r="T25" s="65" t="str">
        <f t="shared" si="2"/>
        <v>1</v>
      </c>
      <c r="U25" s="65" t="str">
        <f t="shared" si="1"/>
        <v>1</v>
      </c>
    </row>
    <row r="26" spans="1:21" s="1" customFormat="1" x14ac:dyDescent="0.4">
      <c r="A26" s="65" t="s">
        <v>195</v>
      </c>
      <c r="B26" s="83" t="s">
        <v>125</v>
      </c>
      <c r="C26" s="83" t="s">
        <v>28</v>
      </c>
      <c r="D26" s="83" t="s">
        <v>128</v>
      </c>
      <c r="E26" s="65" t="s">
        <v>185</v>
      </c>
      <c r="F26" s="65" t="s">
        <v>197</v>
      </c>
      <c r="G26" s="65">
        <v>59</v>
      </c>
      <c r="H26" s="84">
        <v>47483</v>
      </c>
      <c r="I26" s="65">
        <v>6</v>
      </c>
      <c r="J26" s="85" t="s">
        <v>228</v>
      </c>
      <c r="K26" s="86">
        <v>35119951.067015797</v>
      </c>
      <c r="L26" s="86">
        <v>45788</v>
      </c>
      <c r="M26" s="87">
        <v>767.01212254336997</v>
      </c>
      <c r="N26" s="73">
        <v>1086.96</v>
      </c>
      <c r="O26" s="88">
        <v>20722173.5029842</v>
      </c>
      <c r="P26" s="88">
        <v>1660.1315999999999</v>
      </c>
      <c r="Q26" s="89">
        <v>12482.2474935024</v>
      </c>
      <c r="R26" s="74">
        <v>17604.39</v>
      </c>
      <c r="S26" s="65" t="str">
        <f t="shared" si="0"/>
        <v>1</v>
      </c>
      <c r="T26" s="65" t="str">
        <f t="shared" si="2"/>
        <v>1</v>
      </c>
      <c r="U26" s="65" t="str">
        <f t="shared" si="1"/>
        <v>1</v>
      </c>
    </row>
    <row r="27" spans="1:21" s="1" customFormat="1" x14ac:dyDescent="0.4">
      <c r="A27" s="65" t="s">
        <v>195</v>
      </c>
      <c r="B27" s="83" t="s">
        <v>125</v>
      </c>
      <c r="C27" s="83" t="s">
        <v>29</v>
      </c>
      <c r="D27" s="83" t="s">
        <v>129</v>
      </c>
      <c r="E27" s="65" t="s">
        <v>185</v>
      </c>
      <c r="F27" s="65" t="s">
        <v>197</v>
      </c>
      <c r="G27" s="65">
        <v>34</v>
      </c>
      <c r="H27" s="84">
        <v>35158</v>
      </c>
      <c r="I27" s="65">
        <v>6</v>
      </c>
      <c r="J27" s="85" t="s">
        <v>228</v>
      </c>
      <c r="K27" s="86">
        <v>28734254.937658601</v>
      </c>
      <c r="L27" s="86">
        <v>30841</v>
      </c>
      <c r="M27" s="87">
        <v>931.69011827303405</v>
      </c>
      <c r="N27" s="73">
        <v>1086.96</v>
      </c>
      <c r="O27" s="88">
        <v>16986861.6123413</v>
      </c>
      <c r="P27" s="88">
        <v>1148.0969</v>
      </c>
      <c r="Q27" s="89">
        <v>14795.668912912601</v>
      </c>
      <c r="R27" s="74">
        <v>17604.39</v>
      </c>
      <c r="S27" s="65" t="str">
        <f t="shared" si="0"/>
        <v>1</v>
      </c>
      <c r="T27" s="65" t="str">
        <f t="shared" si="2"/>
        <v>1</v>
      </c>
      <c r="U27" s="65" t="str">
        <f t="shared" si="1"/>
        <v>1</v>
      </c>
    </row>
    <row r="28" spans="1:21" s="1" customFormat="1" x14ac:dyDescent="0.4">
      <c r="A28" s="65" t="s">
        <v>195</v>
      </c>
      <c r="B28" s="83" t="s">
        <v>125</v>
      </c>
      <c r="C28" s="83" t="s">
        <v>30</v>
      </c>
      <c r="D28" s="83" t="s">
        <v>130</v>
      </c>
      <c r="E28" s="65" t="s">
        <v>185</v>
      </c>
      <c r="F28" s="65" t="s">
        <v>201</v>
      </c>
      <c r="G28" s="65">
        <v>20</v>
      </c>
      <c r="H28" s="84">
        <v>8768</v>
      </c>
      <c r="I28" s="65">
        <v>2</v>
      </c>
      <c r="J28" s="85" t="s">
        <v>232</v>
      </c>
      <c r="K28" s="86">
        <v>19423658.246816002</v>
      </c>
      <c r="L28" s="86">
        <v>14125</v>
      </c>
      <c r="M28" s="87">
        <v>1375.1262475622</v>
      </c>
      <c r="N28" s="90">
        <v>1229.74</v>
      </c>
      <c r="O28" s="88">
        <v>4083754.43318399</v>
      </c>
      <c r="P28" s="88">
        <v>239.67740000000001</v>
      </c>
      <c r="Q28" s="89">
        <v>17038.546117339301</v>
      </c>
      <c r="R28" s="91">
        <v>22911.25</v>
      </c>
      <c r="S28" s="65" t="str">
        <f t="shared" si="0"/>
        <v>0</v>
      </c>
      <c r="T28" s="65" t="str">
        <f t="shared" si="2"/>
        <v>1</v>
      </c>
      <c r="U28" s="65" t="str">
        <f t="shared" si="1"/>
        <v>0</v>
      </c>
    </row>
    <row r="29" spans="1:21" s="1" customFormat="1" x14ac:dyDescent="0.4">
      <c r="A29" s="65" t="s">
        <v>195</v>
      </c>
      <c r="B29" s="83" t="s">
        <v>125</v>
      </c>
      <c r="C29" s="83" t="s">
        <v>31</v>
      </c>
      <c r="D29" s="83" t="s">
        <v>131</v>
      </c>
      <c r="E29" s="65" t="s">
        <v>185</v>
      </c>
      <c r="F29" s="65" t="s">
        <v>197</v>
      </c>
      <c r="G29" s="65">
        <v>30</v>
      </c>
      <c r="H29" s="84">
        <v>18002</v>
      </c>
      <c r="I29" s="65">
        <v>5</v>
      </c>
      <c r="J29" s="85" t="s">
        <v>229</v>
      </c>
      <c r="K29" s="86">
        <v>21273360.728317399</v>
      </c>
      <c r="L29" s="86">
        <v>26883</v>
      </c>
      <c r="M29" s="87">
        <v>791.33135172106404</v>
      </c>
      <c r="N29" s="72">
        <v>1073.8699999999999</v>
      </c>
      <c r="O29" s="88">
        <v>7165523.2816826198</v>
      </c>
      <c r="P29" s="88">
        <v>712.49180000000001</v>
      </c>
      <c r="Q29" s="89">
        <v>10056.9905249192</v>
      </c>
      <c r="R29" s="74">
        <v>21737.68</v>
      </c>
      <c r="S29" s="65" t="str">
        <f t="shared" si="0"/>
        <v>1</v>
      </c>
      <c r="T29" s="65" t="str">
        <f t="shared" si="2"/>
        <v>1</v>
      </c>
      <c r="U29" s="65" t="str">
        <f t="shared" si="1"/>
        <v>1</v>
      </c>
    </row>
    <row r="30" spans="1:21" s="1" customFormat="1" x14ac:dyDescent="0.4">
      <c r="A30" s="65" t="s">
        <v>195</v>
      </c>
      <c r="B30" s="83" t="s">
        <v>125</v>
      </c>
      <c r="C30" s="83" t="s">
        <v>32</v>
      </c>
      <c r="D30" s="83" t="s">
        <v>132</v>
      </c>
      <c r="E30" s="65" t="s">
        <v>185</v>
      </c>
      <c r="F30" s="65" t="s">
        <v>197</v>
      </c>
      <c r="G30" s="65">
        <v>35</v>
      </c>
      <c r="H30" s="84">
        <v>20876</v>
      </c>
      <c r="I30" s="65">
        <v>5</v>
      </c>
      <c r="J30" s="85" t="s">
        <v>229</v>
      </c>
      <c r="K30" s="86">
        <v>25551378.808427099</v>
      </c>
      <c r="L30" s="86">
        <v>26169</v>
      </c>
      <c r="M30" s="87">
        <v>976.39874693060699</v>
      </c>
      <c r="N30" s="72">
        <v>1073.8699999999999</v>
      </c>
      <c r="O30" s="88">
        <v>9312762.3115729392</v>
      </c>
      <c r="P30" s="88">
        <v>684.32219999999995</v>
      </c>
      <c r="Q30" s="89">
        <v>13608.7391459358</v>
      </c>
      <c r="R30" s="74">
        <v>21737.68</v>
      </c>
      <c r="S30" s="65" t="str">
        <f t="shared" si="0"/>
        <v>1</v>
      </c>
      <c r="T30" s="65" t="str">
        <f t="shared" si="2"/>
        <v>1</v>
      </c>
      <c r="U30" s="65" t="str">
        <f t="shared" si="1"/>
        <v>1</v>
      </c>
    </row>
    <row r="31" spans="1:21" s="1" customFormat="1" x14ac:dyDescent="0.4">
      <c r="A31" s="65" t="s">
        <v>195</v>
      </c>
      <c r="B31" s="83" t="s">
        <v>125</v>
      </c>
      <c r="C31" s="83" t="s">
        <v>33</v>
      </c>
      <c r="D31" s="83" t="s">
        <v>133</v>
      </c>
      <c r="E31" s="65" t="s">
        <v>185</v>
      </c>
      <c r="F31" s="65" t="s">
        <v>199</v>
      </c>
      <c r="G31" s="65">
        <v>120</v>
      </c>
      <c r="H31" s="84">
        <v>85793</v>
      </c>
      <c r="I31" s="65">
        <v>13</v>
      </c>
      <c r="J31" s="85" t="s">
        <v>231</v>
      </c>
      <c r="K31" s="86">
        <v>63672068.356494904</v>
      </c>
      <c r="L31" s="86">
        <v>82553</v>
      </c>
      <c r="M31" s="87">
        <v>771.28715318031902</v>
      </c>
      <c r="N31" s="72">
        <v>1042.3</v>
      </c>
      <c r="O31" s="88">
        <v>48686146.333505102</v>
      </c>
      <c r="P31" s="88">
        <v>3888.0443</v>
      </c>
      <c r="Q31" s="89">
        <v>12522.014302539001</v>
      </c>
      <c r="R31" s="74">
        <v>16943.490000000002</v>
      </c>
      <c r="S31" s="65" t="str">
        <f t="shared" si="0"/>
        <v>1</v>
      </c>
      <c r="T31" s="65" t="str">
        <f t="shared" si="2"/>
        <v>1</v>
      </c>
      <c r="U31" s="65" t="str">
        <f t="shared" si="1"/>
        <v>1</v>
      </c>
    </row>
    <row r="32" spans="1:21" s="1" customFormat="1" x14ac:dyDescent="0.4">
      <c r="A32" s="65" t="s">
        <v>195</v>
      </c>
      <c r="B32" s="83" t="s">
        <v>125</v>
      </c>
      <c r="C32" s="83" t="s">
        <v>34</v>
      </c>
      <c r="D32" s="83" t="s">
        <v>134</v>
      </c>
      <c r="E32" s="65" t="s">
        <v>185</v>
      </c>
      <c r="F32" s="65" t="s">
        <v>197</v>
      </c>
      <c r="G32" s="65">
        <v>32</v>
      </c>
      <c r="H32" s="84">
        <v>26706</v>
      </c>
      <c r="I32" s="65">
        <v>5</v>
      </c>
      <c r="J32" s="85" t="s">
        <v>229</v>
      </c>
      <c r="K32" s="86">
        <v>22202570.746670499</v>
      </c>
      <c r="L32" s="86">
        <v>27319</v>
      </c>
      <c r="M32" s="87">
        <v>812.715353661206</v>
      </c>
      <c r="N32" s="72">
        <v>1073.8699999999999</v>
      </c>
      <c r="O32" s="88">
        <v>11616806.6033295</v>
      </c>
      <c r="P32" s="88">
        <v>826.57569999999998</v>
      </c>
      <c r="Q32" s="89">
        <v>14054.135154625899</v>
      </c>
      <c r="R32" s="74">
        <v>21737.68</v>
      </c>
      <c r="S32" s="65" t="str">
        <f t="shared" si="0"/>
        <v>1</v>
      </c>
      <c r="T32" s="65" t="str">
        <f t="shared" si="2"/>
        <v>1</v>
      </c>
      <c r="U32" s="65" t="str">
        <f t="shared" si="1"/>
        <v>1</v>
      </c>
    </row>
    <row r="33" spans="1:21" s="1" customFormat="1" x14ac:dyDescent="0.4">
      <c r="A33" s="65" t="s">
        <v>195</v>
      </c>
      <c r="B33" s="83" t="s">
        <v>125</v>
      </c>
      <c r="C33" s="83" t="s">
        <v>35</v>
      </c>
      <c r="D33" s="83" t="s">
        <v>135</v>
      </c>
      <c r="E33" s="65" t="s">
        <v>185</v>
      </c>
      <c r="F33" s="65" t="s">
        <v>197</v>
      </c>
      <c r="G33" s="65">
        <v>40</v>
      </c>
      <c r="H33" s="84">
        <v>20307</v>
      </c>
      <c r="I33" s="65">
        <v>5</v>
      </c>
      <c r="J33" s="85" t="s">
        <v>229</v>
      </c>
      <c r="K33" s="86">
        <v>21245554.093995299</v>
      </c>
      <c r="L33" s="86">
        <v>25273</v>
      </c>
      <c r="M33" s="87">
        <v>840.64234930539806</v>
      </c>
      <c r="N33" s="72">
        <v>1073.8699999999999</v>
      </c>
      <c r="O33" s="88">
        <v>12949620.6260047</v>
      </c>
      <c r="P33" s="88">
        <v>1228.796</v>
      </c>
      <c r="Q33" s="89">
        <v>10538.46254871</v>
      </c>
      <c r="R33" s="74">
        <v>21737.68</v>
      </c>
      <c r="S33" s="65" t="str">
        <f t="shared" si="0"/>
        <v>1</v>
      </c>
      <c r="T33" s="65" t="str">
        <f t="shared" si="2"/>
        <v>1</v>
      </c>
      <c r="U33" s="65" t="str">
        <f t="shared" si="1"/>
        <v>1</v>
      </c>
    </row>
    <row r="34" spans="1:21" s="1" customFormat="1" x14ac:dyDescent="0.4">
      <c r="A34" s="65" t="s">
        <v>195</v>
      </c>
      <c r="B34" s="83" t="s">
        <v>125</v>
      </c>
      <c r="C34" s="83" t="s">
        <v>36</v>
      </c>
      <c r="D34" s="83" t="s">
        <v>136</v>
      </c>
      <c r="E34" s="65" t="s">
        <v>185</v>
      </c>
      <c r="F34" s="65" t="s">
        <v>197</v>
      </c>
      <c r="G34" s="65">
        <v>40</v>
      </c>
      <c r="H34" s="84">
        <v>31737</v>
      </c>
      <c r="I34" s="65">
        <v>6</v>
      </c>
      <c r="J34" s="85" t="s">
        <v>228</v>
      </c>
      <c r="K34" s="86">
        <v>30715325.609311201</v>
      </c>
      <c r="L34" s="86">
        <v>42791</v>
      </c>
      <c r="M34" s="87">
        <v>717.79873359611099</v>
      </c>
      <c r="N34" s="73">
        <v>1086.96</v>
      </c>
      <c r="O34" s="88">
        <v>13882836.550688799</v>
      </c>
      <c r="P34" s="88">
        <v>1392.7745</v>
      </c>
      <c r="Q34" s="89">
        <v>9967.7561232552998</v>
      </c>
      <c r="R34" s="74">
        <v>17604.39</v>
      </c>
      <c r="S34" s="65" t="str">
        <f t="shared" si="0"/>
        <v>1</v>
      </c>
      <c r="T34" s="65" t="str">
        <f t="shared" si="2"/>
        <v>1</v>
      </c>
      <c r="U34" s="65" t="str">
        <f t="shared" si="1"/>
        <v>1</v>
      </c>
    </row>
    <row r="35" spans="1:21" s="1" customFormat="1" x14ac:dyDescent="0.4">
      <c r="A35" s="65" t="s">
        <v>195</v>
      </c>
      <c r="B35" s="83" t="s">
        <v>125</v>
      </c>
      <c r="C35" s="83" t="s">
        <v>73</v>
      </c>
      <c r="D35" s="83" t="s">
        <v>302</v>
      </c>
      <c r="E35" s="65" t="s">
        <v>185</v>
      </c>
      <c r="F35" s="65" t="s">
        <v>199</v>
      </c>
      <c r="G35" s="65">
        <v>60</v>
      </c>
      <c r="H35" s="84">
        <v>41934</v>
      </c>
      <c r="I35" s="65">
        <v>12</v>
      </c>
      <c r="J35" s="85" t="s">
        <v>234</v>
      </c>
      <c r="K35" s="86">
        <v>47465363.675883003</v>
      </c>
      <c r="L35" s="86">
        <v>51386</v>
      </c>
      <c r="M35" s="87">
        <v>923.702247224595</v>
      </c>
      <c r="N35" s="90">
        <v>1080.93</v>
      </c>
      <c r="O35" s="88">
        <v>22608077.524117</v>
      </c>
      <c r="P35" s="88">
        <v>1373.1303</v>
      </c>
      <c r="Q35" s="89">
        <v>16464.626499114402</v>
      </c>
      <c r="R35" s="91">
        <v>18988.419999999998</v>
      </c>
      <c r="S35" s="65" t="str">
        <f t="shared" si="0"/>
        <v>1</v>
      </c>
      <c r="T35" s="65" t="str">
        <f t="shared" si="2"/>
        <v>1</v>
      </c>
      <c r="U35" s="65" t="str">
        <f t="shared" si="1"/>
        <v>1</v>
      </c>
    </row>
    <row r="36" spans="1:21" s="1" customFormat="1" ht="26.4" customHeight="1" x14ac:dyDescent="0.4">
      <c r="A36" s="65" t="s">
        <v>195</v>
      </c>
      <c r="B36" s="83" t="s">
        <v>125</v>
      </c>
      <c r="C36" s="83" t="s">
        <v>77</v>
      </c>
      <c r="D36" s="83" t="s">
        <v>137</v>
      </c>
      <c r="E36" s="65" t="s">
        <v>185</v>
      </c>
      <c r="F36" s="65" t="s">
        <v>197</v>
      </c>
      <c r="G36" s="65">
        <v>32</v>
      </c>
      <c r="H36" s="84">
        <v>31088</v>
      </c>
      <c r="I36" s="65">
        <v>6</v>
      </c>
      <c r="J36" s="85" t="s">
        <v>228</v>
      </c>
      <c r="K36" s="86">
        <v>28417277.643341199</v>
      </c>
      <c r="L36" s="86">
        <v>27531</v>
      </c>
      <c r="M36" s="87">
        <v>1032.19198878868</v>
      </c>
      <c r="N36" s="73">
        <v>1086.96</v>
      </c>
      <c r="O36" s="88">
        <v>8664644.4566587508</v>
      </c>
      <c r="P36" s="88">
        <v>662.24</v>
      </c>
      <c r="Q36" s="89">
        <v>13083.843405198601</v>
      </c>
      <c r="R36" s="74">
        <v>17604.39</v>
      </c>
      <c r="S36" s="65" t="str">
        <f t="shared" ref="S36:S67" si="3">IF(AND(M36&lt;=N36),"1","0")</f>
        <v>1</v>
      </c>
      <c r="T36" s="65" t="str">
        <f t="shared" si="2"/>
        <v>1</v>
      </c>
      <c r="U36" s="65" t="str">
        <f t="shared" ref="U36:U67" si="4">IF(AND(M36&lt;=N36,Q36&lt;=R36),"1","0")</f>
        <v>1</v>
      </c>
    </row>
    <row r="37" spans="1:21" s="1" customFormat="1" x14ac:dyDescent="0.4">
      <c r="A37" s="65" t="s">
        <v>195</v>
      </c>
      <c r="B37" s="83" t="s">
        <v>125</v>
      </c>
      <c r="C37" s="83" t="s">
        <v>86</v>
      </c>
      <c r="D37" s="83" t="s">
        <v>138</v>
      </c>
      <c r="E37" s="65" t="s">
        <v>185</v>
      </c>
      <c r="F37" s="65" t="s">
        <v>197</v>
      </c>
      <c r="G37" s="65">
        <v>30</v>
      </c>
      <c r="H37" s="84">
        <v>19761</v>
      </c>
      <c r="I37" s="65">
        <v>5</v>
      </c>
      <c r="J37" s="85" t="s">
        <v>229</v>
      </c>
      <c r="K37" s="86">
        <v>23064477.0040401</v>
      </c>
      <c r="L37" s="86">
        <v>26566</v>
      </c>
      <c r="M37" s="87">
        <v>868.19532500339199</v>
      </c>
      <c r="N37" s="72">
        <v>1073.8699999999999</v>
      </c>
      <c r="O37" s="88">
        <v>9107586.4359598998</v>
      </c>
      <c r="P37" s="88">
        <v>707.89390000000003</v>
      </c>
      <c r="Q37" s="89">
        <v>12865.7506950687</v>
      </c>
      <c r="R37" s="74">
        <v>21737.68</v>
      </c>
      <c r="S37" s="65" t="str">
        <f t="shared" si="3"/>
        <v>1</v>
      </c>
      <c r="T37" s="65" t="str">
        <f t="shared" si="2"/>
        <v>1</v>
      </c>
      <c r="U37" s="65" t="str">
        <f t="shared" si="4"/>
        <v>1</v>
      </c>
    </row>
    <row r="38" spans="1:21" s="1" customFormat="1" x14ac:dyDescent="0.4">
      <c r="A38" s="65" t="s">
        <v>195</v>
      </c>
      <c r="B38" s="83" t="s">
        <v>148</v>
      </c>
      <c r="C38" s="83" t="s">
        <v>4</v>
      </c>
      <c r="D38" s="83" t="s">
        <v>149</v>
      </c>
      <c r="E38" s="65" t="s">
        <v>184</v>
      </c>
      <c r="F38" s="65" t="s">
        <v>202</v>
      </c>
      <c r="G38" s="65">
        <v>907</v>
      </c>
      <c r="H38" s="84">
        <v>142594</v>
      </c>
      <c r="I38" s="65">
        <v>19</v>
      </c>
      <c r="J38" s="85" t="s">
        <v>235</v>
      </c>
      <c r="K38" s="86">
        <v>317470670.944094</v>
      </c>
      <c r="L38" s="86">
        <v>298451</v>
      </c>
      <c r="M38" s="87">
        <v>1063.7279518047999</v>
      </c>
      <c r="N38" s="72">
        <v>1527.59</v>
      </c>
      <c r="O38" s="88">
        <v>569260325.70590603</v>
      </c>
      <c r="P38" s="88">
        <v>42863.690300000002</v>
      </c>
      <c r="Q38" s="89">
        <v>13280.7119900711</v>
      </c>
      <c r="R38" s="74">
        <v>16726.29</v>
      </c>
      <c r="S38" s="65" t="str">
        <f t="shared" si="3"/>
        <v>1</v>
      </c>
      <c r="T38" s="65" t="str">
        <f t="shared" si="2"/>
        <v>1</v>
      </c>
      <c r="U38" s="65" t="str">
        <f t="shared" si="4"/>
        <v>1</v>
      </c>
    </row>
    <row r="39" spans="1:21" s="1" customFormat="1" x14ac:dyDescent="0.4">
      <c r="A39" s="65" t="s">
        <v>195</v>
      </c>
      <c r="B39" s="83" t="s">
        <v>148</v>
      </c>
      <c r="C39" s="83" t="s">
        <v>48</v>
      </c>
      <c r="D39" s="83" t="s">
        <v>150</v>
      </c>
      <c r="E39" s="65" t="s">
        <v>185</v>
      </c>
      <c r="F39" s="65" t="s">
        <v>197</v>
      </c>
      <c r="G39" s="65">
        <v>40</v>
      </c>
      <c r="H39" s="84">
        <v>36040</v>
      </c>
      <c r="I39" s="65">
        <v>6</v>
      </c>
      <c r="J39" s="85" t="s">
        <v>228</v>
      </c>
      <c r="K39" s="86">
        <v>32758703.341322701</v>
      </c>
      <c r="L39" s="86">
        <v>30150</v>
      </c>
      <c r="M39" s="87">
        <v>1086.5241572578</v>
      </c>
      <c r="N39" s="73">
        <v>1086.96</v>
      </c>
      <c r="O39" s="88">
        <v>11923151.128677299</v>
      </c>
      <c r="P39" s="88">
        <v>320.87900000000002</v>
      </c>
      <c r="Q39" s="89">
        <v>37157.779501548197</v>
      </c>
      <c r="R39" s="74">
        <v>17604.39</v>
      </c>
      <c r="S39" s="65" t="str">
        <f t="shared" si="3"/>
        <v>1</v>
      </c>
      <c r="T39" s="65" t="str">
        <f t="shared" si="2"/>
        <v>0</v>
      </c>
      <c r="U39" s="65" t="str">
        <f t="shared" si="4"/>
        <v>0</v>
      </c>
    </row>
    <row r="40" spans="1:21" s="1" customFormat="1" x14ac:dyDescent="0.4">
      <c r="A40" s="65" t="s">
        <v>195</v>
      </c>
      <c r="B40" s="83" t="s">
        <v>148</v>
      </c>
      <c r="C40" s="83" t="s">
        <v>49</v>
      </c>
      <c r="D40" s="83" t="s">
        <v>151</v>
      </c>
      <c r="E40" s="65" t="s">
        <v>185</v>
      </c>
      <c r="F40" s="65" t="s">
        <v>197</v>
      </c>
      <c r="G40" s="65">
        <v>39</v>
      </c>
      <c r="H40" s="84">
        <v>23937</v>
      </c>
      <c r="I40" s="65">
        <v>5</v>
      </c>
      <c r="J40" s="85" t="s">
        <v>229</v>
      </c>
      <c r="K40" s="86">
        <v>25071696.202803299</v>
      </c>
      <c r="L40" s="86">
        <v>25454</v>
      </c>
      <c r="M40" s="87">
        <v>984.98060040871098</v>
      </c>
      <c r="N40" s="72">
        <v>1073.8699999999999</v>
      </c>
      <c r="O40" s="88">
        <v>6732485.7371966699</v>
      </c>
      <c r="P40" s="88">
        <v>710.35220000000004</v>
      </c>
      <c r="Q40" s="89">
        <v>9477.6728180706305</v>
      </c>
      <c r="R40" s="74">
        <v>21737.68</v>
      </c>
      <c r="S40" s="65" t="str">
        <f t="shared" si="3"/>
        <v>1</v>
      </c>
      <c r="T40" s="65" t="str">
        <f t="shared" si="2"/>
        <v>1</v>
      </c>
      <c r="U40" s="65" t="str">
        <f t="shared" si="4"/>
        <v>1</v>
      </c>
    </row>
    <row r="41" spans="1:21" s="1" customFormat="1" x14ac:dyDescent="0.4">
      <c r="A41" s="65" t="s">
        <v>195</v>
      </c>
      <c r="B41" s="83" t="s">
        <v>148</v>
      </c>
      <c r="C41" s="83" t="s">
        <v>50</v>
      </c>
      <c r="D41" s="83" t="s">
        <v>152</v>
      </c>
      <c r="E41" s="65" t="s">
        <v>185</v>
      </c>
      <c r="F41" s="65" t="s">
        <v>198</v>
      </c>
      <c r="G41" s="65">
        <v>90</v>
      </c>
      <c r="H41" s="84">
        <v>54535</v>
      </c>
      <c r="I41" s="65">
        <v>10</v>
      </c>
      <c r="J41" s="85" t="s">
        <v>230</v>
      </c>
      <c r="K41" s="86">
        <v>47026871.359182499</v>
      </c>
      <c r="L41" s="86">
        <v>50640</v>
      </c>
      <c r="M41" s="87">
        <v>928.65069824609895</v>
      </c>
      <c r="N41" s="72">
        <v>1046.79</v>
      </c>
      <c r="O41" s="88">
        <v>34593061.330817498</v>
      </c>
      <c r="P41" s="88">
        <v>2889.1972000000001</v>
      </c>
      <c r="Q41" s="89">
        <v>11973.243408521101</v>
      </c>
      <c r="R41" s="74">
        <v>18473.98</v>
      </c>
      <c r="S41" s="65" t="str">
        <f t="shared" si="3"/>
        <v>1</v>
      </c>
      <c r="T41" s="65" t="str">
        <f t="shared" si="2"/>
        <v>1</v>
      </c>
      <c r="U41" s="65" t="str">
        <f t="shared" si="4"/>
        <v>1</v>
      </c>
    </row>
    <row r="42" spans="1:21" s="1" customFormat="1" x14ac:dyDescent="0.4">
      <c r="A42" s="65" t="s">
        <v>195</v>
      </c>
      <c r="B42" s="83" t="s">
        <v>148</v>
      </c>
      <c r="C42" s="83" t="s">
        <v>51</v>
      </c>
      <c r="D42" s="83" t="s">
        <v>153</v>
      </c>
      <c r="E42" s="65" t="s">
        <v>185</v>
      </c>
      <c r="F42" s="65" t="s">
        <v>199</v>
      </c>
      <c r="G42" s="65">
        <v>107</v>
      </c>
      <c r="H42" s="84">
        <v>38443</v>
      </c>
      <c r="I42" s="65">
        <v>13</v>
      </c>
      <c r="J42" s="85" t="s">
        <v>231</v>
      </c>
      <c r="K42" s="86">
        <v>39649647.530875601</v>
      </c>
      <c r="L42" s="86">
        <v>48735</v>
      </c>
      <c r="M42" s="87">
        <v>813.57643440803599</v>
      </c>
      <c r="N42" s="72">
        <v>1042.3</v>
      </c>
      <c r="O42" s="88">
        <v>39342943.619124398</v>
      </c>
      <c r="P42" s="88">
        <v>3330.8715000000002</v>
      </c>
      <c r="Q42" s="89">
        <v>11811.606547753099</v>
      </c>
      <c r="R42" s="74">
        <v>16943.490000000002</v>
      </c>
      <c r="S42" s="65" t="str">
        <f t="shared" si="3"/>
        <v>1</v>
      </c>
      <c r="T42" s="65" t="str">
        <f t="shared" si="2"/>
        <v>1</v>
      </c>
      <c r="U42" s="65" t="str">
        <f t="shared" si="4"/>
        <v>1</v>
      </c>
    </row>
    <row r="43" spans="1:21" s="1" customFormat="1" x14ac:dyDescent="0.4">
      <c r="A43" s="65" t="s">
        <v>195</v>
      </c>
      <c r="B43" s="83" t="s">
        <v>148</v>
      </c>
      <c r="C43" s="83" t="s">
        <v>52</v>
      </c>
      <c r="D43" s="83" t="s">
        <v>154</v>
      </c>
      <c r="E43" s="65" t="s">
        <v>185</v>
      </c>
      <c r="F43" s="65" t="s">
        <v>197</v>
      </c>
      <c r="G43" s="65">
        <v>43</v>
      </c>
      <c r="H43" s="84">
        <v>37390</v>
      </c>
      <c r="I43" s="65">
        <v>6</v>
      </c>
      <c r="J43" s="85" t="s">
        <v>228</v>
      </c>
      <c r="K43" s="86">
        <v>31549597.247010201</v>
      </c>
      <c r="L43" s="86">
        <v>32455</v>
      </c>
      <c r="M43" s="87">
        <v>972.10282689909798</v>
      </c>
      <c r="N43" s="73">
        <v>1086.96</v>
      </c>
      <c r="O43" s="88">
        <v>11320392.242989801</v>
      </c>
      <c r="P43" s="88">
        <v>903.38589999999999</v>
      </c>
      <c r="Q43" s="89">
        <v>12531.0703244204</v>
      </c>
      <c r="R43" s="74">
        <v>17604.39</v>
      </c>
      <c r="S43" s="65" t="str">
        <f t="shared" si="3"/>
        <v>1</v>
      </c>
      <c r="T43" s="65" t="str">
        <f t="shared" si="2"/>
        <v>1</v>
      </c>
      <c r="U43" s="65" t="str">
        <f t="shared" si="4"/>
        <v>1</v>
      </c>
    </row>
    <row r="44" spans="1:21" s="1" customFormat="1" x14ac:dyDescent="0.4">
      <c r="A44" s="65" t="s">
        <v>195</v>
      </c>
      <c r="B44" s="83" t="s">
        <v>148</v>
      </c>
      <c r="C44" s="83" t="s">
        <v>53</v>
      </c>
      <c r="D44" s="83" t="s">
        <v>155</v>
      </c>
      <c r="E44" s="65" t="s">
        <v>185</v>
      </c>
      <c r="F44" s="65" t="s">
        <v>201</v>
      </c>
      <c r="G44" s="65">
        <v>15</v>
      </c>
      <c r="H44" s="84">
        <v>10820</v>
      </c>
      <c r="I44" s="65">
        <v>2</v>
      </c>
      <c r="J44" s="85" t="s">
        <v>232</v>
      </c>
      <c r="K44" s="86">
        <v>13451096.3521116</v>
      </c>
      <c r="L44" s="86">
        <v>14010</v>
      </c>
      <c r="M44" s="87">
        <v>960.10680600368403</v>
      </c>
      <c r="N44" s="90">
        <v>1229.74</v>
      </c>
      <c r="O44" s="88">
        <v>6745087.2078883899</v>
      </c>
      <c r="P44" s="88">
        <v>336.1345</v>
      </c>
      <c r="Q44" s="89">
        <v>20066.631684306099</v>
      </c>
      <c r="R44" s="91">
        <v>22911.25</v>
      </c>
      <c r="S44" s="65" t="str">
        <f t="shared" si="3"/>
        <v>1</v>
      </c>
      <c r="T44" s="65" t="str">
        <f t="shared" si="2"/>
        <v>1</v>
      </c>
      <c r="U44" s="65" t="str">
        <f t="shared" si="4"/>
        <v>1</v>
      </c>
    </row>
    <row r="45" spans="1:21" s="1" customFormat="1" x14ac:dyDescent="0.4">
      <c r="A45" s="65" t="s">
        <v>195</v>
      </c>
      <c r="B45" s="83" t="s">
        <v>148</v>
      </c>
      <c r="C45" s="83" t="s">
        <v>54</v>
      </c>
      <c r="D45" s="83" t="s">
        <v>156</v>
      </c>
      <c r="E45" s="65" t="s">
        <v>186</v>
      </c>
      <c r="F45" s="65" t="s">
        <v>203</v>
      </c>
      <c r="G45" s="65">
        <v>264</v>
      </c>
      <c r="H45" s="84">
        <v>91963</v>
      </c>
      <c r="I45" s="65">
        <v>15</v>
      </c>
      <c r="J45" s="85" t="s">
        <v>236</v>
      </c>
      <c r="K45" s="86">
        <v>99703941.515741393</v>
      </c>
      <c r="L45" s="86">
        <v>96891</v>
      </c>
      <c r="M45" s="87">
        <v>1029.0320206803699</v>
      </c>
      <c r="N45" s="72">
        <v>1051.8499999999999</v>
      </c>
      <c r="O45" s="88">
        <v>121464920.444259</v>
      </c>
      <c r="P45" s="88">
        <v>9302.2386000000006</v>
      </c>
      <c r="Q45" s="89">
        <v>13057.6010428563</v>
      </c>
      <c r="R45" s="74">
        <v>20834.18</v>
      </c>
      <c r="S45" s="65" t="str">
        <f t="shared" si="3"/>
        <v>1</v>
      </c>
      <c r="T45" s="65" t="str">
        <f t="shared" si="2"/>
        <v>1</v>
      </c>
      <c r="U45" s="65" t="str">
        <f t="shared" si="4"/>
        <v>1</v>
      </c>
    </row>
    <row r="46" spans="1:21" s="1" customFormat="1" x14ac:dyDescent="0.4">
      <c r="A46" s="65" t="s">
        <v>195</v>
      </c>
      <c r="B46" s="83" t="s">
        <v>148</v>
      </c>
      <c r="C46" s="83" t="s">
        <v>55</v>
      </c>
      <c r="D46" s="83" t="s">
        <v>157</v>
      </c>
      <c r="E46" s="65" t="s">
        <v>185</v>
      </c>
      <c r="F46" s="65" t="s">
        <v>197</v>
      </c>
      <c r="G46" s="65">
        <v>40</v>
      </c>
      <c r="H46" s="84">
        <v>30555</v>
      </c>
      <c r="I46" s="65">
        <v>6</v>
      </c>
      <c r="J46" s="85" t="s">
        <v>228</v>
      </c>
      <c r="K46" s="86">
        <v>30028049.697461799</v>
      </c>
      <c r="L46" s="86">
        <v>26818</v>
      </c>
      <c r="M46" s="87">
        <v>1119.69757988895</v>
      </c>
      <c r="N46" s="73">
        <v>1086.96</v>
      </c>
      <c r="O46" s="88">
        <v>14040559.492538201</v>
      </c>
      <c r="P46" s="88">
        <v>1046.1284000000001</v>
      </c>
      <c r="Q46" s="89">
        <v>13421.449501359601</v>
      </c>
      <c r="R46" s="74">
        <v>17604.39</v>
      </c>
      <c r="S46" s="65" t="str">
        <f t="shared" si="3"/>
        <v>0</v>
      </c>
      <c r="T46" s="65" t="str">
        <f t="shared" si="2"/>
        <v>1</v>
      </c>
      <c r="U46" s="65" t="str">
        <f t="shared" si="4"/>
        <v>0</v>
      </c>
    </row>
    <row r="47" spans="1:21" s="1" customFormat="1" x14ac:dyDescent="0.4">
      <c r="A47" s="65" t="s">
        <v>195</v>
      </c>
      <c r="B47" s="83" t="s">
        <v>148</v>
      </c>
      <c r="C47" s="83" t="s">
        <v>56</v>
      </c>
      <c r="D47" s="83" t="s">
        <v>303</v>
      </c>
      <c r="E47" s="65" t="s">
        <v>185</v>
      </c>
      <c r="F47" s="65" t="s">
        <v>198</v>
      </c>
      <c r="G47" s="65">
        <v>82</v>
      </c>
      <c r="H47" s="84">
        <v>52573</v>
      </c>
      <c r="I47" s="65">
        <v>10</v>
      </c>
      <c r="J47" s="85" t="s">
        <v>230</v>
      </c>
      <c r="K47" s="86">
        <v>52363140.9860982</v>
      </c>
      <c r="L47" s="86">
        <v>51375</v>
      </c>
      <c r="M47" s="87">
        <v>1019.23388780726</v>
      </c>
      <c r="N47" s="72">
        <v>1046.79</v>
      </c>
      <c r="O47" s="88">
        <v>25157001.023901802</v>
      </c>
      <c r="P47" s="88">
        <v>2089.1851999999999</v>
      </c>
      <c r="Q47" s="89">
        <v>12041.5370661738</v>
      </c>
      <c r="R47" s="74">
        <v>18473.98</v>
      </c>
      <c r="S47" s="65" t="str">
        <f t="shared" si="3"/>
        <v>1</v>
      </c>
      <c r="T47" s="65" t="str">
        <f t="shared" si="2"/>
        <v>1</v>
      </c>
      <c r="U47" s="65" t="str">
        <f t="shared" si="4"/>
        <v>1</v>
      </c>
    </row>
    <row r="48" spans="1:21" s="1" customFormat="1" x14ac:dyDescent="0.4">
      <c r="A48" s="65" t="s">
        <v>195</v>
      </c>
      <c r="B48" s="83" t="s">
        <v>148</v>
      </c>
      <c r="C48" s="83" t="s">
        <v>57</v>
      </c>
      <c r="D48" s="83" t="s">
        <v>158</v>
      </c>
      <c r="E48" s="65" t="s">
        <v>185</v>
      </c>
      <c r="F48" s="65" t="s">
        <v>198</v>
      </c>
      <c r="G48" s="65">
        <v>82</v>
      </c>
      <c r="H48" s="84">
        <v>52908</v>
      </c>
      <c r="I48" s="65">
        <v>10</v>
      </c>
      <c r="J48" s="85" t="s">
        <v>230</v>
      </c>
      <c r="K48" s="86">
        <v>49436434.767189004</v>
      </c>
      <c r="L48" s="86">
        <v>51288</v>
      </c>
      <c r="M48" s="87">
        <v>963.89866571496202</v>
      </c>
      <c r="N48" s="72">
        <v>1046.79</v>
      </c>
      <c r="O48" s="88">
        <v>28037407.3628111</v>
      </c>
      <c r="P48" s="88">
        <v>2749.1421999999998</v>
      </c>
      <c r="Q48" s="89">
        <v>10198.6020813369</v>
      </c>
      <c r="R48" s="74">
        <v>18473.98</v>
      </c>
      <c r="S48" s="65" t="str">
        <f t="shared" si="3"/>
        <v>1</v>
      </c>
      <c r="T48" s="65" t="str">
        <f t="shared" si="2"/>
        <v>1</v>
      </c>
      <c r="U48" s="65" t="str">
        <f t="shared" si="4"/>
        <v>1</v>
      </c>
    </row>
    <row r="49" spans="1:21" s="1" customFormat="1" x14ac:dyDescent="0.4">
      <c r="A49" s="65" t="s">
        <v>195</v>
      </c>
      <c r="B49" s="83" t="s">
        <v>148</v>
      </c>
      <c r="C49" s="83" t="s">
        <v>58</v>
      </c>
      <c r="D49" s="83" t="s">
        <v>159</v>
      </c>
      <c r="E49" s="65" t="s">
        <v>185</v>
      </c>
      <c r="F49" s="65" t="s">
        <v>197</v>
      </c>
      <c r="G49" s="65">
        <v>38</v>
      </c>
      <c r="H49" s="84">
        <v>26439</v>
      </c>
      <c r="I49" s="65">
        <v>5</v>
      </c>
      <c r="J49" s="85" t="s">
        <v>229</v>
      </c>
      <c r="K49" s="86">
        <v>27060041.521154702</v>
      </c>
      <c r="L49" s="86">
        <v>29340</v>
      </c>
      <c r="M49" s="87">
        <v>922.29180372033602</v>
      </c>
      <c r="N49" s="72">
        <v>1073.8699999999999</v>
      </c>
      <c r="O49" s="88">
        <v>10895123.0688453</v>
      </c>
      <c r="P49" s="88">
        <v>880.01919999999996</v>
      </c>
      <c r="Q49" s="89">
        <v>12380.5515480177</v>
      </c>
      <c r="R49" s="74">
        <v>21737.68</v>
      </c>
      <c r="S49" s="65" t="str">
        <f t="shared" si="3"/>
        <v>1</v>
      </c>
      <c r="T49" s="65" t="str">
        <f t="shared" si="2"/>
        <v>1</v>
      </c>
      <c r="U49" s="65" t="str">
        <f t="shared" si="4"/>
        <v>1</v>
      </c>
    </row>
    <row r="50" spans="1:21" s="1" customFormat="1" x14ac:dyDescent="0.4">
      <c r="A50" s="65" t="s">
        <v>195</v>
      </c>
      <c r="B50" s="83" t="s">
        <v>148</v>
      </c>
      <c r="C50" s="83" t="s">
        <v>59</v>
      </c>
      <c r="D50" s="83" t="s">
        <v>160</v>
      </c>
      <c r="E50" s="65" t="s">
        <v>185</v>
      </c>
      <c r="F50" s="65" t="s">
        <v>197</v>
      </c>
      <c r="G50" s="65">
        <v>35</v>
      </c>
      <c r="H50" s="84">
        <v>17778</v>
      </c>
      <c r="I50" s="65">
        <v>5</v>
      </c>
      <c r="J50" s="85" t="s">
        <v>229</v>
      </c>
      <c r="K50" s="86">
        <v>18204128.565094002</v>
      </c>
      <c r="L50" s="86">
        <v>18598</v>
      </c>
      <c r="M50" s="87">
        <v>978.82183918131204</v>
      </c>
      <c r="N50" s="72">
        <v>1073.8699999999999</v>
      </c>
      <c r="O50" s="88">
        <v>7896647.65490596</v>
      </c>
      <c r="P50" s="88">
        <v>522.34460000000001</v>
      </c>
      <c r="Q50" s="89">
        <v>15117.6975025796</v>
      </c>
      <c r="R50" s="74">
        <v>21737.68</v>
      </c>
      <c r="S50" s="65" t="str">
        <f t="shared" si="3"/>
        <v>1</v>
      </c>
      <c r="T50" s="65" t="str">
        <f t="shared" si="2"/>
        <v>1</v>
      </c>
      <c r="U50" s="65" t="str">
        <f t="shared" si="4"/>
        <v>1</v>
      </c>
    </row>
    <row r="51" spans="1:21" s="1" customFormat="1" x14ac:dyDescent="0.4">
      <c r="A51" s="65" t="s">
        <v>195</v>
      </c>
      <c r="B51" s="83" t="s">
        <v>148</v>
      </c>
      <c r="C51" s="83" t="s">
        <v>60</v>
      </c>
      <c r="D51" s="83" t="s">
        <v>161</v>
      </c>
      <c r="E51" s="65" t="s">
        <v>185</v>
      </c>
      <c r="F51" s="65" t="s">
        <v>197</v>
      </c>
      <c r="G51" s="65">
        <v>42</v>
      </c>
      <c r="H51" s="84">
        <v>24795</v>
      </c>
      <c r="I51" s="65">
        <v>5</v>
      </c>
      <c r="J51" s="85" t="s">
        <v>229</v>
      </c>
      <c r="K51" s="86">
        <v>33824012.171376497</v>
      </c>
      <c r="L51" s="86">
        <v>36472</v>
      </c>
      <c r="M51" s="87">
        <v>927.39669256899799</v>
      </c>
      <c r="N51" s="72">
        <v>1073.8699999999999</v>
      </c>
      <c r="O51" s="88">
        <v>12725382.4786235</v>
      </c>
      <c r="P51" s="88">
        <v>1084.8907999999999</v>
      </c>
      <c r="Q51" s="89">
        <v>11729.6436458153</v>
      </c>
      <c r="R51" s="74">
        <v>21737.68</v>
      </c>
      <c r="S51" s="65" t="str">
        <f t="shared" si="3"/>
        <v>1</v>
      </c>
      <c r="T51" s="65" t="str">
        <f t="shared" si="2"/>
        <v>1</v>
      </c>
      <c r="U51" s="65" t="str">
        <f t="shared" si="4"/>
        <v>1</v>
      </c>
    </row>
    <row r="52" spans="1:21" s="1" customFormat="1" x14ac:dyDescent="0.4">
      <c r="A52" s="65" t="s">
        <v>195</v>
      </c>
      <c r="B52" s="83" t="s">
        <v>148</v>
      </c>
      <c r="C52" s="83" t="s">
        <v>61</v>
      </c>
      <c r="D52" s="83" t="s">
        <v>162</v>
      </c>
      <c r="E52" s="65" t="s">
        <v>185</v>
      </c>
      <c r="F52" s="65" t="s">
        <v>197</v>
      </c>
      <c r="G52" s="65">
        <v>40</v>
      </c>
      <c r="H52" s="84">
        <v>32820</v>
      </c>
      <c r="I52" s="65">
        <v>6</v>
      </c>
      <c r="J52" s="85" t="s">
        <v>228</v>
      </c>
      <c r="K52" s="86">
        <v>28704995.881274499</v>
      </c>
      <c r="L52" s="86">
        <v>32718</v>
      </c>
      <c r="M52" s="87">
        <v>877.34567764761096</v>
      </c>
      <c r="N52" s="73">
        <v>1086.96</v>
      </c>
      <c r="O52" s="88">
        <v>11327788.608725499</v>
      </c>
      <c r="P52" s="88">
        <v>839.851</v>
      </c>
      <c r="Q52" s="89">
        <v>13487.8551180215</v>
      </c>
      <c r="R52" s="74">
        <v>17604.39</v>
      </c>
      <c r="S52" s="65" t="str">
        <f t="shared" si="3"/>
        <v>1</v>
      </c>
      <c r="T52" s="65" t="str">
        <f t="shared" si="2"/>
        <v>1</v>
      </c>
      <c r="U52" s="65" t="str">
        <f t="shared" si="4"/>
        <v>1</v>
      </c>
    </row>
    <row r="53" spans="1:21" s="1" customFormat="1" x14ac:dyDescent="0.4">
      <c r="A53" s="65" t="s">
        <v>195</v>
      </c>
      <c r="B53" s="83" t="s">
        <v>148</v>
      </c>
      <c r="C53" s="83" t="s">
        <v>62</v>
      </c>
      <c r="D53" s="83" t="s">
        <v>163</v>
      </c>
      <c r="E53" s="65" t="s">
        <v>185</v>
      </c>
      <c r="F53" s="65" t="s">
        <v>197</v>
      </c>
      <c r="G53" s="65">
        <v>34</v>
      </c>
      <c r="H53" s="84">
        <v>28073</v>
      </c>
      <c r="I53" s="65">
        <v>5</v>
      </c>
      <c r="J53" s="85" t="s">
        <v>229</v>
      </c>
      <c r="K53" s="86">
        <v>27493231.4053603</v>
      </c>
      <c r="L53" s="86">
        <v>24493</v>
      </c>
      <c r="M53" s="87">
        <v>1122.4934228293901</v>
      </c>
      <c r="N53" s="72">
        <v>1073.8699999999999</v>
      </c>
      <c r="O53" s="88">
        <v>7527221.6046396596</v>
      </c>
      <c r="P53" s="88">
        <v>595.42349999999999</v>
      </c>
      <c r="Q53" s="89">
        <v>12641.794629603401</v>
      </c>
      <c r="R53" s="74">
        <v>21737.68</v>
      </c>
      <c r="S53" s="65" t="str">
        <f t="shared" si="3"/>
        <v>0</v>
      </c>
      <c r="T53" s="65" t="str">
        <f t="shared" si="2"/>
        <v>1</v>
      </c>
      <c r="U53" s="65" t="str">
        <f t="shared" si="4"/>
        <v>0</v>
      </c>
    </row>
    <row r="54" spans="1:21" s="1" customFormat="1" x14ac:dyDescent="0.4">
      <c r="A54" s="65" t="s">
        <v>195</v>
      </c>
      <c r="B54" s="83" t="s">
        <v>148</v>
      </c>
      <c r="C54" s="83" t="s">
        <v>75</v>
      </c>
      <c r="D54" s="83" t="s">
        <v>304</v>
      </c>
      <c r="E54" s="65" t="s">
        <v>186</v>
      </c>
      <c r="F54" s="65" t="s">
        <v>196</v>
      </c>
      <c r="G54" s="65">
        <v>276</v>
      </c>
      <c r="H54" s="84">
        <v>113238</v>
      </c>
      <c r="I54" s="65">
        <v>16</v>
      </c>
      <c r="J54" s="85" t="s">
        <v>227</v>
      </c>
      <c r="K54" s="86">
        <v>121213168.08229201</v>
      </c>
      <c r="L54" s="86">
        <v>130625</v>
      </c>
      <c r="M54" s="87">
        <v>927.94769823764</v>
      </c>
      <c r="N54" s="72">
        <v>1243.31</v>
      </c>
      <c r="O54" s="88">
        <v>109395562.627708</v>
      </c>
      <c r="P54" s="88">
        <v>8957.7214000000004</v>
      </c>
      <c r="Q54" s="89">
        <v>12212.4319056974</v>
      </c>
      <c r="R54" s="74">
        <v>17265.5</v>
      </c>
      <c r="S54" s="65" t="str">
        <f t="shared" si="3"/>
        <v>1</v>
      </c>
      <c r="T54" s="65" t="str">
        <f t="shared" si="2"/>
        <v>1</v>
      </c>
      <c r="U54" s="65" t="str">
        <f t="shared" si="4"/>
        <v>1</v>
      </c>
    </row>
    <row r="55" spans="1:21" s="1" customFormat="1" x14ac:dyDescent="0.4">
      <c r="A55" s="65" t="s">
        <v>195</v>
      </c>
      <c r="B55" s="83" t="s">
        <v>148</v>
      </c>
      <c r="C55" s="83" t="s">
        <v>78</v>
      </c>
      <c r="D55" s="83" t="s">
        <v>164</v>
      </c>
      <c r="E55" s="65" t="s">
        <v>185</v>
      </c>
      <c r="F55" s="65" t="s">
        <v>197</v>
      </c>
      <c r="G55" s="65">
        <v>40</v>
      </c>
      <c r="H55" s="84">
        <v>28539</v>
      </c>
      <c r="I55" s="65">
        <v>5</v>
      </c>
      <c r="J55" s="85" t="s">
        <v>229</v>
      </c>
      <c r="K55" s="86">
        <v>23517647.855094198</v>
      </c>
      <c r="L55" s="86">
        <v>22599</v>
      </c>
      <c r="M55" s="87">
        <v>1040.6499338507999</v>
      </c>
      <c r="N55" s="72">
        <v>1073.8699999999999</v>
      </c>
      <c r="O55" s="88">
        <v>13466771.2449058</v>
      </c>
      <c r="P55" s="88">
        <v>865.97820000000002</v>
      </c>
      <c r="Q55" s="89">
        <v>15550.9356296796</v>
      </c>
      <c r="R55" s="74">
        <v>21737.68</v>
      </c>
      <c r="S55" s="65" t="str">
        <f t="shared" si="3"/>
        <v>1</v>
      </c>
      <c r="T55" s="65" t="str">
        <f t="shared" si="2"/>
        <v>1</v>
      </c>
      <c r="U55" s="65" t="str">
        <f t="shared" si="4"/>
        <v>1</v>
      </c>
    </row>
    <row r="56" spans="1:21" s="1" customFormat="1" x14ac:dyDescent="0.4">
      <c r="A56" s="65" t="s">
        <v>195</v>
      </c>
      <c r="B56" s="83" t="s">
        <v>139</v>
      </c>
      <c r="C56" s="83" t="s">
        <v>3</v>
      </c>
      <c r="D56" s="83" t="s">
        <v>140</v>
      </c>
      <c r="E56" s="65" t="s">
        <v>186</v>
      </c>
      <c r="F56" s="65" t="s">
        <v>196</v>
      </c>
      <c r="G56" s="65">
        <v>420</v>
      </c>
      <c r="H56" s="84">
        <v>112292</v>
      </c>
      <c r="I56" s="65">
        <v>17</v>
      </c>
      <c r="J56" s="85" t="s">
        <v>233</v>
      </c>
      <c r="K56" s="86">
        <v>184322944.02475601</v>
      </c>
      <c r="L56" s="86">
        <v>170638</v>
      </c>
      <c r="M56" s="87">
        <v>1080.19868976873</v>
      </c>
      <c r="N56" s="72">
        <v>1254.8900000000001</v>
      </c>
      <c r="O56" s="88">
        <v>260193493.215244</v>
      </c>
      <c r="P56" s="88">
        <v>21087.152300000002</v>
      </c>
      <c r="Q56" s="89">
        <v>12338.958315165401</v>
      </c>
      <c r="R56" s="74">
        <v>18388.21</v>
      </c>
      <c r="S56" s="65" t="str">
        <f t="shared" si="3"/>
        <v>1</v>
      </c>
      <c r="T56" s="65" t="str">
        <f t="shared" si="2"/>
        <v>1</v>
      </c>
      <c r="U56" s="65" t="str">
        <f t="shared" si="4"/>
        <v>1</v>
      </c>
    </row>
    <row r="57" spans="1:21" s="1" customFormat="1" x14ac:dyDescent="0.4">
      <c r="A57" s="65" t="s">
        <v>195</v>
      </c>
      <c r="B57" s="83" t="s">
        <v>139</v>
      </c>
      <c r="C57" s="83" t="s">
        <v>39</v>
      </c>
      <c r="D57" s="83" t="s">
        <v>141</v>
      </c>
      <c r="E57" s="65" t="s">
        <v>185</v>
      </c>
      <c r="F57" s="65" t="s">
        <v>199</v>
      </c>
      <c r="G57" s="65">
        <v>129</v>
      </c>
      <c r="H57" s="84">
        <v>59176</v>
      </c>
      <c r="I57" s="65">
        <v>13</v>
      </c>
      <c r="J57" s="85" t="s">
        <v>231</v>
      </c>
      <c r="K57" s="86">
        <v>59074397.409731701</v>
      </c>
      <c r="L57" s="86">
        <v>53984</v>
      </c>
      <c r="M57" s="87">
        <v>1094.2945578269801</v>
      </c>
      <c r="N57" s="72">
        <v>1042.3</v>
      </c>
      <c r="O57" s="88">
        <v>40924502.780268297</v>
      </c>
      <c r="P57" s="88">
        <v>2762.0740000000001</v>
      </c>
      <c r="Q57" s="89">
        <v>14816.5844869719</v>
      </c>
      <c r="R57" s="74">
        <v>16943.490000000002</v>
      </c>
      <c r="S57" s="65" t="str">
        <f t="shared" si="3"/>
        <v>0</v>
      </c>
      <c r="T57" s="65" t="str">
        <f t="shared" si="2"/>
        <v>1</v>
      </c>
      <c r="U57" s="65" t="str">
        <f t="shared" si="4"/>
        <v>0</v>
      </c>
    </row>
    <row r="58" spans="1:21" s="1" customFormat="1" x14ac:dyDescent="0.4">
      <c r="A58" s="65" t="s">
        <v>195</v>
      </c>
      <c r="B58" s="83" t="s">
        <v>139</v>
      </c>
      <c r="C58" s="83" t="s">
        <v>41</v>
      </c>
      <c r="D58" s="83" t="s">
        <v>142</v>
      </c>
      <c r="E58" s="65" t="s">
        <v>185</v>
      </c>
      <c r="F58" s="65" t="s">
        <v>197</v>
      </c>
      <c r="G58" s="65">
        <v>30</v>
      </c>
      <c r="H58" s="84">
        <v>23304</v>
      </c>
      <c r="I58" s="65">
        <v>5</v>
      </c>
      <c r="J58" s="85" t="s">
        <v>229</v>
      </c>
      <c r="K58" s="86">
        <v>23047446.4473144</v>
      </c>
      <c r="L58" s="86">
        <v>21463</v>
      </c>
      <c r="M58" s="87">
        <v>1073.8222264974299</v>
      </c>
      <c r="N58" s="72">
        <v>1073.8699999999999</v>
      </c>
      <c r="O58" s="88">
        <v>9771034.4826856498</v>
      </c>
      <c r="P58" s="88">
        <v>503.18950000000001</v>
      </c>
      <c r="Q58" s="89">
        <v>19418.200265875301</v>
      </c>
      <c r="R58" s="74">
        <v>21737.68</v>
      </c>
      <c r="S58" s="65" t="str">
        <f t="shared" si="3"/>
        <v>1</v>
      </c>
      <c r="T58" s="65" t="str">
        <f t="shared" si="2"/>
        <v>1</v>
      </c>
      <c r="U58" s="65" t="str">
        <f t="shared" si="4"/>
        <v>1</v>
      </c>
    </row>
    <row r="59" spans="1:21" s="1" customFormat="1" x14ac:dyDescent="0.4">
      <c r="A59" s="65" t="s">
        <v>195</v>
      </c>
      <c r="B59" s="83" t="s">
        <v>139</v>
      </c>
      <c r="C59" s="83" t="s">
        <v>42</v>
      </c>
      <c r="D59" s="83" t="s">
        <v>143</v>
      </c>
      <c r="E59" s="65" t="s">
        <v>185</v>
      </c>
      <c r="F59" s="65" t="s">
        <v>197</v>
      </c>
      <c r="G59" s="65">
        <v>30</v>
      </c>
      <c r="H59" s="84">
        <v>20814</v>
      </c>
      <c r="I59" s="65">
        <v>5</v>
      </c>
      <c r="J59" s="85" t="s">
        <v>229</v>
      </c>
      <c r="K59" s="86">
        <v>31463881.6285883</v>
      </c>
      <c r="L59" s="86">
        <v>27939</v>
      </c>
      <c r="M59" s="87">
        <v>1126.1634857578399</v>
      </c>
      <c r="N59" s="72">
        <v>1073.8699999999999</v>
      </c>
      <c r="O59" s="88">
        <v>10992287.0514117</v>
      </c>
      <c r="P59" s="88">
        <v>820.42510000000004</v>
      </c>
      <c r="Q59" s="89">
        <v>13398.2822458889</v>
      </c>
      <c r="R59" s="74">
        <v>21737.68</v>
      </c>
      <c r="S59" s="65" t="str">
        <f t="shared" si="3"/>
        <v>0</v>
      </c>
      <c r="T59" s="65" t="str">
        <f t="shared" si="2"/>
        <v>1</v>
      </c>
      <c r="U59" s="65" t="str">
        <f t="shared" si="4"/>
        <v>0</v>
      </c>
    </row>
    <row r="60" spans="1:21" s="1" customFormat="1" x14ac:dyDescent="0.4">
      <c r="A60" s="65" t="s">
        <v>195</v>
      </c>
      <c r="B60" s="83" t="s">
        <v>139</v>
      </c>
      <c r="C60" s="83" t="s">
        <v>74</v>
      </c>
      <c r="D60" s="83" t="s">
        <v>305</v>
      </c>
      <c r="E60" s="65" t="s">
        <v>186</v>
      </c>
      <c r="F60" s="65" t="s">
        <v>203</v>
      </c>
      <c r="G60" s="65">
        <v>266</v>
      </c>
      <c r="H60" s="84">
        <v>62978</v>
      </c>
      <c r="I60" s="65">
        <v>15</v>
      </c>
      <c r="J60" s="85" t="s">
        <v>236</v>
      </c>
      <c r="K60" s="86">
        <v>99412674.2098791</v>
      </c>
      <c r="L60" s="86">
        <v>94770</v>
      </c>
      <c r="M60" s="87">
        <v>1048.98885944792</v>
      </c>
      <c r="N60" s="72">
        <v>1051.8499999999999</v>
      </c>
      <c r="O60" s="88">
        <v>150563399.970121</v>
      </c>
      <c r="P60" s="88">
        <v>7872.4985999999999</v>
      </c>
      <c r="Q60" s="89">
        <v>19125.236804757398</v>
      </c>
      <c r="R60" s="74">
        <v>20834.18</v>
      </c>
      <c r="S60" s="65" t="str">
        <f t="shared" si="3"/>
        <v>1</v>
      </c>
      <c r="T60" s="65" t="str">
        <f t="shared" si="2"/>
        <v>1</v>
      </c>
      <c r="U60" s="65" t="str">
        <f t="shared" si="4"/>
        <v>1</v>
      </c>
    </row>
    <row r="61" spans="1:21" s="1" customFormat="1" x14ac:dyDescent="0.4">
      <c r="A61" s="65" t="s">
        <v>195</v>
      </c>
      <c r="B61" s="83" t="s">
        <v>139</v>
      </c>
      <c r="C61" s="83" t="s">
        <v>79</v>
      </c>
      <c r="D61" s="83" t="s">
        <v>144</v>
      </c>
      <c r="E61" s="65" t="s">
        <v>185</v>
      </c>
      <c r="F61" s="65" t="s">
        <v>197</v>
      </c>
      <c r="G61" s="65">
        <v>30</v>
      </c>
      <c r="H61" s="84">
        <v>20272</v>
      </c>
      <c r="I61" s="65">
        <v>5</v>
      </c>
      <c r="J61" s="85" t="s">
        <v>229</v>
      </c>
      <c r="K61" s="86">
        <v>17397207.747131102</v>
      </c>
      <c r="L61" s="86">
        <v>22335</v>
      </c>
      <c r="M61" s="87">
        <v>778.92132290714596</v>
      </c>
      <c r="N61" s="72">
        <v>1073.8699999999999</v>
      </c>
      <c r="O61" s="88">
        <v>10753389.1828689</v>
      </c>
      <c r="P61" s="88">
        <v>725.52530000000002</v>
      </c>
      <c r="Q61" s="89">
        <v>14821.5219825813</v>
      </c>
      <c r="R61" s="74">
        <v>21737.68</v>
      </c>
      <c r="S61" s="65" t="str">
        <f t="shared" si="3"/>
        <v>1</v>
      </c>
      <c r="T61" s="65" t="str">
        <f t="shared" si="2"/>
        <v>1</v>
      </c>
      <c r="U61" s="65" t="str">
        <f t="shared" si="4"/>
        <v>1</v>
      </c>
    </row>
    <row r="62" spans="1:21" s="1" customFormat="1" x14ac:dyDescent="0.4">
      <c r="A62" s="65" t="s">
        <v>195</v>
      </c>
      <c r="B62" s="83" t="s">
        <v>139</v>
      </c>
      <c r="C62" s="83" t="s">
        <v>83</v>
      </c>
      <c r="D62" s="83" t="s">
        <v>145</v>
      </c>
      <c r="E62" s="65" t="s">
        <v>185</v>
      </c>
      <c r="F62" s="65" t="s">
        <v>201</v>
      </c>
      <c r="G62" s="65">
        <v>15</v>
      </c>
      <c r="H62" s="84">
        <v>12022</v>
      </c>
      <c r="I62" s="65">
        <v>2</v>
      </c>
      <c r="J62" s="85" t="s">
        <v>232</v>
      </c>
      <c r="K62" s="86">
        <v>14219185.0235635</v>
      </c>
      <c r="L62" s="86">
        <v>12968</v>
      </c>
      <c r="M62" s="87">
        <v>1096.4824971902799</v>
      </c>
      <c r="N62" s="90">
        <v>1229.74</v>
      </c>
      <c r="O62" s="88">
        <v>7012176.7864365103</v>
      </c>
      <c r="P62" s="88">
        <v>398.46460000000002</v>
      </c>
      <c r="Q62" s="89">
        <v>17597.991857837598</v>
      </c>
      <c r="R62" s="91">
        <v>22911.25</v>
      </c>
      <c r="S62" s="65" t="str">
        <f t="shared" si="3"/>
        <v>1</v>
      </c>
      <c r="T62" s="65" t="str">
        <f t="shared" si="2"/>
        <v>1</v>
      </c>
      <c r="U62" s="65" t="str">
        <f t="shared" si="4"/>
        <v>1</v>
      </c>
    </row>
    <row r="63" spans="1:21" s="1" customFormat="1" x14ac:dyDescent="0.4">
      <c r="A63" s="65" t="s">
        <v>195</v>
      </c>
      <c r="B63" s="83" t="s">
        <v>139</v>
      </c>
      <c r="C63" s="83" t="s">
        <v>84</v>
      </c>
      <c r="D63" s="83" t="s">
        <v>146</v>
      </c>
      <c r="E63" s="65" t="s">
        <v>185</v>
      </c>
      <c r="F63" s="65" t="s">
        <v>197</v>
      </c>
      <c r="G63" s="65">
        <v>30</v>
      </c>
      <c r="H63" s="84">
        <v>36388</v>
      </c>
      <c r="I63" s="65">
        <v>6</v>
      </c>
      <c r="J63" s="85" t="s">
        <v>228</v>
      </c>
      <c r="K63" s="86">
        <v>21451125.0145365</v>
      </c>
      <c r="L63" s="86">
        <v>23619</v>
      </c>
      <c r="M63" s="87">
        <v>908.21478532268395</v>
      </c>
      <c r="N63" s="73">
        <v>1086.96</v>
      </c>
      <c r="O63" s="88">
        <v>7470132.4454635195</v>
      </c>
      <c r="P63" s="88">
        <v>532.59969999999998</v>
      </c>
      <c r="Q63" s="89">
        <v>14025.791688323399</v>
      </c>
      <c r="R63" s="74">
        <v>17604.39</v>
      </c>
      <c r="S63" s="65" t="str">
        <f t="shared" si="3"/>
        <v>1</v>
      </c>
      <c r="T63" s="65" t="str">
        <f t="shared" si="2"/>
        <v>1</v>
      </c>
      <c r="U63" s="65" t="str">
        <f t="shared" si="4"/>
        <v>1</v>
      </c>
    </row>
    <row r="64" spans="1:21" s="1" customFormat="1" x14ac:dyDescent="0.4">
      <c r="A64" s="65" t="s">
        <v>195</v>
      </c>
      <c r="B64" s="83" t="s">
        <v>139</v>
      </c>
      <c r="C64" s="83" t="s">
        <v>85</v>
      </c>
      <c r="D64" s="83" t="s">
        <v>147</v>
      </c>
      <c r="E64" s="65" t="s">
        <v>185</v>
      </c>
      <c r="F64" s="65" t="s">
        <v>197</v>
      </c>
      <c r="G64" s="65">
        <v>30</v>
      </c>
      <c r="H64" s="84">
        <v>28793</v>
      </c>
      <c r="I64" s="65">
        <v>5</v>
      </c>
      <c r="J64" s="85" t="s">
        <v>229</v>
      </c>
      <c r="K64" s="86">
        <v>19431043.359939799</v>
      </c>
      <c r="L64" s="86">
        <v>19897</v>
      </c>
      <c r="M64" s="87">
        <v>976.58156304668296</v>
      </c>
      <c r="N64" s="72">
        <v>1073.8699999999999</v>
      </c>
      <c r="O64" s="88">
        <v>9144744.2900601495</v>
      </c>
      <c r="P64" s="88">
        <v>738.91070000000002</v>
      </c>
      <c r="Q64" s="89">
        <v>12375.9803316695</v>
      </c>
      <c r="R64" s="74">
        <v>21737.68</v>
      </c>
      <c r="S64" s="65" t="str">
        <f t="shared" si="3"/>
        <v>1</v>
      </c>
      <c r="T64" s="65" t="str">
        <f t="shared" si="2"/>
        <v>1</v>
      </c>
      <c r="U64" s="65" t="str">
        <f t="shared" si="4"/>
        <v>1</v>
      </c>
    </row>
    <row r="65" spans="1:21" s="1" customFormat="1" x14ac:dyDescent="0.4">
      <c r="A65" s="65" t="s">
        <v>195</v>
      </c>
      <c r="B65" s="83" t="s">
        <v>98</v>
      </c>
      <c r="C65" s="83" t="s">
        <v>1</v>
      </c>
      <c r="D65" s="83" t="s">
        <v>99</v>
      </c>
      <c r="E65" s="65" t="s">
        <v>186</v>
      </c>
      <c r="F65" s="65" t="s">
        <v>196</v>
      </c>
      <c r="G65" s="65">
        <v>353</v>
      </c>
      <c r="H65" s="84">
        <v>101105</v>
      </c>
      <c r="I65" s="65">
        <v>16</v>
      </c>
      <c r="J65" s="85" t="s">
        <v>227</v>
      </c>
      <c r="K65" s="86">
        <v>125203102.906377</v>
      </c>
      <c r="L65" s="86">
        <v>112586</v>
      </c>
      <c r="M65" s="87">
        <v>1112.0663573301899</v>
      </c>
      <c r="N65" s="72">
        <v>1243.31</v>
      </c>
      <c r="O65" s="88">
        <v>155371364.173623</v>
      </c>
      <c r="P65" s="88">
        <v>8647.9143000000004</v>
      </c>
      <c r="Q65" s="89">
        <v>17966.339487617599</v>
      </c>
      <c r="R65" s="74">
        <v>17265.5</v>
      </c>
      <c r="S65" s="65" t="str">
        <f t="shared" si="3"/>
        <v>1</v>
      </c>
      <c r="T65" s="65" t="str">
        <f t="shared" si="2"/>
        <v>0</v>
      </c>
      <c r="U65" s="65" t="str">
        <f t="shared" si="4"/>
        <v>0</v>
      </c>
    </row>
    <row r="66" spans="1:21" s="1" customFormat="1" x14ac:dyDescent="0.4">
      <c r="A66" s="65" t="s">
        <v>195</v>
      </c>
      <c r="B66" s="83" t="s">
        <v>98</v>
      </c>
      <c r="C66" s="83" t="s">
        <v>6</v>
      </c>
      <c r="D66" s="83" t="s">
        <v>100</v>
      </c>
      <c r="E66" s="65" t="s">
        <v>185</v>
      </c>
      <c r="F66" s="65" t="s">
        <v>198</v>
      </c>
      <c r="G66" s="65">
        <v>60</v>
      </c>
      <c r="H66" s="84">
        <v>69140</v>
      </c>
      <c r="I66" s="65">
        <v>10</v>
      </c>
      <c r="J66" s="85" t="s">
        <v>230</v>
      </c>
      <c r="K66" s="86">
        <v>44264917.824390598</v>
      </c>
      <c r="L66" s="86">
        <v>45443</v>
      </c>
      <c r="M66" s="87">
        <v>974.07560734085803</v>
      </c>
      <c r="N66" s="72">
        <v>1046.79</v>
      </c>
      <c r="O66" s="88">
        <v>21694127.745609399</v>
      </c>
      <c r="P66" s="88">
        <v>1582.1101000000001</v>
      </c>
      <c r="Q66" s="89">
        <v>13712.1479381298</v>
      </c>
      <c r="R66" s="74">
        <v>18473.98</v>
      </c>
      <c r="S66" s="65" t="str">
        <f t="shared" si="3"/>
        <v>1</v>
      </c>
      <c r="T66" s="65" t="str">
        <f t="shared" si="2"/>
        <v>1</v>
      </c>
      <c r="U66" s="65" t="str">
        <f t="shared" si="4"/>
        <v>1</v>
      </c>
    </row>
    <row r="67" spans="1:21" s="1" customFormat="1" x14ac:dyDescent="0.4">
      <c r="A67" s="65" t="s">
        <v>195</v>
      </c>
      <c r="B67" s="83" t="s">
        <v>98</v>
      </c>
      <c r="C67" s="83" t="s">
        <v>7</v>
      </c>
      <c r="D67" s="83" t="s">
        <v>101</v>
      </c>
      <c r="E67" s="65" t="s">
        <v>185</v>
      </c>
      <c r="F67" s="65" t="s">
        <v>197</v>
      </c>
      <c r="G67" s="65">
        <v>40</v>
      </c>
      <c r="H67" s="84">
        <v>46890</v>
      </c>
      <c r="I67" s="65">
        <v>6</v>
      </c>
      <c r="J67" s="85" t="s">
        <v>228</v>
      </c>
      <c r="K67" s="86">
        <v>36330741.415982999</v>
      </c>
      <c r="L67" s="86">
        <v>35672</v>
      </c>
      <c r="M67" s="87">
        <v>1018.46662413049</v>
      </c>
      <c r="N67" s="73">
        <v>1086.96</v>
      </c>
      <c r="O67" s="88">
        <v>14314930.594017001</v>
      </c>
      <c r="P67" s="88">
        <v>1117.4585</v>
      </c>
      <c r="Q67" s="89">
        <v>12810.2570198508</v>
      </c>
      <c r="R67" s="74">
        <v>17604.39</v>
      </c>
      <c r="S67" s="65" t="str">
        <f t="shared" si="3"/>
        <v>1</v>
      </c>
      <c r="T67" s="65" t="str">
        <f t="shared" si="2"/>
        <v>1</v>
      </c>
      <c r="U67" s="65" t="str">
        <f t="shared" si="4"/>
        <v>1</v>
      </c>
    </row>
    <row r="68" spans="1:21" s="1" customFormat="1" x14ac:dyDescent="0.4">
      <c r="A68" s="65" t="s">
        <v>195</v>
      </c>
      <c r="B68" s="83" t="s">
        <v>98</v>
      </c>
      <c r="C68" s="83" t="s">
        <v>8</v>
      </c>
      <c r="D68" s="83" t="s">
        <v>102</v>
      </c>
      <c r="E68" s="65" t="s">
        <v>185</v>
      </c>
      <c r="F68" s="65" t="s">
        <v>199</v>
      </c>
      <c r="G68" s="65">
        <v>90</v>
      </c>
      <c r="H68" s="84">
        <v>81383</v>
      </c>
      <c r="I68" s="65">
        <v>12</v>
      </c>
      <c r="J68" s="85" t="s">
        <v>234</v>
      </c>
      <c r="K68" s="86">
        <v>46154338.9999929</v>
      </c>
      <c r="L68" s="86">
        <v>51467</v>
      </c>
      <c r="M68" s="87">
        <v>896.77539005562699</v>
      </c>
      <c r="N68" s="90">
        <v>1080.93</v>
      </c>
      <c r="O68" s="88">
        <v>31910369.310007099</v>
      </c>
      <c r="P68" s="88">
        <v>2419.1842000000001</v>
      </c>
      <c r="Q68" s="89">
        <v>13190.549653063699</v>
      </c>
      <c r="R68" s="91">
        <v>18988.419999999998</v>
      </c>
      <c r="S68" s="65" t="str">
        <f t="shared" ref="S68:S91" si="5">IF(AND(M68&lt;=N68),"1","0")</f>
        <v>1</v>
      </c>
      <c r="T68" s="65" t="str">
        <f t="shared" si="2"/>
        <v>1</v>
      </c>
      <c r="U68" s="65" t="str">
        <f t="shared" ref="U68:U91" si="6">IF(AND(M68&lt;=N68,Q68&lt;=R68),"1","0")</f>
        <v>1</v>
      </c>
    </row>
    <row r="69" spans="1:21" s="1" customFormat="1" x14ac:dyDescent="0.4">
      <c r="A69" s="65" t="s">
        <v>195</v>
      </c>
      <c r="B69" s="83" t="s">
        <v>98</v>
      </c>
      <c r="C69" s="83" t="s">
        <v>9</v>
      </c>
      <c r="D69" s="83" t="s">
        <v>103</v>
      </c>
      <c r="E69" s="65" t="s">
        <v>185</v>
      </c>
      <c r="F69" s="65" t="s">
        <v>198</v>
      </c>
      <c r="G69" s="65">
        <v>40</v>
      </c>
      <c r="H69" s="84">
        <v>53162</v>
      </c>
      <c r="I69" s="65">
        <v>10</v>
      </c>
      <c r="J69" s="85" t="s">
        <v>230</v>
      </c>
      <c r="K69" s="86">
        <v>35266126.050182201</v>
      </c>
      <c r="L69" s="86">
        <v>35297</v>
      </c>
      <c r="M69" s="87">
        <v>999.125309521551</v>
      </c>
      <c r="N69" s="72">
        <v>1046.79</v>
      </c>
      <c r="O69" s="88">
        <v>16991227.3898178</v>
      </c>
      <c r="P69" s="88">
        <v>905.8768</v>
      </c>
      <c r="Q69" s="89">
        <v>18756.6646919513</v>
      </c>
      <c r="R69" s="74">
        <v>18473.98</v>
      </c>
      <c r="S69" s="65" t="str">
        <f t="shared" si="5"/>
        <v>1</v>
      </c>
      <c r="T69" s="65" t="str">
        <f t="shared" ref="T69:T91" si="7">IF(AND(Q69&lt;=R69),"1","0")</f>
        <v>0</v>
      </c>
      <c r="U69" s="65" t="str">
        <f t="shared" si="6"/>
        <v>0</v>
      </c>
    </row>
    <row r="70" spans="1:21" s="1" customFormat="1" x14ac:dyDescent="0.4">
      <c r="A70" s="65" t="s">
        <v>195</v>
      </c>
      <c r="B70" s="83" t="s">
        <v>98</v>
      </c>
      <c r="C70" s="83" t="s">
        <v>80</v>
      </c>
      <c r="D70" s="83" t="s">
        <v>306</v>
      </c>
      <c r="E70" s="65" t="s">
        <v>185</v>
      </c>
      <c r="F70" s="65" t="s">
        <v>197</v>
      </c>
      <c r="G70" s="65">
        <v>30</v>
      </c>
      <c r="H70" s="84">
        <v>28737</v>
      </c>
      <c r="I70" s="65">
        <v>5</v>
      </c>
      <c r="J70" s="85" t="s">
        <v>229</v>
      </c>
      <c r="K70" s="86">
        <v>27482419.8019583</v>
      </c>
      <c r="L70" s="86">
        <v>23983</v>
      </c>
      <c r="M70" s="87">
        <v>1145.91251311172</v>
      </c>
      <c r="N70" s="72">
        <v>1073.8699999999999</v>
      </c>
      <c r="O70" s="88">
        <v>14522765.248041701</v>
      </c>
      <c r="P70" s="88">
        <v>1053.0598</v>
      </c>
      <c r="Q70" s="89">
        <v>13791.0166621513</v>
      </c>
      <c r="R70" s="74">
        <v>21737.68</v>
      </c>
      <c r="S70" s="65" t="str">
        <f t="shared" si="5"/>
        <v>0</v>
      </c>
      <c r="T70" s="65" t="str">
        <f t="shared" si="7"/>
        <v>1</v>
      </c>
      <c r="U70" s="65" t="str">
        <f t="shared" si="6"/>
        <v>0</v>
      </c>
    </row>
    <row r="71" spans="1:21" s="1" customFormat="1" x14ac:dyDescent="0.4">
      <c r="A71" s="65" t="s">
        <v>195</v>
      </c>
      <c r="B71" s="83" t="s">
        <v>104</v>
      </c>
      <c r="C71" s="83" t="s">
        <v>0</v>
      </c>
      <c r="D71" s="83" t="s">
        <v>105</v>
      </c>
      <c r="E71" s="65" t="s">
        <v>184</v>
      </c>
      <c r="F71" s="65" t="s">
        <v>202</v>
      </c>
      <c r="G71" s="65">
        <v>1143</v>
      </c>
      <c r="H71" s="84">
        <v>258303</v>
      </c>
      <c r="I71" s="65">
        <v>20</v>
      </c>
      <c r="J71" s="85" t="s">
        <v>238</v>
      </c>
      <c r="K71" s="86">
        <v>543898185.05429304</v>
      </c>
      <c r="L71" s="86">
        <v>291394</v>
      </c>
      <c r="M71" s="87">
        <v>1866.53872438792</v>
      </c>
      <c r="N71" s="72">
        <v>2065.48</v>
      </c>
      <c r="O71" s="88">
        <v>989963873.19570696</v>
      </c>
      <c r="P71" s="88">
        <v>68686.364799999996</v>
      </c>
      <c r="Q71" s="89">
        <v>14412.815062760599</v>
      </c>
      <c r="R71" s="74">
        <v>17855.66</v>
      </c>
      <c r="S71" s="65" t="str">
        <f t="shared" si="5"/>
        <v>1</v>
      </c>
      <c r="T71" s="65" t="str">
        <f t="shared" si="7"/>
        <v>1</v>
      </c>
      <c r="U71" s="65" t="str">
        <f t="shared" si="6"/>
        <v>1</v>
      </c>
    </row>
    <row r="72" spans="1:21" s="1" customFormat="1" x14ac:dyDescent="0.4">
      <c r="A72" s="65" t="s">
        <v>195</v>
      </c>
      <c r="B72" s="83" t="s">
        <v>104</v>
      </c>
      <c r="C72" s="83" t="s">
        <v>10</v>
      </c>
      <c r="D72" s="83" t="s">
        <v>106</v>
      </c>
      <c r="E72" s="65" t="s">
        <v>185</v>
      </c>
      <c r="F72" s="65" t="s">
        <v>198</v>
      </c>
      <c r="G72" s="65">
        <v>60</v>
      </c>
      <c r="H72" s="84">
        <v>51023</v>
      </c>
      <c r="I72" s="65">
        <v>10</v>
      </c>
      <c r="J72" s="85" t="s">
        <v>230</v>
      </c>
      <c r="K72" s="86">
        <v>41211995.731171697</v>
      </c>
      <c r="L72" s="86">
        <v>50930</v>
      </c>
      <c r="M72" s="87">
        <v>809.18899923761501</v>
      </c>
      <c r="N72" s="72">
        <v>1046.79</v>
      </c>
      <c r="O72" s="88">
        <v>12645616.678828301</v>
      </c>
      <c r="P72" s="88">
        <v>1292.8050000000001</v>
      </c>
      <c r="Q72" s="89">
        <v>9781.5344764510392</v>
      </c>
      <c r="R72" s="74">
        <v>18473.98</v>
      </c>
      <c r="S72" s="65" t="str">
        <f t="shared" si="5"/>
        <v>1</v>
      </c>
      <c r="T72" s="65" t="str">
        <f t="shared" si="7"/>
        <v>1</v>
      </c>
      <c r="U72" s="65" t="str">
        <f t="shared" si="6"/>
        <v>1</v>
      </c>
    </row>
    <row r="73" spans="1:21" s="1" customFormat="1" x14ac:dyDescent="0.4">
      <c r="A73" s="65" t="s">
        <v>195</v>
      </c>
      <c r="B73" s="83" t="s">
        <v>104</v>
      </c>
      <c r="C73" s="83" t="s">
        <v>11</v>
      </c>
      <c r="D73" s="83" t="s">
        <v>107</v>
      </c>
      <c r="E73" s="65" t="s">
        <v>185</v>
      </c>
      <c r="F73" s="65" t="s">
        <v>198</v>
      </c>
      <c r="G73" s="65">
        <v>60</v>
      </c>
      <c r="H73" s="84">
        <v>49182</v>
      </c>
      <c r="I73" s="65">
        <v>9</v>
      </c>
      <c r="J73" s="85" t="s">
        <v>294</v>
      </c>
      <c r="K73" s="86">
        <v>31008339.635585401</v>
      </c>
      <c r="L73" s="86">
        <v>43567</v>
      </c>
      <c r="M73" s="87">
        <v>711.73915200921294</v>
      </c>
      <c r="N73" s="73">
        <v>1020.34</v>
      </c>
      <c r="O73" s="88">
        <v>14359606.4144146</v>
      </c>
      <c r="P73" s="88">
        <v>904.26239999999996</v>
      </c>
      <c r="Q73" s="89">
        <v>15879.910979838</v>
      </c>
      <c r="R73" s="91">
        <v>17398.11</v>
      </c>
      <c r="S73" s="65" t="str">
        <f t="shared" si="5"/>
        <v>1</v>
      </c>
      <c r="T73" s="65" t="str">
        <f t="shared" si="7"/>
        <v>1</v>
      </c>
      <c r="U73" s="65" t="str">
        <f t="shared" si="6"/>
        <v>1</v>
      </c>
    </row>
    <row r="74" spans="1:21" s="1" customFormat="1" x14ac:dyDescent="0.4">
      <c r="A74" s="92" t="s">
        <v>195</v>
      </c>
      <c r="B74" s="93" t="s">
        <v>104</v>
      </c>
      <c r="C74" s="93" t="s">
        <v>12</v>
      </c>
      <c r="D74" s="93" t="s">
        <v>108</v>
      </c>
      <c r="E74" s="92" t="s">
        <v>186</v>
      </c>
      <c r="F74" s="92" t="s">
        <v>196</v>
      </c>
      <c r="G74" s="92">
        <v>280</v>
      </c>
      <c r="H74" s="94">
        <v>83829</v>
      </c>
      <c r="I74" s="92">
        <v>16</v>
      </c>
      <c r="J74" s="85" t="s">
        <v>227</v>
      </c>
      <c r="K74" s="86">
        <v>85482596.194912598</v>
      </c>
      <c r="L74" s="86">
        <v>122050</v>
      </c>
      <c r="M74" s="87">
        <v>700.38997292021804</v>
      </c>
      <c r="N74" s="72">
        <v>1243.31</v>
      </c>
      <c r="O74" s="88">
        <v>142338725.365087</v>
      </c>
      <c r="P74" s="88">
        <v>11744.43</v>
      </c>
      <c r="Q74" s="89">
        <v>12119.6793173519</v>
      </c>
      <c r="R74" s="74">
        <v>17265.5</v>
      </c>
      <c r="S74" s="65" t="str">
        <f t="shared" si="5"/>
        <v>1</v>
      </c>
      <c r="T74" s="65" t="str">
        <f t="shared" si="7"/>
        <v>1</v>
      </c>
      <c r="U74" s="65" t="str">
        <f t="shared" si="6"/>
        <v>1</v>
      </c>
    </row>
    <row r="75" spans="1:21" s="1" customFormat="1" x14ac:dyDescent="0.4">
      <c r="A75" s="65" t="s">
        <v>195</v>
      </c>
      <c r="B75" s="83" t="s">
        <v>104</v>
      </c>
      <c r="C75" s="83" t="s">
        <v>13</v>
      </c>
      <c r="D75" s="83" t="s">
        <v>109</v>
      </c>
      <c r="E75" s="65" t="s">
        <v>185</v>
      </c>
      <c r="F75" s="65" t="s">
        <v>201</v>
      </c>
      <c r="G75" s="65">
        <v>8</v>
      </c>
      <c r="H75" s="84">
        <v>4063</v>
      </c>
      <c r="I75" s="65">
        <v>2</v>
      </c>
      <c r="J75" s="85" t="s">
        <v>232</v>
      </c>
      <c r="K75" s="86">
        <v>11218635.273242099</v>
      </c>
      <c r="L75" s="86">
        <v>10626</v>
      </c>
      <c r="M75" s="87">
        <v>1055.77218833447</v>
      </c>
      <c r="N75" s="90">
        <v>1229.74</v>
      </c>
      <c r="O75" s="88">
        <v>4987096.5467578797</v>
      </c>
      <c r="P75" s="88">
        <v>239.84710000000001</v>
      </c>
      <c r="Q75" s="89">
        <v>20792.815701160798</v>
      </c>
      <c r="R75" s="91">
        <v>22911.25</v>
      </c>
      <c r="S75" s="65" t="str">
        <f t="shared" si="5"/>
        <v>1</v>
      </c>
      <c r="T75" s="65" t="str">
        <f t="shared" si="7"/>
        <v>1</v>
      </c>
      <c r="U75" s="65" t="str">
        <f t="shared" si="6"/>
        <v>1</v>
      </c>
    </row>
    <row r="76" spans="1:21" s="1" customFormat="1" x14ac:dyDescent="0.4">
      <c r="A76" s="65" t="s">
        <v>195</v>
      </c>
      <c r="B76" s="83" t="s">
        <v>104</v>
      </c>
      <c r="C76" s="83" t="s">
        <v>14</v>
      </c>
      <c r="D76" s="83" t="s">
        <v>110</v>
      </c>
      <c r="E76" s="65" t="s">
        <v>185</v>
      </c>
      <c r="F76" s="65" t="s">
        <v>197</v>
      </c>
      <c r="G76" s="65">
        <v>40</v>
      </c>
      <c r="H76" s="84">
        <v>36493</v>
      </c>
      <c r="I76" s="65">
        <v>6</v>
      </c>
      <c r="J76" s="85" t="s">
        <v>228</v>
      </c>
      <c r="K76" s="86">
        <v>30021756.2375107</v>
      </c>
      <c r="L76" s="86">
        <v>39218</v>
      </c>
      <c r="M76" s="87">
        <v>765.509618989003</v>
      </c>
      <c r="N76" s="73">
        <v>1086.96</v>
      </c>
      <c r="O76" s="88">
        <v>12281658.992489301</v>
      </c>
      <c r="P76" s="88">
        <v>997.80229999999995</v>
      </c>
      <c r="Q76" s="89">
        <v>12308.7098441137</v>
      </c>
      <c r="R76" s="74">
        <v>17604.39</v>
      </c>
      <c r="S76" s="65" t="str">
        <f t="shared" si="5"/>
        <v>1</v>
      </c>
      <c r="T76" s="65" t="str">
        <f t="shared" si="7"/>
        <v>1</v>
      </c>
      <c r="U76" s="65" t="str">
        <f t="shared" si="6"/>
        <v>1</v>
      </c>
    </row>
    <row r="77" spans="1:21" s="1" customFormat="1" x14ac:dyDescent="0.4">
      <c r="A77" s="65" t="s">
        <v>195</v>
      </c>
      <c r="B77" s="83" t="s">
        <v>104</v>
      </c>
      <c r="C77" s="83" t="s">
        <v>15</v>
      </c>
      <c r="D77" s="83" t="s">
        <v>111</v>
      </c>
      <c r="E77" s="65" t="s">
        <v>185</v>
      </c>
      <c r="F77" s="65" t="s">
        <v>199</v>
      </c>
      <c r="G77" s="65">
        <v>137</v>
      </c>
      <c r="H77" s="84">
        <v>90942</v>
      </c>
      <c r="I77" s="65">
        <v>13</v>
      </c>
      <c r="J77" s="85" t="s">
        <v>231</v>
      </c>
      <c r="K77" s="86">
        <v>66916257.751497902</v>
      </c>
      <c r="L77" s="86">
        <v>73531</v>
      </c>
      <c r="M77" s="87">
        <v>910.04144852508296</v>
      </c>
      <c r="N77" s="72">
        <v>1042.3</v>
      </c>
      <c r="O77" s="88">
        <v>63477729.278502099</v>
      </c>
      <c r="P77" s="88">
        <v>5279.4135999999999</v>
      </c>
      <c r="Q77" s="89">
        <v>12023.632563757101</v>
      </c>
      <c r="R77" s="74">
        <v>16943.490000000002</v>
      </c>
      <c r="S77" s="65" t="str">
        <f t="shared" si="5"/>
        <v>1</v>
      </c>
      <c r="T77" s="65" t="str">
        <f t="shared" si="7"/>
        <v>1</v>
      </c>
      <c r="U77" s="65" t="str">
        <f t="shared" si="6"/>
        <v>1</v>
      </c>
    </row>
    <row r="78" spans="1:21" s="1" customFormat="1" x14ac:dyDescent="0.4">
      <c r="A78" s="65" t="s">
        <v>195</v>
      </c>
      <c r="B78" s="83" t="s">
        <v>104</v>
      </c>
      <c r="C78" s="83" t="s">
        <v>16</v>
      </c>
      <c r="D78" s="83" t="s">
        <v>112</v>
      </c>
      <c r="E78" s="65" t="s">
        <v>185</v>
      </c>
      <c r="F78" s="65" t="s">
        <v>197</v>
      </c>
      <c r="G78" s="65">
        <v>30</v>
      </c>
      <c r="H78" s="84">
        <v>24948</v>
      </c>
      <c r="I78" s="65">
        <v>5</v>
      </c>
      <c r="J78" s="85" t="s">
        <v>229</v>
      </c>
      <c r="K78" s="86">
        <v>23074841.141454201</v>
      </c>
      <c r="L78" s="86">
        <v>24796</v>
      </c>
      <c r="M78" s="87">
        <v>930.58723751630305</v>
      </c>
      <c r="N78" s="72">
        <v>1073.8699999999999</v>
      </c>
      <c r="O78" s="88">
        <v>7781063.8785457602</v>
      </c>
      <c r="P78" s="88">
        <v>529.79999999999995</v>
      </c>
      <c r="Q78" s="89">
        <v>14686.794787742099</v>
      </c>
      <c r="R78" s="74">
        <v>21737.68</v>
      </c>
      <c r="S78" s="65" t="str">
        <f t="shared" si="5"/>
        <v>1</v>
      </c>
      <c r="T78" s="65" t="str">
        <f t="shared" si="7"/>
        <v>1</v>
      </c>
      <c r="U78" s="65" t="str">
        <f t="shared" si="6"/>
        <v>1</v>
      </c>
    </row>
    <row r="79" spans="1:21" s="1" customFormat="1" x14ac:dyDescent="0.4">
      <c r="A79" s="65" t="s">
        <v>195</v>
      </c>
      <c r="B79" s="83" t="s">
        <v>104</v>
      </c>
      <c r="C79" s="83" t="s">
        <v>17</v>
      </c>
      <c r="D79" s="83" t="s">
        <v>113</v>
      </c>
      <c r="E79" s="65" t="s">
        <v>185</v>
      </c>
      <c r="F79" s="65" t="s">
        <v>197</v>
      </c>
      <c r="G79" s="65">
        <v>30</v>
      </c>
      <c r="H79" s="84">
        <v>29634</v>
      </c>
      <c r="I79" s="65">
        <v>5</v>
      </c>
      <c r="J79" s="85" t="s">
        <v>229</v>
      </c>
      <c r="K79" s="86">
        <v>27112689.7548487</v>
      </c>
      <c r="L79" s="86">
        <v>35303</v>
      </c>
      <c r="M79" s="87">
        <v>767.999596488929</v>
      </c>
      <c r="N79" s="72">
        <v>1073.8699999999999</v>
      </c>
      <c r="O79" s="88">
        <v>4839697.51515132</v>
      </c>
      <c r="P79" s="88">
        <v>518.16010000000006</v>
      </c>
      <c r="Q79" s="89">
        <v>9340.1586018516791</v>
      </c>
      <c r="R79" s="74">
        <v>21737.68</v>
      </c>
      <c r="S79" s="65" t="str">
        <f t="shared" si="5"/>
        <v>1</v>
      </c>
      <c r="T79" s="65" t="str">
        <f t="shared" si="7"/>
        <v>1</v>
      </c>
      <c r="U79" s="65" t="str">
        <f t="shared" si="6"/>
        <v>1</v>
      </c>
    </row>
    <row r="80" spans="1:21" s="1" customFormat="1" x14ac:dyDescent="0.4">
      <c r="A80" s="65" t="s">
        <v>195</v>
      </c>
      <c r="B80" s="83" t="s">
        <v>104</v>
      </c>
      <c r="C80" s="83" t="s">
        <v>18</v>
      </c>
      <c r="D80" s="83" t="s">
        <v>114</v>
      </c>
      <c r="E80" s="65" t="s">
        <v>185</v>
      </c>
      <c r="F80" s="65" t="s">
        <v>197</v>
      </c>
      <c r="G80" s="65">
        <v>30</v>
      </c>
      <c r="H80" s="84">
        <v>36267</v>
      </c>
      <c r="I80" s="65">
        <v>6</v>
      </c>
      <c r="J80" s="85" t="s">
        <v>228</v>
      </c>
      <c r="K80" s="86">
        <v>29759880.113903701</v>
      </c>
      <c r="L80" s="86">
        <v>33769</v>
      </c>
      <c r="M80" s="87">
        <v>881.27809866752705</v>
      </c>
      <c r="N80" s="73">
        <v>1086.96</v>
      </c>
      <c r="O80" s="88">
        <v>10446261.126096301</v>
      </c>
      <c r="P80" s="88">
        <v>844.98</v>
      </c>
      <c r="Q80" s="89">
        <v>12362.7318115178</v>
      </c>
      <c r="R80" s="74">
        <v>17604.39</v>
      </c>
      <c r="S80" s="65" t="str">
        <f t="shared" si="5"/>
        <v>1</v>
      </c>
      <c r="T80" s="65" t="str">
        <f t="shared" si="7"/>
        <v>1</v>
      </c>
      <c r="U80" s="65" t="str">
        <f t="shared" si="6"/>
        <v>1</v>
      </c>
    </row>
    <row r="81" spans="1:21" s="1" customFormat="1" x14ac:dyDescent="0.4">
      <c r="A81" s="65" t="s">
        <v>195</v>
      </c>
      <c r="B81" s="83" t="s">
        <v>104</v>
      </c>
      <c r="C81" s="83" t="s">
        <v>19</v>
      </c>
      <c r="D81" s="83" t="s">
        <v>115</v>
      </c>
      <c r="E81" s="65" t="s">
        <v>185</v>
      </c>
      <c r="F81" s="65" t="s">
        <v>198</v>
      </c>
      <c r="G81" s="65">
        <v>55</v>
      </c>
      <c r="H81" s="84">
        <v>43198</v>
      </c>
      <c r="I81" s="65">
        <v>9</v>
      </c>
      <c r="J81" s="85" t="s">
        <v>294</v>
      </c>
      <c r="K81" s="86">
        <v>40173763.8555125</v>
      </c>
      <c r="L81" s="86">
        <v>43873</v>
      </c>
      <c r="M81" s="87">
        <v>915.68308197553097</v>
      </c>
      <c r="N81" s="73">
        <v>1020.34</v>
      </c>
      <c r="O81" s="88">
        <v>18387167.3244875</v>
      </c>
      <c r="P81" s="88">
        <v>1398.8523</v>
      </c>
      <c r="Q81" s="89">
        <v>13144.466591996499</v>
      </c>
      <c r="R81" s="91">
        <v>17398.11</v>
      </c>
      <c r="S81" s="65" t="str">
        <f t="shared" si="5"/>
        <v>1</v>
      </c>
      <c r="T81" s="65" t="str">
        <f t="shared" si="7"/>
        <v>1</v>
      </c>
      <c r="U81" s="65" t="str">
        <f t="shared" si="6"/>
        <v>1</v>
      </c>
    </row>
    <row r="82" spans="1:21" s="1" customFormat="1" x14ac:dyDescent="0.4">
      <c r="A82" s="65" t="s">
        <v>195</v>
      </c>
      <c r="B82" s="83" t="s">
        <v>104</v>
      </c>
      <c r="C82" s="83" t="s">
        <v>20</v>
      </c>
      <c r="D82" s="83" t="s">
        <v>116</v>
      </c>
      <c r="E82" s="65" t="s">
        <v>185</v>
      </c>
      <c r="F82" s="65" t="s">
        <v>199</v>
      </c>
      <c r="G82" s="65">
        <v>126</v>
      </c>
      <c r="H82" s="84">
        <v>86089</v>
      </c>
      <c r="I82" s="65">
        <v>13</v>
      </c>
      <c r="J82" s="85" t="s">
        <v>231</v>
      </c>
      <c r="K82" s="86">
        <v>57940926.091540299</v>
      </c>
      <c r="L82" s="86">
        <v>78789</v>
      </c>
      <c r="M82" s="87">
        <v>735.39359671451905</v>
      </c>
      <c r="N82" s="72">
        <v>1042.3</v>
      </c>
      <c r="O82" s="88">
        <v>53544779.0184597</v>
      </c>
      <c r="P82" s="88">
        <v>4095.2</v>
      </c>
      <c r="Q82" s="89">
        <v>13075.0095278521</v>
      </c>
      <c r="R82" s="74">
        <v>16943.490000000002</v>
      </c>
      <c r="S82" s="65" t="str">
        <f t="shared" si="5"/>
        <v>1</v>
      </c>
      <c r="T82" s="65" t="str">
        <f t="shared" si="7"/>
        <v>1</v>
      </c>
      <c r="U82" s="65" t="str">
        <f t="shared" si="6"/>
        <v>1</v>
      </c>
    </row>
    <row r="83" spans="1:21" s="1" customFormat="1" x14ac:dyDescent="0.4">
      <c r="A83" s="65" t="s">
        <v>195</v>
      </c>
      <c r="B83" s="83" t="s">
        <v>104</v>
      </c>
      <c r="C83" s="83" t="s">
        <v>21</v>
      </c>
      <c r="D83" s="83" t="s">
        <v>117</v>
      </c>
      <c r="E83" s="65" t="s">
        <v>185</v>
      </c>
      <c r="F83" s="65" t="s">
        <v>197</v>
      </c>
      <c r="G83" s="65">
        <v>60</v>
      </c>
      <c r="H83" s="84">
        <v>46721</v>
      </c>
      <c r="I83" s="65">
        <v>6</v>
      </c>
      <c r="J83" s="85" t="s">
        <v>228</v>
      </c>
      <c r="K83" s="86">
        <v>33586422.777452998</v>
      </c>
      <c r="L83" s="86">
        <v>50624</v>
      </c>
      <c r="M83" s="87">
        <v>663.44861681125599</v>
      </c>
      <c r="N83" s="73">
        <v>1086.96</v>
      </c>
      <c r="O83" s="88">
        <v>16747579.612547001</v>
      </c>
      <c r="P83" s="88">
        <v>1263.5461</v>
      </c>
      <c r="Q83" s="89">
        <v>13254.4270545784</v>
      </c>
      <c r="R83" s="74">
        <v>17604.39</v>
      </c>
      <c r="S83" s="65" t="str">
        <f t="shared" si="5"/>
        <v>1</v>
      </c>
      <c r="T83" s="65" t="str">
        <f t="shared" si="7"/>
        <v>1</v>
      </c>
      <c r="U83" s="65" t="str">
        <f t="shared" si="6"/>
        <v>1</v>
      </c>
    </row>
    <row r="84" spans="1:21" s="1" customFormat="1" x14ac:dyDescent="0.4">
      <c r="A84" s="65" t="s">
        <v>195</v>
      </c>
      <c r="B84" s="83" t="s">
        <v>104</v>
      </c>
      <c r="C84" s="83" t="s">
        <v>22</v>
      </c>
      <c r="D84" s="83" t="s">
        <v>118</v>
      </c>
      <c r="E84" s="65" t="s">
        <v>185</v>
      </c>
      <c r="F84" s="65" t="s">
        <v>199</v>
      </c>
      <c r="G84" s="65">
        <v>114</v>
      </c>
      <c r="H84" s="84">
        <v>88241</v>
      </c>
      <c r="I84" s="65">
        <v>13</v>
      </c>
      <c r="J84" s="85" t="s">
        <v>231</v>
      </c>
      <c r="K84" s="86">
        <v>61243073.097496703</v>
      </c>
      <c r="L84" s="86">
        <v>71501</v>
      </c>
      <c r="M84" s="87">
        <v>856.53449738460597</v>
      </c>
      <c r="N84" s="72">
        <v>1042.3</v>
      </c>
      <c r="O84" s="88">
        <v>42446067.052503303</v>
      </c>
      <c r="P84" s="88">
        <v>2772.5192000000002</v>
      </c>
      <c r="Q84" s="89">
        <v>15309.566495519</v>
      </c>
      <c r="R84" s="74">
        <v>16943.490000000002</v>
      </c>
      <c r="S84" s="65" t="str">
        <f t="shared" si="5"/>
        <v>1</v>
      </c>
      <c r="T84" s="65" t="str">
        <f t="shared" si="7"/>
        <v>1</v>
      </c>
      <c r="U84" s="65" t="str">
        <f t="shared" si="6"/>
        <v>1</v>
      </c>
    </row>
    <row r="85" spans="1:21" s="1" customFormat="1" x14ac:dyDescent="0.4">
      <c r="A85" s="65" t="s">
        <v>195</v>
      </c>
      <c r="B85" s="83" t="s">
        <v>104</v>
      </c>
      <c r="C85" s="83" t="s">
        <v>23</v>
      </c>
      <c r="D85" s="83" t="s">
        <v>119</v>
      </c>
      <c r="E85" s="65" t="s">
        <v>185</v>
      </c>
      <c r="F85" s="65" t="s">
        <v>197</v>
      </c>
      <c r="G85" s="65">
        <v>30</v>
      </c>
      <c r="H85" s="84">
        <v>22343</v>
      </c>
      <c r="I85" s="65">
        <v>5</v>
      </c>
      <c r="J85" s="85" t="s">
        <v>229</v>
      </c>
      <c r="K85" s="86">
        <v>23519453.2635663</v>
      </c>
      <c r="L85" s="86">
        <v>28332</v>
      </c>
      <c r="M85" s="87">
        <v>830.13741576896405</v>
      </c>
      <c r="N85" s="72">
        <v>1073.8699999999999</v>
      </c>
      <c r="O85" s="88">
        <v>5617075.9464337099</v>
      </c>
      <c r="P85" s="88">
        <v>903.73329999999999</v>
      </c>
      <c r="Q85" s="89">
        <v>6215.4132711870998</v>
      </c>
      <c r="R85" s="74">
        <v>21737.68</v>
      </c>
      <c r="S85" s="65" t="str">
        <f t="shared" si="5"/>
        <v>1</v>
      </c>
      <c r="T85" s="65" t="str">
        <f t="shared" si="7"/>
        <v>1</v>
      </c>
      <c r="U85" s="65" t="str">
        <f t="shared" si="6"/>
        <v>1</v>
      </c>
    </row>
    <row r="86" spans="1:21" s="1" customFormat="1" x14ac:dyDescent="0.4">
      <c r="A86" s="65" t="s">
        <v>195</v>
      </c>
      <c r="B86" s="83" t="s">
        <v>104</v>
      </c>
      <c r="C86" s="83" t="s">
        <v>24</v>
      </c>
      <c r="D86" s="83" t="s">
        <v>120</v>
      </c>
      <c r="E86" s="65" t="s">
        <v>185</v>
      </c>
      <c r="F86" s="65" t="s">
        <v>197</v>
      </c>
      <c r="G86" s="65">
        <v>30</v>
      </c>
      <c r="H86" s="84">
        <v>21043</v>
      </c>
      <c r="I86" s="65">
        <v>5</v>
      </c>
      <c r="J86" s="85" t="s">
        <v>229</v>
      </c>
      <c r="K86" s="86">
        <v>20023877.632344499</v>
      </c>
      <c r="L86" s="86">
        <v>24207</v>
      </c>
      <c r="M86" s="87">
        <v>827.193689112426</v>
      </c>
      <c r="N86" s="72">
        <v>1073.8699999999999</v>
      </c>
      <c r="O86" s="88">
        <v>7038784.9776555197</v>
      </c>
      <c r="P86" s="88">
        <v>639.9049</v>
      </c>
      <c r="Q86" s="89">
        <v>10999.7360196109</v>
      </c>
      <c r="R86" s="74">
        <v>21737.68</v>
      </c>
      <c r="S86" s="65" t="str">
        <f t="shared" si="5"/>
        <v>1</v>
      </c>
      <c r="T86" s="65" t="str">
        <f t="shared" si="7"/>
        <v>1</v>
      </c>
      <c r="U86" s="65" t="str">
        <f t="shared" si="6"/>
        <v>1</v>
      </c>
    </row>
    <row r="87" spans="1:21" s="1" customFormat="1" x14ac:dyDescent="0.4">
      <c r="A87" s="65" t="s">
        <v>195</v>
      </c>
      <c r="B87" s="83" t="s">
        <v>104</v>
      </c>
      <c r="C87" s="83" t="s">
        <v>25</v>
      </c>
      <c r="D87" s="83" t="s">
        <v>121</v>
      </c>
      <c r="E87" s="65" t="s">
        <v>185</v>
      </c>
      <c r="F87" s="65" t="s">
        <v>197</v>
      </c>
      <c r="G87" s="65">
        <v>30</v>
      </c>
      <c r="H87" s="84">
        <v>23638</v>
      </c>
      <c r="I87" s="65">
        <v>5</v>
      </c>
      <c r="J87" s="85" t="s">
        <v>229</v>
      </c>
      <c r="K87" s="86">
        <v>21418361.595874298</v>
      </c>
      <c r="L87" s="86">
        <v>20798</v>
      </c>
      <c r="M87" s="87">
        <v>1029.82794479634</v>
      </c>
      <c r="N87" s="72">
        <v>1073.8699999999999</v>
      </c>
      <c r="O87" s="88">
        <v>9545776.3841256499</v>
      </c>
      <c r="P87" s="88">
        <v>805.9</v>
      </c>
      <c r="Q87" s="89">
        <v>11844.8646037047</v>
      </c>
      <c r="R87" s="74">
        <v>21737.68</v>
      </c>
      <c r="S87" s="65" t="str">
        <f t="shared" si="5"/>
        <v>1</v>
      </c>
      <c r="T87" s="65" t="str">
        <f t="shared" si="7"/>
        <v>1</v>
      </c>
      <c r="U87" s="65" t="str">
        <f t="shared" si="6"/>
        <v>1</v>
      </c>
    </row>
    <row r="88" spans="1:21" s="1" customFormat="1" x14ac:dyDescent="0.4">
      <c r="A88" s="65" t="s">
        <v>195</v>
      </c>
      <c r="B88" s="83" t="s">
        <v>104</v>
      </c>
      <c r="C88" s="83" t="s">
        <v>26</v>
      </c>
      <c r="D88" s="83" t="s">
        <v>122</v>
      </c>
      <c r="E88" s="65" t="s">
        <v>185</v>
      </c>
      <c r="F88" s="65" t="s">
        <v>197</v>
      </c>
      <c r="G88" s="65">
        <v>30</v>
      </c>
      <c r="H88" s="84">
        <v>19451</v>
      </c>
      <c r="I88" s="65">
        <v>5</v>
      </c>
      <c r="J88" s="85" t="s">
        <v>229</v>
      </c>
      <c r="K88" s="86">
        <v>20107092.202302601</v>
      </c>
      <c r="L88" s="86">
        <v>25867</v>
      </c>
      <c r="M88" s="87">
        <v>777.32602166090396</v>
      </c>
      <c r="N88" s="72">
        <v>1073.8699999999999</v>
      </c>
      <c r="O88" s="88">
        <v>7821417.2076973896</v>
      </c>
      <c r="P88" s="88">
        <v>707.97310000000004</v>
      </c>
      <c r="Q88" s="89">
        <v>11047.619193013699</v>
      </c>
      <c r="R88" s="74">
        <v>21737.68</v>
      </c>
      <c r="S88" s="65" t="str">
        <f t="shared" si="5"/>
        <v>1</v>
      </c>
      <c r="T88" s="65" t="str">
        <f t="shared" si="7"/>
        <v>1</v>
      </c>
      <c r="U88" s="65" t="str">
        <f t="shared" si="6"/>
        <v>1</v>
      </c>
    </row>
    <row r="89" spans="1:21" s="1" customFormat="1" x14ac:dyDescent="0.4">
      <c r="A89" s="65" t="s">
        <v>195</v>
      </c>
      <c r="B89" s="83" t="s">
        <v>104</v>
      </c>
      <c r="C89" s="83" t="s">
        <v>72</v>
      </c>
      <c r="D89" s="83" t="s">
        <v>307</v>
      </c>
      <c r="E89" s="65" t="s">
        <v>185</v>
      </c>
      <c r="F89" s="65" t="s">
        <v>199</v>
      </c>
      <c r="G89" s="65">
        <v>139</v>
      </c>
      <c r="H89" s="84">
        <v>97831</v>
      </c>
      <c r="I89" s="65">
        <v>13</v>
      </c>
      <c r="J89" s="85" t="s">
        <v>231</v>
      </c>
      <c r="K89" s="86">
        <v>74021235.012189001</v>
      </c>
      <c r="L89" s="86">
        <v>105019</v>
      </c>
      <c r="M89" s="87">
        <v>704.83660111207496</v>
      </c>
      <c r="N89" s="72">
        <v>1042.3</v>
      </c>
      <c r="O89" s="88">
        <v>63165158.437811002</v>
      </c>
      <c r="P89" s="88">
        <v>5091.5</v>
      </c>
      <c r="Q89" s="89">
        <v>12406.001853640601</v>
      </c>
      <c r="R89" s="74">
        <v>16943.490000000002</v>
      </c>
      <c r="S89" s="65" t="str">
        <f t="shared" si="5"/>
        <v>1</v>
      </c>
      <c r="T89" s="65" t="str">
        <f t="shared" si="7"/>
        <v>1</v>
      </c>
      <c r="U89" s="65" t="str">
        <f t="shared" si="6"/>
        <v>1</v>
      </c>
    </row>
    <row r="90" spans="1:21" s="1" customFormat="1" x14ac:dyDescent="0.4">
      <c r="A90" s="65" t="s">
        <v>195</v>
      </c>
      <c r="B90" s="83" t="s">
        <v>104</v>
      </c>
      <c r="C90" s="83" t="s">
        <v>81</v>
      </c>
      <c r="D90" s="83" t="s">
        <v>123</v>
      </c>
      <c r="E90" s="65" t="s">
        <v>185</v>
      </c>
      <c r="F90" s="65" t="s">
        <v>197</v>
      </c>
      <c r="G90" s="65">
        <v>30</v>
      </c>
      <c r="H90" s="84">
        <v>18239</v>
      </c>
      <c r="I90" s="65">
        <v>5</v>
      </c>
      <c r="J90" s="85" t="s">
        <v>229</v>
      </c>
      <c r="K90" s="86">
        <v>17186316.249573302</v>
      </c>
      <c r="L90" s="86">
        <v>20994</v>
      </c>
      <c r="M90" s="87">
        <v>818.62990614333899</v>
      </c>
      <c r="N90" s="72">
        <v>1073.8699999999999</v>
      </c>
      <c r="O90" s="88">
        <v>7077951.9304267401</v>
      </c>
      <c r="P90" s="88">
        <v>540.73469999999998</v>
      </c>
      <c r="Q90" s="89">
        <v>13089.509384965901</v>
      </c>
      <c r="R90" s="74">
        <v>21737.68</v>
      </c>
      <c r="S90" s="65" t="str">
        <f t="shared" si="5"/>
        <v>1</v>
      </c>
      <c r="T90" s="65" t="str">
        <f t="shared" si="7"/>
        <v>1</v>
      </c>
      <c r="U90" s="65" t="str">
        <f t="shared" si="6"/>
        <v>1</v>
      </c>
    </row>
    <row r="91" spans="1:21" s="1" customFormat="1" x14ac:dyDescent="0.4">
      <c r="A91" s="65" t="s">
        <v>195</v>
      </c>
      <c r="B91" s="83" t="s">
        <v>104</v>
      </c>
      <c r="C91" s="83" t="s">
        <v>82</v>
      </c>
      <c r="D91" s="83" t="s">
        <v>124</v>
      </c>
      <c r="E91" s="65" t="s">
        <v>185</v>
      </c>
      <c r="F91" s="65" t="s">
        <v>201</v>
      </c>
      <c r="G91" s="65">
        <v>30</v>
      </c>
      <c r="H91" s="84">
        <v>19069</v>
      </c>
      <c r="I91" s="65">
        <v>3</v>
      </c>
      <c r="J91" s="85" t="s">
        <v>237</v>
      </c>
      <c r="K91" s="86">
        <v>14853837.537175</v>
      </c>
      <c r="L91" s="86">
        <v>19483</v>
      </c>
      <c r="M91" s="87">
        <v>762.39991465251603</v>
      </c>
      <c r="N91" s="73">
        <v>1041.17</v>
      </c>
      <c r="O91" s="88">
        <v>5554834.3728250302</v>
      </c>
      <c r="P91" s="88">
        <v>465.8365</v>
      </c>
      <c r="Q91" s="89">
        <v>11924.4292210358</v>
      </c>
      <c r="R91" s="74">
        <v>20303.349999999999</v>
      </c>
      <c r="S91" s="65" t="str">
        <f t="shared" si="5"/>
        <v>1</v>
      </c>
      <c r="T91" s="65" t="str">
        <f t="shared" si="7"/>
        <v>1</v>
      </c>
      <c r="U91" s="65" t="str">
        <f t="shared" si="6"/>
        <v>1</v>
      </c>
    </row>
    <row r="92" spans="1:21" s="1" customFormat="1" x14ac:dyDescent="0.4">
      <c r="A92" s="134" t="s">
        <v>179</v>
      </c>
      <c r="B92" s="135"/>
      <c r="C92" s="136"/>
      <c r="D92" s="95"/>
      <c r="E92" s="96"/>
      <c r="F92" s="96"/>
      <c r="G92" s="96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7">
        <f>COUNTIF(U4:U91,"1")</f>
        <v>75</v>
      </c>
    </row>
    <row r="93" spans="1:21" x14ac:dyDescent="0.4">
      <c r="R93" s="1" t="s">
        <v>180</v>
      </c>
      <c r="S93" s="98">
        <f>COUNTIF(S4:S91,1)</f>
        <v>78</v>
      </c>
      <c r="T93" s="98">
        <f>COUNTIF(T4:T91,1)</f>
        <v>84</v>
      </c>
      <c r="U93" s="98">
        <f>COUNTIF(U4:U91,1)</f>
        <v>75</v>
      </c>
    </row>
    <row r="94" spans="1:21" x14ac:dyDescent="0.4">
      <c r="R94" s="1" t="s">
        <v>165</v>
      </c>
      <c r="S94" s="1">
        <f>COUNTIF(S4:S15,1)</f>
        <v>12</v>
      </c>
      <c r="T94" s="1">
        <f>COUNTIF(T4:T15,1)</f>
        <v>12</v>
      </c>
      <c r="U94" s="1">
        <f>COUNTIF(U4:U15,1)</f>
        <v>12</v>
      </c>
    </row>
    <row r="95" spans="1:21" x14ac:dyDescent="0.4">
      <c r="R95" s="1" t="s">
        <v>89</v>
      </c>
      <c r="S95" s="1">
        <f>COUNTIF(S16:S23,1)</f>
        <v>5</v>
      </c>
      <c r="T95" s="1">
        <f>COUNTIF(T16:T23,1)</f>
        <v>7</v>
      </c>
      <c r="U95" s="1">
        <f>COUNTIF(U16:U23,1)</f>
        <v>5</v>
      </c>
    </row>
    <row r="96" spans="1:21" x14ac:dyDescent="0.4">
      <c r="R96" s="1" t="s">
        <v>125</v>
      </c>
      <c r="S96" s="1">
        <f>COUNTIF(S24:S37,1)</f>
        <v>12</v>
      </c>
      <c r="T96" s="1">
        <f>COUNTIF(T24:T37,1)</f>
        <v>14</v>
      </c>
      <c r="U96" s="1">
        <f>COUNTIF(U24:U37,1)</f>
        <v>12</v>
      </c>
    </row>
    <row r="97" spans="18:21" x14ac:dyDescent="0.4">
      <c r="R97" s="1" t="s">
        <v>148</v>
      </c>
      <c r="S97" s="1">
        <f>COUNTIF(S38:S55,1)</f>
        <v>16</v>
      </c>
      <c r="T97" s="1">
        <f>COUNTIF(T38:T55,1)</f>
        <v>17</v>
      </c>
      <c r="U97" s="1">
        <f>COUNTIF(U38:U55,1)</f>
        <v>15</v>
      </c>
    </row>
    <row r="98" spans="18:21" x14ac:dyDescent="0.4">
      <c r="R98" s="1" t="s">
        <v>139</v>
      </c>
      <c r="S98" s="1">
        <f>COUNTIF(S56:S64,1)</f>
        <v>7</v>
      </c>
      <c r="T98" s="1">
        <f>COUNTIF(T56:T64,1)</f>
        <v>9</v>
      </c>
      <c r="U98" s="1">
        <f>COUNTIF(U56:U64,1)</f>
        <v>7</v>
      </c>
    </row>
    <row r="99" spans="18:21" x14ac:dyDescent="0.4">
      <c r="R99" s="1" t="s">
        <v>241</v>
      </c>
      <c r="S99" s="1">
        <f>COUNTIF(S65:S70,1)</f>
        <v>5</v>
      </c>
      <c r="T99" s="1">
        <f>COUNTIF(T65:T70,1)</f>
        <v>4</v>
      </c>
      <c r="U99" s="1">
        <f>COUNTIF(U65:U70,1)</f>
        <v>3</v>
      </c>
    </row>
    <row r="100" spans="18:21" x14ac:dyDescent="0.4">
      <c r="R100" s="1" t="s">
        <v>104</v>
      </c>
      <c r="S100" s="1">
        <f>COUNTIF(S71:S91,1)</f>
        <v>21</v>
      </c>
      <c r="T100" s="1">
        <f>COUNTIF(T71:T91,1)</f>
        <v>21</v>
      </c>
      <c r="U100" s="1">
        <f>COUNTIF(U71:U91,1)</f>
        <v>21</v>
      </c>
    </row>
    <row r="101" spans="18:21" x14ac:dyDescent="0.4">
      <c r="R101" s="1"/>
    </row>
  </sheetData>
  <autoFilter ref="A3:U101" xr:uid="{00000000-0009-0000-0000-000003000000}"/>
  <mergeCells count="15">
    <mergeCell ref="A92:C92"/>
    <mergeCell ref="D2:D3"/>
    <mergeCell ref="C2:C3"/>
    <mergeCell ref="B2:B3"/>
    <mergeCell ref="A2:A3"/>
    <mergeCell ref="B1:O1"/>
    <mergeCell ref="E2:E3"/>
    <mergeCell ref="K2:N2"/>
    <mergeCell ref="O2:R2"/>
    <mergeCell ref="S2:U2"/>
    <mergeCell ref="J2:J3"/>
    <mergeCell ref="I2:I3"/>
    <mergeCell ref="H2:H3"/>
    <mergeCell ref="G2:G3"/>
    <mergeCell ref="F2:F3"/>
  </mergeCells>
  <conditionalFormatting sqref="S4:U91">
    <cfRule type="containsText" dxfId="2" priority="1" operator="containsText" text="1">
      <formula>NOT(ISERROR(SEARCH("1",S4)))</formula>
    </cfRule>
    <cfRule type="containsText" dxfId="1" priority="2" operator="containsText" text="0">
      <formula>NOT(ISERROR(SEARCH("0",S4)))</formula>
    </cfRule>
    <cfRule type="containsText" dxfId="0" priority="3" stopIfTrue="1" operator="containsText" text="ไม่ผ่าน">
      <formula>NOT(ISERROR(SEARCH("ไม่ผ่าน",S4)))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H22"/>
  <sheetViews>
    <sheetView workbookViewId="0">
      <selection activeCell="AK13" sqref="AK13"/>
    </sheetView>
  </sheetViews>
  <sheetFormatPr defaultRowHeight="13.8" x14ac:dyDescent="0.25"/>
  <cols>
    <col min="2" max="2" width="4" customWidth="1"/>
    <col min="3" max="4" width="8.69921875" hidden="1" customWidth="1"/>
    <col min="7" max="7" width="5" customWidth="1"/>
    <col min="8" max="8" width="6.8984375" hidden="1" customWidth="1"/>
    <col min="9" max="10" width="8.69921875" hidden="1" customWidth="1"/>
    <col min="13" max="13" width="4.3984375" customWidth="1"/>
    <col min="14" max="14" width="8.69921875" hidden="1" customWidth="1"/>
    <col min="16" max="16" width="0.8984375" customWidth="1"/>
    <col min="17" max="17" width="8.69921875" hidden="1" customWidth="1"/>
    <col min="19" max="19" width="4.09765625" customWidth="1"/>
    <col min="20" max="21" width="8.69921875" hidden="1" customWidth="1"/>
    <col min="23" max="23" width="4" customWidth="1"/>
    <col min="24" max="24" width="8.69921875" hidden="1" customWidth="1"/>
    <col min="26" max="26" width="2.296875" customWidth="1"/>
    <col min="27" max="27" width="8.69921875" hidden="1" customWidth="1"/>
    <col min="29" max="29" width="2.296875" customWidth="1"/>
    <col min="30" max="30" width="8.69921875" hidden="1" customWidth="1"/>
    <col min="32" max="32" width="3.69921875" customWidth="1"/>
    <col min="34" max="34" width="2.296875" customWidth="1"/>
  </cols>
  <sheetData>
    <row r="2" spans="1:34" ht="16.8" x14ac:dyDescent="0.25">
      <c r="A2" s="140" t="s">
        <v>257</v>
      </c>
      <c r="B2" s="140"/>
      <c r="C2" s="140"/>
      <c r="D2" s="140"/>
      <c r="E2" s="140"/>
      <c r="F2" s="140"/>
      <c r="G2" s="140"/>
      <c r="H2" s="140"/>
      <c r="I2" s="140"/>
      <c r="J2" s="140"/>
      <c r="K2" s="30"/>
      <c r="L2" s="140"/>
      <c r="M2" s="140"/>
      <c r="N2" s="141"/>
      <c r="O2" s="152"/>
      <c r="P2" s="153"/>
      <c r="Q2" s="156" t="s">
        <v>258</v>
      </c>
      <c r="R2" s="156"/>
      <c r="S2" s="156"/>
      <c r="T2" s="156" t="s">
        <v>259</v>
      </c>
      <c r="U2" s="156"/>
      <c r="V2" s="156" t="s">
        <v>260</v>
      </c>
      <c r="W2" s="156"/>
      <c r="X2" s="157"/>
      <c r="Y2" s="139"/>
      <c r="Z2" s="140"/>
      <c r="AA2" s="141"/>
      <c r="AB2" s="142"/>
      <c r="AC2" s="143"/>
      <c r="AD2" s="143"/>
      <c r="AE2" s="144" t="s">
        <v>261</v>
      </c>
      <c r="AF2" s="144"/>
      <c r="AG2" s="143"/>
      <c r="AH2" s="145"/>
    </row>
    <row r="3" spans="1:34" ht="33.6" x14ac:dyDescent="0.25">
      <c r="A3" s="146" t="s">
        <v>262</v>
      </c>
      <c r="B3" s="147"/>
      <c r="C3" s="147"/>
      <c r="D3" s="148"/>
      <c r="E3" s="149" t="s">
        <v>263</v>
      </c>
      <c r="F3" s="150"/>
      <c r="G3" s="150"/>
      <c r="H3" s="150"/>
      <c r="I3" s="150"/>
      <c r="J3" s="151"/>
      <c r="K3" s="34" t="s">
        <v>264</v>
      </c>
      <c r="L3" s="152" t="s">
        <v>265</v>
      </c>
      <c r="M3" s="153"/>
      <c r="N3" s="154"/>
      <c r="O3" s="155" t="s">
        <v>266</v>
      </c>
      <c r="P3" s="156"/>
      <c r="Q3" s="35"/>
      <c r="R3" s="155" t="s">
        <v>267</v>
      </c>
      <c r="S3" s="156"/>
      <c r="T3" s="153"/>
      <c r="U3" s="154"/>
      <c r="V3" s="155" t="s">
        <v>268</v>
      </c>
      <c r="W3" s="156"/>
      <c r="X3" s="157"/>
      <c r="Y3" s="142" t="s">
        <v>265</v>
      </c>
      <c r="Z3" s="143"/>
      <c r="AA3" s="145"/>
      <c r="AB3" s="158" t="s">
        <v>266</v>
      </c>
      <c r="AC3" s="144"/>
      <c r="AD3" s="159"/>
      <c r="AE3" s="160" t="s">
        <v>267</v>
      </c>
      <c r="AF3" s="161"/>
      <c r="AG3" s="144" t="s">
        <v>268</v>
      </c>
      <c r="AH3" s="159"/>
    </row>
    <row r="4" spans="1:34" ht="16.8" x14ac:dyDescent="0.25">
      <c r="A4" s="180">
        <v>1</v>
      </c>
      <c r="B4" s="181"/>
      <c r="C4" s="181"/>
      <c r="D4" s="182"/>
      <c r="E4" s="183" t="s">
        <v>269</v>
      </c>
      <c r="F4" s="184"/>
      <c r="G4" s="184"/>
      <c r="H4" s="184"/>
      <c r="I4" s="184"/>
      <c r="J4" s="185"/>
      <c r="K4" s="36" t="s">
        <v>270</v>
      </c>
      <c r="L4" s="168" t="s">
        <v>270</v>
      </c>
      <c r="M4" s="169"/>
      <c r="N4" s="170"/>
      <c r="O4" s="168" t="s">
        <v>270</v>
      </c>
      <c r="P4" s="169"/>
      <c r="Q4" s="33"/>
      <c r="R4" s="186" t="s">
        <v>270</v>
      </c>
      <c r="S4" s="187"/>
      <c r="T4" s="147"/>
      <c r="U4" s="148"/>
      <c r="V4" s="168" t="s">
        <v>270</v>
      </c>
      <c r="W4" s="169"/>
      <c r="X4" s="170"/>
      <c r="Y4" s="168" t="s">
        <v>270</v>
      </c>
      <c r="Z4" s="169"/>
      <c r="AA4" s="170"/>
      <c r="AB4" s="168" t="s">
        <v>270</v>
      </c>
      <c r="AC4" s="169"/>
      <c r="AD4" s="170"/>
      <c r="AE4" s="168" t="s">
        <v>270</v>
      </c>
      <c r="AF4" s="169"/>
      <c r="AG4" s="169" t="s">
        <v>270</v>
      </c>
      <c r="AH4" s="170"/>
    </row>
    <row r="5" spans="1:34" ht="16.8" x14ac:dyDescent="0.25">
      <c r="A5" s="171" t="s">
        <v>245</v>
      </c>
      <c r="B5" s="172"/>
      <c r="C5" s="172"/>
      <c r="D5" s="173"/>
      <c r="E5" s="174" t="s">
        <v>251</v>
      </c>
      <c r="F5" s="175"/>
      <c r="G5" s="175"/>
      <c r="H5" s="175"/>
      <c r="I5" s="175"/>
      <c r="J5" s="176"/>
      <c r="K5" s="29">
        <v>41</v>
      </c>
      <c r="L5" s="162">
        <v>41</v>
      </c>
      <c r="M5" s="163"/>
      <c r="N5" s="164"/>
      <c r="O5" s="177">
        <v>905.7</v>
      </c>
      <c r="P5" s="178"/>
      <c r="Q5" s="179"/>
      <c r="R5" s="177">
        <v>248.42</v>
      </c>
      <c r="S5" s="178"/>
      <c r="T5" s="178"/>
      <c r="U5" s="179"/>
      <c r="V5" s="165">
        <v>1154.1199999999999</v>
      </c>
      <c r="W5" s="166"/>
      <c r="X5" s="167"/>
      <c r="Y5" s="162">
        <v>33</v>
      </c>
      <c r="Z5" s="163"/>
      <c r="AA5" s="164"/>
      <c r="AB5" s="165">
        <v>18876.87</v>
      </c>
      <c r="AC5" s="166"/>
      <c r="AD5" s="167"/>
      <c r="AE5" s="165">
        <v>6231.96</v>
      </c>
      <c r="AF5" s="166"/>
      <c r="AG5" s="166">
        <v>25108.83</v>
      </c>
      <c r="AH5" s="167"/>
    </row>
    <row r="6" spans="1:34" ht="16.8" x14ac:dyDescent="0.25">
      <c r="A6" s="171" t="s">
        <v>246</v>
      </c>
      <c r="B6" s="172"/>
      <c r="C6" s="172"/>
      <c r="D6" s="173"/>
      <c r="E6" s="174" t="s">
        <v>252</v>
      </c>
      <c r="F6" s="175"/>
      <c r="G6" s="175"/>
      <c r="H6" s="175"/>
      <c r="I6" s="175"/>
      <c r="J6" s="176"/>
      <c r="K6" s="29">
        <v>31</v>
      </c>
      <c r="L6" s="162">
        <v>31</v>
      </c>
      <c r="M6" s="163"/>
      <c r="N6" s="164"/>
      <c r="O6" s="177">
        <v>791.22</v>
      </c>
      <c r="P6" s="178"/>
      <c r="Q6" s="179"/>
      <c r="R6" s="177">
        <v>134.19</v>
      </c>
      <c r="S6" s="178"/>
      <c r="T6" s="178"/>
      <c r="U6" s="179"/>
      <c r="V6" s="177">
        <v>925.41</v>
      </c>
      <c r="W6" s="178"/>
      <c r="X6" s="179"/>
      <c r="Y6" s="162">
        <v>24</v>
      </c>
      <c r="Z6" s="163"/>
      <c r="AA6" s="164"/>
      <c r="AB6" s="165">
        <v>15153.65</v>
      </c>
      <c r="AC6" s="166"/>
      <c r="AD6" s="167"/>
      <c r="AE6" s="165">
        <v>4012.52</v>
      </c>
      <c r="AF6" s="166"/>
      <c r="AG6" s="166">
        <v>19166.169999999998</v>
      </c>
      <c r="AH6" s="167"/>
    </row>
    <row r="7" spans="1:34" ht="16.8" x14ac:dyDescent="0.25">
      <c r="A7" s="171" t="s">
        <v>247</v>
      </c>
      <c r="B7" s="172"/>
      <c r="C7" s="172"/>
      <c r="D7" s="173"/>
      <c r="E7" s="174" t="s">
        <v>253</v>
      </c>
      <c r="F7" s="175"/>
      <c r="G7" s="175"/>
      <c r="H7" s="175"/>
      <c r="I7" s="175"/>
      <c r="J7" s="176"/>
      <c r="K7" s="29">
        <v>3</v>
      </c>
      <c r="L7" s="162">
        <v>3</v>
      </c>
      <c r="M7" s="163"/>
      <c r="N7" s="164"/>
      <c r="O7" s="165">
        <v>1037.2</v>
      </c>
      <c r="P7" s="166"/>
      <c r="Q7" s="167"/>
      <c r="R7" s="177">
        <v>373.69</v>
      </c>
      <c r="S7" s="178"/>
      <c r="T7" s="178"/>
      <c r="U7" s="179"/>
      <c r="V7" s="165">
        <v>1410.89</v>
      </c>
      <c r="W7" s="166"/>
      <c r="X7" s="167"/>
      <c r="Y7" s="162">
        <v>3</v>
      </c>
      <c r="Z7" s="163"/>
      <c r="AA7" s="164"/>
      <c r="AB7" s="165">
        <v>18412.27</v>
      </c>
      <c r="AC7" s="166"/>
      <c r="AD7" s="167"/>
      <c r="AE7" s="165">
        <v>2942.75</v>
      </c>
      <c r="AF7" s="166"/>
      <c r="AG7" s="166">
        <v>21355.01</v>
      </c>
      <c r="AH7" s="167"/>
    </row>
    <row r="8" spans="1:34" ht="16.8" x14ac:dyDescent="0.25">
      <c r="A8" s="171" t="s">
        <v>248</v>
      </c>
      <c r="B8" s="172"/>
      <c r="C8" s="172"/>
      <c r="D8" s="173"/>
      <c r="E8" s="174" t="s">
        <v>254</v>
      </c>
      <c r="F8" s="175"/>
      <c r="G8" s="175"/>
      <c r="H8" s="175"/>
      <c r="I8" s="175"/>
      <c r="J8" s="176"/>
      <c r="K8" s="29">
        <v>270</v>
      </c>
      <c r="L8" s="162">
        <v>261</v>
      </c>
      <c r="M8" s="163"/>
      <c r="N8" s="164"/>
      <c r="O8" s="177">
        <v>872.3</v>
      </c>
      <c r="P8" s="178"/>
      <c r="Q8" s="179"/>
      <c r="R8" s="177">
        <v>159.96</v>
      </c>
      <c r="S8" s="178"/>
      <c r="T8" s="178"/>
      <c r="U8" s="179"/>
      <c r="V8" s="165">
        <v>1032.27</v>
      </c>
      <c r="W8" s="166"/>
      <c r="X8" s="167"/>
      <c r="Y8" s="162">
        <v>248</v>
      </c>
      <c r="Z8" s="163"/>
      <c r="AA8" s="164"/>
      <c r="AB8" s="165">
        <v>16848.87</v>
      </c>
      <c r="AC8" s="166"/>
      <c r="AD8" s="167"/>
      <c r="AE8" s="165">
        <v>4826.3900000000003</v>
      </c>
      <c r="AF8" s="166"/>
      <c r="AG8" s="166">
        <v>21675.27</v>
      </c>
      <c r="AH8" s="167"/>
    </row>
    <row r="9" spans="1:34" ht="16.8" x14ac:dyDescent="0.25">
      <c r="A9" s="171" t="s">
        <v>249</v>
      </c>
      <c r="B9" s="172"/>
      <c r="C9" s="172"/>
      <c r="D9" s="173"/>
      <c r="E9" s="174" t="s">
        <v>255</v>
      </c>
      <c r="F9" s="175"/>
      <c r="G9" s="175"/>
      <c r="H9" s="175"/>
      <c r="I9" s="175"/>
      <c r="J9" s="176"/>
      <c r="K9" s="29">
        <v>222</v>
      </c>
      <c r="L9" s="162">
        <v>215</v>
      </c>
      <c r="M9" s="163"/>
      <c r="N9" s="164"/>
      <c r="O9" s="177">
        <v>832.11</v>
      </c>
      <c r="P9" s="178"/>
      <c r="Q9" s="179"/>
      <c r="R9" s="177">
        <v>137.25</v>
      </c>
      <c r="S9" s="178"/>
      <c r="T9" s="178"/>
      <c r="U9" s="179"/>
      <c r="V9" s="177">
        <v>969.37</v>
      </c>
      <c r="W9" s="178"/>
      <c r="X9" s="179"/>
      <c r="Y9" s="162">
        <v>204</v>
      </c>
      <c r="Z9" s="163"/>
      <c r="AA9" s="164"/>
      <c r="AB9" s="165">
        <v>14724.26</v>
      </c>
      <c r="AC9" s="166"/>
      <c r="AD9" s="167"/>
      <c r="AE9" s="165">
        <v>3880.11</v>
      </c>
      <c r="AF9" s="166"/>
      <c r="AG9" s="166">
        <v>18604.37</v>
      </c>
      <c r="AH9" s="167"/>
    </row>
    <row r="10" spans="1:34" ht="16.8" x14ac:dyDescent="0.25">
      <c r="A10" s="171" t="s">
        <v>250</v>
      </c>
      <c r="B10" s="172"/>
      <c r="C10" s="172"/>
      <c r="D10" s="173"/>
      <c r="E10" s="174" t="s">
        <v>256</v>
      </c>
      <c r="F10" s="175"/>
      <c r="G10" s="175"/>
      <c r="H10" s="175"/>
      <c r="I10" s="175"/>
      <c r="J10" s="176"/>
      <c r="K10" s="29">
        <v>11</v>
      </c>
      <c r="L10" s="162">
        <v>11</v>
      </c>
      <c r="M10" s="163"/>
      <c r="N10" s="164"/>
      <c r="O10" s="177">
        <v>973.38</v>
      </c>
      <c r="P10" s="178"/>
      <c r="Q10" s="179"/>
      <c r="R10" s="177">
        <v>204.68</v>
      </c>
      <c r="S10" s="178"/>
      <c r="T10" s="178"/>
      <c r="U10" s="179"/>
      <c r="V10" s="165">
        <v>1178.05</v>
      </c>
      <c r="W10" s="166"/>
      <c r="X10" s="167"/>
      <c r="Y10" s="162">
        <v>11</v>
      </c>
      <c r="Z10" s="163"/>
      <c r="AA10" s="164"/>
      <c r="AB10" s="165">
        <v>20976.39</v>
      </c>
      <c r="AC10" s="166"/>
      <c r="AD10" s="167"/>
      <c r="AE10" s="165">
        <v>7084.75</v>
      </c>
      <c r="AF10" s="166"/>
      <c r="AG10" s="166">
        <v>28061.14</v>
      </c>
      <c r="AH10" s="167"/>
    </row>
    <row r="11" spans="1:34" ht="16.8" x14ac:dyDescent="0.25">
      <c r="A11" s="171" t="s">
        <v>271</v>
      </c>
      <c r="B11" s="172"/>
      <c r="C11" s="172"/>
      <c r="D11" s="173"/>
      <c r="E11" s="174" t="s">
        <v>272</v>
      </c>
      <c r="F11" s="175"/>
      <c r="G11" s="175"/>
      <c r="H11" s="175"/>
      <c r="I11" s="175"/>
      <c r="J11" s="176"/>
      <c r="K11" s="29">
        <v>39</v>
      </c>
      <c r="L11" s="162">
        <v>37</v>
      </c>
      <c r="M11" s="163"/>
      <c r="N11" s="164"/>
      <c r="O11" s="177">
        <v>852.86</v>
      </c>
      <c r="P11" s="178"/>
      <c r="Q11" s="179"/>
      <c r="R11" s="177">
        <v>165.07</v>
      </c>
      <c r="S11" s="178"/>
      <c r="T11" s="178"/>
      <c r="U11" s="179"/>
      <c r="V11" s="165">
        <v>1017.92</v>
      </c>
      <c r="W11" s="166"/>
      <c r="X11" s="167"/>
      <c r="Y11" s="162">
        <v>37</v>
      </c>
      <c r="Z11" s="163"/>
      <c r="AA11" s="164"/>
      <c r="AB11" s="165">
        <v>14837.05</v>
      </c>
      <c r="AC11" s="166"/>
      <c r="AD11" s="167"/>
      <c r="AE11" s="165">
        <v>3412.43</v>
      </c>
      <c r="AF11" s="166"/>
      <c r="AG11" s="166">
        <v>18249.48</v>
      </c>
      <c r="AH11" s="167"/>
    </row>
    <row r="12" spans="1:34" ht="16.8" x14ac:dyDescent="0.25">
      <c r="A12" s="171" t="s">
        <v>273</v>
      </c>
      <c r="B12" s="172"/>
      <c r="C12" s="172"/>
      <c r="D12" s="173"/>
      <c r="E12" s="174" t="s">
        <v>274</v>
      </c>
      <c r="F12" s="175"/>
      <c r="G12" s="175"/>
      <c r="H12" s="175"/>
      <c r="I12" s="175"/>
      <c r="J12" s="176"/>
      <c r="K12" s="29">
        <v>62</v>
      </c>
      <c r="L12" s="162">
        <v>62</v>
      </c>
      <c r="M12" s="163"/>
      <c r="N12" s="164"/>
      <c r="O12" s="177">
        <v>877.71</v>
      </c>
      <c r="P12" s="178"/>
      <c r="Q12" s="179"/>
      <c r="R12" s="177">
        <v>156.12</v>
      </c>
      <c r="S12" s="178"/>
      <c r="T12" s="178"/>
      <c r="U12" s="179"/>
      <c r="V12" s="165">
        <v>1033.83</v>
      </c>
      <c r="W12" s="166"/>
      <c r="X12" s="167"/>
      <c r="Y12" s="162">
        <v>60</v>
      </c>
      <c r="Z12" s="163"/>
      <c r="AA12" s="164"/>
      <c r="AB12" s="165">
        <v>14843.59</v>
      </c>
      <c r="AC12" s="166"/>
      <c r="AD12" s="167"/>
      <c r="AE12" s="165">
        <v>3908.24</v>
      </c>
      <c r="AF12" s="166"/>
      <c r="AG12" s="166">
        <v>18751.830000000002</v>
      </c>
      <c r="AH12" s="167"/>
    </row>
    <row r="13" spans="1:34" ht="16.8" x14ac:dyDescent="0.25">
      <c r="A13" s="171" t="s">
        <v>275</v>
      </c>
      <c r="B13" s="172"/>
      <c r="C13" s="172"/>
      <c r="D13" s="173"/>
      <c r="E13" s="174" t="s">
        <v>276</v>
      </c>
      <c r="F13" s="175"/>
      <c r="G13" s="175"/>
      <c r="H13" s="175"/>
      <c r="I13" s="175"/>
      <c r="J13" s="176"/>
      <c r="K13" s="29">
        <v>24</v>
      </c>
      <c r="L13" s="162">
        <v>24</v>
      </c>
      <c r="M13" s="163"/>
      <c r="N13" s="164"/>
      <c r="O13" s="177">
        <v>904.51</v>
      </c>
      <c r="P13" s="178"/>
      <c r="Q13" s="179"/>
      <c r="R13" s="177">
        <v>160.63999999999999</v>
      </c>
      <c r="S13" s="178"/>
      <c r="T13" s="178"/>
      <c r="U13" s="179"/>
      <c r="V13" s="165">
        <v>1065.1500000000001</v>
      </c>
      <c r="W13" s="166"/>
      <c r="X13" s="167"/>
      <c r="Y13" s="162">
        <v>24</v>
      </c>
      <c r="Z13" s="163"/>
      <c r="AA13" s="164"/>
      <c r="AB13" s="165">
        <v>17419.580000000002</v>
      </c>
      <c r="AC13" s="166"/>
      <c r="AD13" s="167"/>
      <c r="AE13" s="165">
        <v>7218.05</v>
      </c>
      <c r="AF13" s="166"/>
      <c r="AG13" s="166">
        <v>24637.63</v>
      </c>
      <c r="AH13" s="167"/>
    </row>
    <row r="14" spans="1:34" ht="16.8" x14ac:dyDescent="0.25">
      <c r="A14" s="171" t="s">
        <v>277</v>
      </c>
      <c r="B14" s="172"/>
      <c r="C14" s="172"/>
      <c r="D14" s="173"/>
      <c r="E14" s="174" t="s">
        <v>278</v>
      </c>
      <c r="F14" s="175"/>
      <c r="G14" s="175"/>
      <c r="H14" s="175"/>
      <c r="I14" s="175"/>
      <c r="J14" s="176"/>
      <c r="K14" s="29">
        <v>72</v>
      </c>
      <c r="L14" s="162">
        <v>69</v>
      </c>
      <c r="M14" s="163"/>
      <c r="N14" s="164"/>
      <c r="O14" s="177">
        <v>882.81</v>
      </c>
      <c r="P14" s="178"/>
      <c r="Q14" s="179"/>
      <c r="R14" s="177">
        <v>130.72</v>
      </c>
      <c r="S14" s="178"/>
      <c r="T14" s="178"/>
      <c r="U14" s="179"/>
      <c r="V14" s="165">
        <v>1013.53</v>
      </c>
      <c r="W14" s="166"/>
      <c r="X14" s="167"/>
      <c r="Y14" s="162">
        <v>69</v>
      </c>
      <c r="Z14" s="163"/>
      <c r="AA14" s="164"/>
      <c r="AB14" s="165">
        <v>15063.89</v>
      </c>
      <c r="AC14" s="166"/>
      <c r="AD14" s="167"/>
      <c r="AE14" s="165">
        <v>3265.02</v>
      </c>
      <c r="AF14" s="166"/>
      <c r="AG14" s="166">
        <v>18328.91</v>
      </c>
      <c r="AH14" s="167"/>
    </row>
    <row r="15" spans="1:34" ht="16.8" x14ac:dyDescent="0.25">
      <c r="A15" s="171" t="s">
        <v>279</v>
      </c>
      <c r="B15" s="172"/>
      <c r="C15" s="172"/>
      <c r="D15" s="173"/>
      <c r="E15" s="174" t="s">
        <v>280</v>
      </c>
      <c r="F15" s="175"/>
      <c r="G15" s="175"/>
      <c r="H15" s="175"/>
      <c r="I15" s="175"/>
      <c r="J15" s="176"/>
      <c r="K15" s="29">
        <v>7</v>
      </c>
      <c r="L15" s="162">
        <v>7</v>
      </c>
      <c r="M15" s="163"/>
      <c r="N15" s="164"/>
      <c r="O15" s="177">
        <v>941.55</v>
      </c>
      <c r="P15" s="178"/>
      <c r="Q15" s="179"/>
      <c r="R15" s="177">
        <v>224.85</v>
      </c>
      <c r="S15" s="178"/>
      <c r="T15" s="178"/>
      <c r="U15" s="179"/>
      <c r="V15" s="165">
        <v>1166.4000000000001</v>
      </c>
      <c r="W15" s="166"/>
      <c r="X15" s="167"/>
      <c r="Y15" s="162">
        <v>7</v>
      </c>
      <c r="Z15" s="163"/>
      <c r="AA15" s="164"/>
      <c r="AB15" s="165">
        <v>20466.740000000002</v>
      </c>
      <c r="AC15" s="166"/>
      <c r="AD15" s="167"/>
      <c r="AE15" s="165">
        <v>6347.89</v>
      </c>
      <c r="AF15" s="166"/>
      <c r="AG15" s="166">
        <v>26814.63</v>
      </c>
      <c r="AH15" s="167"/>
    </row>
    <row r="16" spans="1:34" ht="16.8" x14ac:dyDescent="0.25">
      <c r="A16" s="171" t="s">
        <v>281</v>
      </c>
      <c r="B16" s="172"/>
      <c r="C16" s="172"/>
      <c r="D16" s="173"/>
      <c r="E16" s="174" t="s">
        <v>282</v>
      </c>
      <c r="F16" s="175"/>
      <c r="G16" s="175"/>
      <c r="H16" s="175"/>
      <c r="I16" s="175"/>
      <c r="J16" s="176"/>
      <c r="K16" s="29">
        <v>30</v>
      </c>
      <c r="L16" s="162">
        <v>30</v>
      </c>
      <c r="M16" s="163"/>
      <c r="N16" s="164"/>
      <c r="O16" s="177">
        <v>881.9</v>
      </c>
      <c r="P16" s="178"/>
      <c r="Q16" s="179"/>
      <c r="R16" s="177">
        <v>121.24</v>
      </c>
      <c r="S16" s="178"/>
      <c r="T16" s="178"/>
      <c r="U16" s="179"/>
      <c r="V16" s="165">
        <v>1003.14</v>
      </c>
      <c r="W16" s="166"/>
      <c r="X16" s="167"/>
      <c r="Y16" s="162">
        <v>27</v>
      </c>
      <c r="Z16" s="163"/>
      <c r="AA16" s="164"/>
      <c r="AB16" s="165">
        <v>15414.9</v>
      </c>
      <c r="AC16" s="166"/>
      <c r="AD16" s="167"/>
      <c r="AE16" s="165">
        <v>2756.56</v>
      </c>
      <c r="AF16" s="166"/>
      <c r="AG16" s="166">
        <v>18171.46</v>
      </c>
      <c r="AH16" s="167"/>
    </row>
    <row r="17" spans="1:34" ht="16.8" x14ac:dyDescent="0.25">
      <c r="A17" s="171" t="s">
        <v>283</v>
      </c>
      <c r="B17" s="172"/>
      <c r="C17" s="172"/>
      <c r="D17" s="173"/>
      <c r="E17" s="174" t="s">
        <v>284</v>
      </c>
      <c r="F17" s="175"/>
      <c r="G17" s="175"/>
      <c r="H17" s="175"/>
      <c r="I17" s="175"/>
      <c r="J17" s="176"/>
      <c r="K17" s="29">
        <v>29</v>
      </c>
      <c r="L17" s="162">
        <v>29</v>
      </c>
      <c r="M17" s="163"/>
      <c r="N17" s="164"/>
      <c r="O17" s="177">
        <v>986.39</v>
      </c>
      <c r="P17" s="178"/>
      <c r="Q17" s="179"/>
      <c r="R17" s="177">
        <v>170.2</v>
      </c>
      <c r="S17" s="178"/>
      <c r="T17" s="178"/>
      <c r="U17" s="179"/>
      <c r="V17" s="165">
        <v>1156.5899999999999</v>
      </c>
      <c r="W17" s="166"/>
      <c r="X17" s="167"/>
      <c r="Y17" s="162">
        <v>28</v>
      </c>
      <c r="Z17" s="163"/>
      <c r="AA17" s="164"/>
      <c r="AB17" s="165">
        <v>15432.83</v>
      </c>
      <c r="AC17" s="166"/>
      <c r="AD17" s="167"/>
      <c r="AE17" s="165">
        <v>2232.5100000000002</v>
      </c>
      <c r="AF17" s="166"/>
      <c r="AG17" s="166">
        <v>17665.34</v>
      </c>
      <c r="AH17" s="167"/>
    </row>
    <row r="18" spans="1:34" ht="16.8" x14ac:dyDescent="0.25">
      <c r="A18" s="171" t="s">
        <v>285</v>
      </c>
      <c r="B18" s="172"/>
      <c r="C18" s="172"/>
      <c r="D18" s="173"/>
      <c r="E18" s="174" t="s">
        <v>286</v>
      </c>
      <c r="F18" s="175"/>
      <c r="G18" s="175"/>
      <c r="H18" s="175"/>
      <c r="I18" s="175"/>
      <c r="J18" s="176"/>
      <c r="K18" s="29">
        <v>26</v>
      </c>
      <c r="L18" s="162">
        <v>26</v>
      </c>
      <c r="M18" s="163"/>
      <c r="N18" s="164"/>
      <c r="O18" s="165">
        <v>1025.67</v>
      </c>
      <c r="P18" s="166"/>
      <c r="Q18" s="167"/>
      <c r="R18" s="177">
        <v>161.99</v>
      </c>
      <c r="S18" s="178"/>
      <c r="T18" s="178"/>
      <c r="U18" s="179"/>
      <c r="V18" s="165">
        <v>1187.6500000000001</v>
      </c>
      <c r="W18" s="166"/>
      <c r="X18" s="167"/>
      <c r="Y18" s="162">
        <v>26</v>
      </c>
      <c r="Z18" s="163"/>
      <c r="AA18" s="164"/>
      <c r="AB18" s="165">
        <v>14727.46</v>
      </c>
      <c r="AC18" s="166"/>
      <c r="AD18" s="167"/>
      <c r="AE18" s="165">
        <v>2555.4299999999998</v>
      </c>
      <c r="AF18" s="166"/>
      <c r="AG18" s="166">
        <v>17282.88</v>
      </c>
      <c r="AH18" s="167"/>
    </row>
    <row r="19" spans="1:34" ht="16.8" x14ac:dyDescent="0.25">
      <c r="A19" s="171" t="s">
        <v>287</v>
      </c>
      <c r="B19" s="172"/>
      <c r="C19" s="172"/>
      <c r="D19" s="173"/>
      <c r="E19" s="174" t="s">
        <v>288</v>
      </c>
      <c r="F19" s="175"/>
      <c r="G19" s="175"/>
      <c r="H19" s="175"/>
      <c r="I19" s="175"/>
      <c r="J19" s="176"/>
      <c r="K19" s="29">
        <v>13</v>
      </c>
      <c r="L19" s="162">
        <v>12</v>
      </c>
      <c r="M19" s="163"/>
      <c r="N19" s="164"/>
      <c r="O19" s="165">
        <v>1147.6300000000001</v>
      </c>
      <c r="P19" s="166"/>
      <c r="Q19" s="167"/>
      <c r="R19" s="177">
        <v>162.49</v>
      </c>
      <c r="S19" s="178"/>
      <c r="T19" s="178"/>
      <c r="U19" s="179"/>
      <c r="V19" s="165">
        <v>1310.1199999999999</v>
      </c>
      <c r="W19" s="166"/>
      <c r="X19" s="167"/>
      <c r="Y19" s="162">
        <v>13</v>
      </c>
      <c r="Z19" s="163"/>
      <c r="AA19" s="164"/>
      <c r="AB19" s="165">
        <v>17240.400000000001</v>
      </c>
      <c r="AC19" s="166"/>
      <c r="AD19" s="167"/>
      <c r="AE19" s="165">
        <v>2430.83</v>
      </c>
      <c r="AF19" s="166"/>
      <c r="AG19" s="166">
        <v>19671.22</v>
      </c>
      <c r="AH19" s="167"/>
    </row>
    <row r="20" spans="1:34" ht="16.8" x14ac:dyDescent="0.25">
      <c r="A20" s="171" t="s">
        <v>289</v>
      </c>
      <c r="B20" s="172"/>
      <c r="C20" s="172"/>
      <c r="D20" s="173"/>
      <c r="E20" s="174" t="s">
        <v>290</v>
      </c>
      <c r="F20" s="175"/>
      <c r="G20" s="175"/>
      <c r="H20" s="175"/>
      <c r="I20" s="175"/>
      <c r="J20" s="176"/>
      <c r="K20" s="29">
        <v>18</v>
      </c>
      <c r="L20" s="162">
        <v>18</v>
      </c>
      <c r="M20" s="163"/>
      <c r="N20" s="164"/>
      <c r="O20" s="165">
        <v>1331.1</v>
      </c>
      <c r="P20" s="166"/>
      <c r="Q20" s="167"/>
      <c r="R20" s="177">
        <v>232.26</v>
      </c>
      <c r="S20" s="178"/>
      <c r="T20" s="178"/>
      <c r="U20" s="179"/>
      <c r="V20" s="165">
        <v>1563.36</v>
      </c>
      <c r="W20" s="166"/>
      <c r="X20" s="167"/>
      <c r="Y20" s="162">
        <v>16</v>
      </c>
      <c r="Z20" s="163"/>
      <c r="AA20" s="164"/>
      <c r="AB20" s="165">
        <v>14463.73</v>
      </c>
      <c r="AC20" s="166"/>
      <c r="AD20" s="167"/>
      <c r="AE20" s="165">
        <v>1314.56</v>
      </c>
      <c r="AF20" s="166"/>
      <c r="AG20" s="166">
        <v>15778.28</v>
      </c>
      <c r="AH20" s="167"/>
    </row>
    <row r="21" spans="1:34" ht="16.8" x14ac:dyDescent="0.25">
      <c r="A21" s="171" t="s">
        <v>291</v>
      </c>
      <c r="B21" s="172"/>
      <c r="C21" s="172"/>
      <c r="D21" s="173"/>
      <c r="E21" s="174" t="s">
        <v>292</v>
      </c>
      <c r="F21" s="175"/>
      <c r="G21" s="175"/>
      <c r="H21" s="175"/>
      <c r="I21" s="175"/>
      <c r="J21" s="176"/>
      <c r="K21" s="29">
        <v>4</v>
      </c>
      <c r="L21" s="162">
        <v>4</v>
      </c>
      <c r="M21" s="163"/>
      <c r="N21" s="164"/>
      <c r="O21" s="165">
        <v>1538.13</v>
      </c>
      <c r="P21" s="166"/>
      <c r="Q21" s="167"/>
      <c r="R21" s="177">
        <v>360.06</v>
      </c>
      <c r="S21" s="178"/>
      <c r="T21" s="178"/>
      <c r="U21" s="179"/>
      <c r="V21" s="165">
        <v>1898.19</v>
      </c>
      <c r="W21" s="166"/>
      <c r="X21" s="167"/>
      <c r="Y21" s="162">
        <v>4</v>
      </c>
      <c r="Z21" s="163"/>
      <c r="AA21" s="164"/>
      <c r="AB21" s="165">
        <v>17262.66</v>
      </c>
      <c r="AC21" s="166"/>
      <c r="AD21" s="167"/>
      <c r="AE21" s="165">
        <v>3360.41</v>
      </c>
      <c r="AF21" s="166"/>
      <c r="AG21" s="166">
        <v>20623.07</v>
      </c>
      <c r="AH21" s="167"/>
    </row>
    <row r="22" spans="1:34" ht="16.8" x14ac:dyDescent="0.25">
      <c r="A22" s="146"/>
      <c r="B22" s="147"/>
      <c r="C22" s="147"/>
      <c r="D22" s="148"/>
      <c r="E22" s="31"/>
      <c r="F22" s="32"/>
      <c r="G22" s="150" t="s">
        <v>293</v>
      </c>
      <c r="H22" s="150"/>
      <c r="I22" s="150"/>
      <c r="J22" s="151"/>
      <c r="K22" s="37">
        <v>902</v>
      </c>
      <c r="L22" s="188">
        <v>880</v>
      </c>
      <c r="M22" s="189"/>
      <c r="N22" s="190"/>
      <c r="O22" s="191">
        <v>466.72</v>
      </c>
      <c r="P22" s="192"/>
      <c r="Q22" s="193"/>
      <c r="R22" s="191">
        <v>250.47</v>
      </c>
      <c r="S22" s="192"/>
      <c r="T22" s="192"/>
      <c r="U22" s="193"/>
      <c r="V22" s="191">
        <v>717.19</v>
      </c>
      <c r="W22" s="192"/>
      <c r="X22" s="193"/>
      <c r="Y22" s="188">
        <v>834</v>
      </c>
      <c r="Z22" s="189"/>
      <c r="AA22" s="190"/>
      <c r="AB22" s="194">
        <v>30265.94</v>
      </c>
      <c r="AC22" s="195"/>
      <c r="AD22" s="196"/>
      <c r="AE22" s="194">
        <v>23009.7</v>
      </c>
      <c r="AF22" s="195"/>
      <c r="AG22" s="195">
        <v>53275.63</v>
      </c>
      <c r="AH22" s="196"/>
    </row>
  </sheetData>
  <mergeCells count="218"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ค่ากลางกลุ่ม UnitCost, HGR</vt:lpstr>
      <vt:lpstr>รายเขต</vt:lpstr>
      <vt:lpstr>Q1Y68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r8 way</cp:lastModifiedBy>
  <cp:lastPrinted>2022-07-04T07:59:25Z</cp:lastPrinted>
  <dcterms:created xsi:type="dcterms:W3CDTF">2017-06-01T08:46:22Z</dcterms:created>
  <dcterms:modified xsi:type="dcterms:W3CDTF">2025-02-21T07:11:24Z</dcterms:modified>
</cp:coreProperties>
</file>