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8\UC 68\งบปรับเกลี่ย 68\ส่งหนังสือแจ้งจังหวัดปรับเกลี่ย 16 ธค 67\"/>
    </mc:Choice>
  </mc:AlternateContent>
  <xr:revisionPtr revIDLastSave="0" documentId="13_ncr:1_{7B74B0A6-1F6F-4233-82FC-F6D9093B43E4}" xr6:coauthVersionLast="47" xr6:coauthVersionMax="47" xr10:uidLastSave="{00000000-0000-0000-0000-000000000000}"/>
  <bookViews>
    <workbookView xWindow="-110" yWindow="-110" windowWidth="19420" windowHeight="10300" tabRatio="943" activeTab="1" xr2:uid="{00000000-000D-0000-FFFF-FFFF00000000}"/>
  </bookViews>
  <sheets>
    <sheet name="เกณฑ์การจัดสรร" sheetId="6" r:id="rId1"/>
    <sheet name="ตารางให้จังหวัดรายงาน" sheetId="56" r:id="rId2"/>
    <sheet name="1.1 เติมเงินช่วยค่าK IP" sheetId="61" r:id="rId3"/>
    <sheet name="1.2 Capitation K1-3" sheetId="63" r:id="rId4"/>
    <sheet name="เทียบประกันรายรับ67-68" sheetId="65" state="hidden" r:id="rId5"/>
  </sheets>
  <externalReferences>
    <externalReference r:id="rId6"/>
    <externalReference r:id="rId7"/>
    <externalReference r:id="rId8"/>
  </externalReferences>
  <definedNames>
    <definedName name="_xlnm._FilterDatabase" localSheetId="2" hidden="1">'1.1 เติมเงินช่วยค่าK IP'!$A$3:$Y$23</definedName>
    <definedName name="_xlnm._FilterDatabase" localSheetId="1" hidden="1">ตารางให้จังหวัดรายงาน!$A$7:$G$103</definedName>
    <definedName name="_xlnm.Print_Titles" localSheetId="1">ตารางให้จังหวัดรายงาน!$1:$7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65" l="1"/>
  <c r="I84" i="65"/>
  <c r="I65" i="65"/>
  <c r="I55" i="65"/>
  <c r="I40" i="65"/>
  <c r="I18" i="65"/>
  <c r="I11" i="65"/>
  <c r="I4" i="65"/>
  <c r="I5" i="65"/>
  <c r="I6" i="65"/>
  <c r="I7" i="65"/>
  <c r="I8" i="65"/>
  <c r="I9" i="65"/>
  <c r="I10" i="65"/>
  <c r="I12" i="65"/>
  <c r="I13" i="65"/>
  <c r="I14" i="65"/>
  <c r="I15" i="65"/>
  <c r="I16" i="65"/>
  <c r="I17" i="65"/>
  <c r="I19" i="65"/>
  <c r="I20" i="65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37" i="65"/>
  <c r="I38" i="65"/>
  <c r="I39" i="65"/>
  <c r="I41" i="65"/>
  <c r="I42" i="65"/>
  <c r="I43" i="65"/>
  <c r="I44" i="65"/>
  <c r="I45" i="65"/>
  <c r="I46" i="65"/>
  <c r="I47" i="65"/>
  <c r="I48" i="65"/>
  <c r="I49" i="65"/>
  <c r="I50" i="65"/>
  <c r="I51" i="65"/>
  <c r="I52" i="65"/>
  <c r="I53" i="65"/>
  <c r="I54" i="65"/>
  <c r="I56" i="65"/>
  <c r="I57" i="65"/>
  <c r="I58" i="65"/>
  <c r="I59" i="65"/>
  <c r="I60" i="65"/>
  <c r="I61" i="65"/>
  <c r="I62" i="65"/>
  <c r="I63" i="65"/>
  <c r="I64" i="65"/>
  <c r="I66" i="65"/>
  <c r="I67" i="65"/>
  <c r="I68" i="65"/>
  <c r="I69" i="65"/>
  <c r="I70" i="65"/>
  <c r="I71" i="65"/>
  <c r="I72" i="65"/>
  <c r="I73" i="65"/>
  <c r="I74" i="65"/>
  <c r="I75" i="65"/>
  <c r="I76" i="65"/>
  <c r="I77" i="65"/>
  <c r="I78" i="65"/>
  <c r="I79" i="65"/>
  <c r="I80" i="65"/>
  <c r="I81" i="65"/>
  <c r="I82" i="65"/>
  <c r="I83" i="65"/>
  <c r="I85" i="65"/>
  <c r="I86" i="65"/>
  <c r="I87" i="65"/>
  <c r="I88" i="65"/>
  <c r="I89" i="65"/>
  <c r="I90" i="65"/>
  <c r="I91" i="65"/>
  <c r="I92" i="65"/>
  <c r="I93" i="65"/>
  <c r="I94" i="65"/>
  <c r="I95" i="65"/>
  <c r="I96" i="65"/>
  <c r="I3" i="65"/>
  <c r="H96" i="65"/>
  <c r="H95" i="65"/>
  <c r="H94" i="65"/>
  <c r="H93" i="65"/>
  <c r="H92" i="65"/>
  <c r="H91" i="65"/>
  <c r="H90" i="65"/>
  <c r="H89" i="65"/>
  <c r="H88" i="65"/>
  <c r="H87" i="65"/>
  <c r="H86" i="65"/>
  <c r="H85" i="65"/>
  <c r="H97" i="65" s="1"/>
  <c r="H83" i="65"/>
  <c r="H82" i="65"/>
  <c r="H81" i="65"/>
  <c r="H80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84" i="65" s="1"/>
  <c r="H64" i="65"/>
  <c r="H63" i="65"/>
  <c r="H62" i="65"/>
  <c r="H61" i="65"/>
  <c r="H60" i="65"/>
  <c r="H59" i="65"/>
  <c r="H58" i="65"/>
  <c r="H57" i="65"/>
  <c r="H56" i="65"/>
  <c r="H65" i="65" s="1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55" i="65" s="1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H19" i="65"/>
  <c r="H40" i="65" s="1"/>
  <c r="H17" i="65"/>
  <c r="H16" i="65"/>
  <c r="H15" i="65"/>
  <c r="H14" i="65"/>
  <c r="H13" i="65"/>
  <c r="H18" i="65" s="1"/>
  <c r="H12" i="65"/>
  <c r="H10" i="65"/>
  <c r="H9" i="65"/>
  <c r="H8" i="65"/>
  <c r="H7" i="65"/>
  <c r="H6" i="65"/>
  <c r="H5" i="65"/>
  <c r="H4" i="65"/>
  <c r="H3" i="65"/>
  <c r="G96" i="65"/>
  <c r="G95" i="65"/>
  <c r="G94" i="65"/>
  <c r="G93" i="65"/>
  <c r="G92" i="65"/>
  <c r="G91" i="65"/>
  <c r="G90" i="65"/>
  <c r="G89" i="65"/>
  <c r="G88" i="65"/>
  <c r="G87" i="65"/>
  <c r="G86" i="65"/>
  <c r="G85" i="65"/>
  <c r="G97" i="65" s="1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84" i="65" s="1"/>
  <c r="G67" i="65"/>
  <c r="G66" i="65"/>
  <c r="G64" i="65"/>
  <c r="G63" i="65"/>
  <c r="G62" i="65"/>
  <c r="G61" i="65"/>
  <c r="G60" i="65"/>
  <c r="G59" i="65"/>
  <c r="G58" i="65"/>
  <c r="G57" i="65"/>
  <c r="G56" i="65"/>
  <c r="G65" i="65" s="1"/>
  <c r="G54" i="65"/>
  <c r="G53" i="65"/>
  <c r="G52" i="65"/>
  <c r="G51" i="65"/>
  <c r="G50" i="65"/>
  <c r="G49" i="65"/>
  <c r="G48" i="65"/>
  <c r="G47" i="65"/>
  <c r="G46" i="65"/>
  <c r="G45" i="65"/>
  <c r="G44" i="65"/>
  <c r="G55" i="65" s="1"/>
  <c r="G43" i="65"/>
  <c r="G42" i="65"/>
  <c r="G41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40" i="65" s="1"/>
  <c r="G17" i="65"/>
  <c r="G16" i="65"/>
  <c r="G15" i="65"/>
  <c r="G14" i="65"/>
  <c r="G13" i="65"/>
  <c r="G12" i="65"/>
  <c r="G18" i="65" s="1"/>
  <c r="G10" i="65"/>
  <c r="G9" i="65"/>
  <c r="G8" i="65"/>
  <c r="G7" i="65"/>
  <c r="G6" i="65"/>
  <c r="G5" i="65"/>
  <c r="G4" i="65"/>
  <c r="G3" i="65"/>
  <c r="I98" i="65" l="1"/>
  <c r="H11" i="65"/>
  <c r="H98" i="65" s="1"/>
  <c r="G11" i="65"/>
  <c r="G98" i="65" s="1"/>
  <c r="G14" i="63" l="1"/>
  <c r="F14" i="63"/>
  <c r="E14" i="63"/>
  <c r="H14" i="63" s="1"/>
  <c r="C14" i="63"/>
  <c r="H13" i="63"/>
  <c r="I13" i="63" s="1"/>
  <c r="D13" i="63"/>
  <c r="H12" i="63"/>
  <c r="I12" i="63" s="1"/>
  <c r="D12" i="63"/>
  <c r="H11" i="63"/>
  <c r="I11" i="63" s="1"/>
  <c r="D11" i="63"/>
  <c r="H10" i="63"/>
  <c r="I10" i="63" s="1"/>
  <c r="D10" i="63"/>
  <c r="H9" i="63"/>
  <c r="D9" i="63"/>
  <c r="H8" i="63"/>
  <c r="I8" i="63" s="1"/>
  <c r="D8" i="63"/>
  <c r="D14" i="63" s="1"/>
  <c r="H7" i="63"/>
  <c r="I7" i="63" s="1"/>
  <c r="D7" i="63"/>
  <c r="K7" i="63" s="1"/>
  <c r="N23" i="61"/>
  <c r="M23" i="61"/>
  <c r="L23" i="61"/>
  <c r="W22" i="61"/>
  <c r="O22" i="61"/>
  <c r="P22" i="61" s="1"/>
  <c r="X22" i="61" s="1"/>
  <c r="Y22" i="61" s="1"/>
  <c r="K22" i="61"/>
  <c r="W21" i="61"/>
  <c r="O21" i="61"/>
  <c r="P21" i="61" s="1"/>
  <c r="X21" i="61" s="1"/>
  <c r="Y21" i="61" s="1"/>
  <c r="K21" i="61"/>
  <c r="W20" i="61"/>
  <c r="O20" i="61"/>
  <c r="P20" i="61" s="1"/>
  <c r="X20" i="61" s="1"/>
  <c r="Y20" i="61" s="1"/>
  <c r="K20" i="61"/>
  <c r="W19" i="61"/>
  <c r="O19" i="61"/>
  <c r="P19" i="61" s="1"/>
  <c r="X19" i="61" s="1"/>
  <c r="Y19" i="61" s="1"/>
  <c r="K19" i="61"/>
  <c r="W18" i="61"/>
  <c r="O18" i="61"/>
  <c r="P18" i="61" s="1"/>
  <c r="X18" i="61" s="1"/>
  <c r="Y18" i="61" s="1"/>
  <c r="K18" i="61"/>
  <c r="W17" i="61"/>
  <c r="O17" i="61"/>
  <c r="P17" i="61" s="1"/>
  <c r="X17" i="61" s="1"/>
  <c r="Y17" i="61" s="1"/>
  <c r="K17" i="61"/>
  <c r="W16" i="61"/>
  <c r="O16" i="61"/>
  <c r="P16" i="61" s="1"/>
  <c r="X16" i="61" s="1"/>
  <c r="Y16" i="61" s="1"/>
  <c r="K16" i="61"/>
  <c r="W15" i="61"/>
  <c r="O15" i="61"/>
  <c r="P15" i="61" s="1"/>
  <c r="X15" i="61" s="1"/>
  <c r="Y15" i="61" s="1"/>
  <c r="K15" i="61"/>
  <c r="W14" i="61"/>
  <c r="O14" i="61"/>
  <c r="P14" i="61" s="1"/>
  <c r="X14" i="61" s="1"/>
  <c r="Y14" i="61" s="1"/>
  <c r="K14" i="61"/>
  <c r="W13" i="61"/>
  <c r="O13" i="61"/>
  <c r="P13" i="61" s="1"/>
  <c r="X13" i="61" s="1"/>
  <c r="Y13" i="61" s="1"/>
  <c r="K13" i="61"/>
  <c r="W12" i="61"/>
  <c r="O12" i="61"/>
  <c r="P12" i="61" s="1"/>
  <c r="X12" i="61" s="1"/>
  <c r="Y12" i="61" s="1"/>
  <c r="K12" i="61"/>
  <c r="W11" i="61"/>
  <c r="O11" i="61"/>
  <c r="P11" i="61" s="1"/>
  <c r="X11" i="61" s="1"/>
  <c r="Y11" i="61" s="1"/>
  <c r="K11" i="61"/>
  <c r="W10" i="61"/>
  <c r="O10" i="61"/>
  <c r="P10" i="61" s="1"/>
  <c r="X10" i="61" s="1"/>
  <c r="Y10" i="61" s="1"/>
  <c r="K10" i="61"/>
  <c r="W9" i="61"/>
  <c r="O9" i="61"/>
  <c r="P9" i="61" s="1"/>
  <c r="X9" i="61" s="1"/>
  <c r="Y9" i="61" s="1"/>
  <c r="K9" i="61"/>
  <c r="W8" i="61"/>
  <c r="O8" i="61"/>
  <c r="P8" i="61" s="1"/>
  <c r="X8" i="61" s="1"/>
  <c r="Y8" i="61" s="1"/>
  <c r="K8" i="61"/>
  <c r="W7" i="61"/>
  <c r="O7" i="61"/>
  <c r="P7" i="61" s="1"/>
  <c r="X7" i="61" s="1"/>
  <c r="Y7" i="61" s="1"/>
  <c r="K7" i="61"/>
  <c r="W6" i="61"/>
  <c r="O6" i="61"/>
  <c r="P6" i="61" s="1"/>
  <c r="X6" i="61" s="1"/>
  <c r="Y6" i="61" s="1"/>
  <c r="K6" i="61"/>
  <c r="W5" i="61"/>
  <c r="O5" i="61"/>
  <c r="P5" i="61" s="1"/>
  <c r="X5" i="61" s="1"/>
  <c r="Y5" i="61" s="1"/>
  <c r="K5" i="61"/>
  <c r="W4" i="61"/>
  <c r="O4" i="61"/>
  <c r="K4" i="61"/>
  <c r="K9" i="63" l="1"/>
  <c r="L9" i="63" s="1"/>
  <c r="O23" i="61"/>
  <c r="L7" i="63"/>
  <c r="J7" i="63"/>
  <c r="J8" i="63"/>
  <c r="J10" i="63"/>
  <c r="H16" i="63"/>
  <c r="I14" i="63"/>
  <c r="J11" i="63" s="1"/>
  <c r="J13" i="63"/>
  <c r="I9" i="63"/>
  <c r="J9" i="63" s="1"/>
  <c r="K8" i="63"/>
  <c r="L8" i="63" s="1"/>
  <c r="K10" i="63"/>
  <c r="L10" i="63" s="1"/>
  <c r="K13" i="63"/>
  <c r="L13" i="63" s="1"/>
  <c r="K11" i="63"/>
  <c r="L11" i="63" s="1"/>
  <c r="K12" i="63"/>
  <c r="L12" i="63" s="1"/>
  <c r="P4" i="61"/>
  <c r="J12" i="63" l="1"/>
  <c r="K14" i="63"/>
  <c r="L14" i="63" s="1"/>
  <c r="M11" i="63" s="1"/>
  <c r="N11" i="63" s="1"/>
  <c r="P23" i="61"/>
  <c r="X4" i="61"/>
  <c r="M12" i="63" l="1"/>
  <c r="N12" i="63" s="1"/>
  <c r="M13" i="63"/>
  <c r="N13" i="63" s="1"/>
  <c r="M7" i="63"/>
  <c r="N7" i="63" s="1"/>
  <c r="M8" i="63"/>
  <c r="N8" i="63" s="1"/>
  <c r="M10" i="63"/>
  <c r="N10" i="63" s="1"/>
  <c r="M14" i="63"/>
  <c r="N14" i="63" s="1"/>
  <c r="M9" i="63"/>
  <c r="N9" i="63" s="1"/>
  <c r="X23" i="61"/>
  <c r="Y4" i="61"/>
  <c r="Y23" i="61" s="1"/>
  <c r="F101" i="56" l="1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79" i="56"/>
  <c r="F78" i="56"/>
  <c r="F77" i="56"/>
  <c r="F76" i="56"/>
  <c r="F75" i="56"/>
  <c r="F74" i="56"/>
  <c r="F72" i="56"/>
  <c r="F71" i="56"/>
  <c r="F70" i="56"/>
  <c r="F69" i="56"/>
  <c r="F68" i="56"/>
  <c r="F67" i="56"/>
  <c r="F66" i="56"/>
  <c r="F65" i="56"/>
  <c r="F64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8" i="56"/>
  <c r="F27" i="56"/>
  <c r="F26" i="56"/>
  <c r="F25" i="56"/>
  <c r="F24" i="56"/>
  <c r="F23" i="56"/>
  <c r="F22" i="56"/>
  <c r="F21" i="56"/>
  <c r="F9" i="56"/>
  <c r="F10" i="56"/>
  <c r="F11" i="56"/>
  <c r="F12" i="56"/>
  <c r="F13" i="56"/>
  <c r="F15" i="56"/>
  <c r="F16" i="56"/>
  <c r="F17" i="56"/>
  <c r="F18" i="56"/>
  <c r="F19" i="56"/>
  <c r="F8" i="56"/>
  <c r="F14" i="56"/>
  <c r="D102" i="56" l="1"/>
  <c r="F102" i="56" s="1"/>
  <c r="D80" i="56"/>
  <c r="D73" i="56"/>
  <c r="D63" i="56"/>
  <c r="D44" i="56"/>
  <c r="D29" i="56"/>
  <c r="F29" i="56" s="1"/>
  <c r="D20" i="56"/>
  <c r="F73" i="56" l="1"/>
  <c r="F44" i="56"/>
  <c r="F80" i="56"/>
  <c r="F20" i="56"/>
  <c r="F63" i="56"/>
  <c r="G29" i="56"/>
  <c r="G44" i="56"/>
  <c r="G63" i="56"/>
  <c r="G20" i="56"/>
  <c r="G80" i="56"/>
  <c r="G102" i="56"/>
  <c r="E103" i="56"/>
  <c r="D103" i="56"/>
  <c r="F103" i="56" l="1"/>
  <c r="B27" i="6"/>
  <c r="B26" i="6"/>
  <c r="B28" i="6" s="1"/>
  <c r="B22" i="6"/>
  <c r="B29" i="6" l="1"/>
  <c r="G73" i="56"/>
  <c r="G103" i="56" l="1"/>
</calcChain>
</file>

<file path=xl/sharedStrings.xml><?xml version="1.0" encoding="utf-8"?>
<sst xmlns="http://schemas.openxmlformats.org/spreadsheetml/2006/main" count="819" uniqueCount="387">
  <si>
    <t>[1]</t>
  </si>
  <si>
    <t>[2]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</si>
  <si>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</si>
  <si>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</si>
  <si>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</si>
  <si>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</si>
  <si>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</si>
  <si>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</si>
  <si>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</si>
  <si>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</si>
  <si>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No</t>
  </si>
  <si>
    <t>Province</t>
  </si>
  <si>
    <t>Org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</si>
  <si>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</si>
  <si>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</si>
  <si>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</si>
  <si>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</si>
  <si>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</si>
  <si>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</si>
  <si>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</si>
  <si>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</si>
  <si>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</si>
  <si>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</si>
  <si>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</si>
  <si>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</si>
  <si>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</si>
  <si>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</si>
  <si>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</si>
  <si>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</si>
  <si>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</si>
  <si>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</si>
  <si>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</si>
  <si>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</si>
  <si>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</si>
  <si>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</si>
  <si>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</si>
  <si>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</si>
  <si>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</si>
  <si>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</si>
  <si>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</si>
  <si>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</si>
  <si>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</si>
  <si>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</si>
  <si>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</si>
  <si>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</si>
  <si>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</si>
  <si>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</si>
  <si>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</si>
  <si>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</si>
  <si>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</si>
  <si>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</si>
  <si>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</si>
  <si>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</si>
  <si>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</si>
  <si>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</si>
  <si>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</si>
  <si>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</si>
  <si>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</si>
  <si>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</si>
  <si>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</si>
  <si>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</si>
  <si>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</si>
  <si>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</si>
  <si>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</si>
  <si>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</si>
  <si>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</si>
  <si>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</si>
  <si>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</si>
  <si>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</si>
  <si>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</si>
  <si>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</si>
  <si>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</si>
  <si>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</si>
  <si>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</si>
  <si>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</si>
  <si>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</si>
  <si>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</si>
  <si>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</si>
  <si>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</si>
  <si>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</si>
  <si>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</si>
  <si>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</si>
  <si>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</si>
  <si>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</si>
  <si>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</si>
  <si>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</si>
  <si>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</si>
  <si>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</si>
  <si>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</si>
  <si>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</si>
  <si>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</si>
  <si>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</si>
  <si>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</si>
  <si>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</si>
  <si>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</si>
  <si>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</si>
  <si>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</si>
  <si>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</si>
  <si>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</si>
  <si>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</si>
  <si>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จำนวนเงิน (บาท)</t>
  </si>
  <si>
    <t>รวม จังหวัดนครพนม</t>
  </si>
  <si>
    <t>รวม จังหวัดบึงกาฬ</t>
  </si>
  <si>
    <t>รวม จังหวัดเลย</t>
  </si>
  <si>
    <t>รวม จังหวัดสกลนคร</t>
  </si>
  <si>
    <t>รวม จังหวัดหนองบัวลำภู</t>
  </si>
  <si>
    <t>รวม จังหวัดอุดรธานี</t>
  </si>
  <si>
    <t>รวม จังหวัดหนองคาย</t>
  </si>
  <si>
    <t>จัดสรรให้หน่วยบริการในเขตสุขภาพที่ 8  / จังหวัด ............................................</t>
  </si>
  <si>
    <t xml:space="preserve">                                                                         ลงชื่อ                                             </t>
  </si>
  <si>
    <t xml:space="preserve">                                                                                 (............................................................................)</t>
  </si>
  <si>
    <t xml:space="preserve">                                                                                 นายแพทย์สาธารณสุขจังหวัด ..............................</t>
  </si>
  <si>
    <t xml:space="preserve">                                                                                 วันที่ .....................................................................</t>
  </si>
  <si>
    <t>สิ่งที่ส่งมาด้วย 5</t>
  </si>
  <si>
    <t>[3]</t>
  </si>
  <si>
    <t>[5]</t>
  </si>
  <si>
    <t xml:space="preserve">รายการ </t>
  </si>
  <si>
    <t xml:space="preserve">เงินเพื่อบริหารระดับเขต </t>
  </si>
  <si>
    <t>1. จัดสรรเพื่อดำเนินงานพัฒนาการจัดรูปแบบบริการตามนโยบายเขต 15%</t>
  </si>
  <si>
    <t>คงเหลือปรับเกลี่ยให้จังหวัด</t>
  </si>
  <si>
    <t>2. เติมเงินผลกระทบจากยอดประกันลดลงจากปี 2566 รพ.10 แห่ง</t>
  </si>
  <si>
    <t>3. จัดสรรช่วยเหลือ รพ ที่ได้รับผลกระทบจากค่า K  จำนวน 19 แห่ง</t>
  </si>
  <si>
    <t>4. จัดสรรสนับสนุน รพ ที่จัดกิจกรรมโครงการพาหมอไปหาประชาชน</t>
  </si>
  <si>
    <t>5. จัดสรร Capitation ปรับด้วยค่า K1-K2-K3</t>
  </si>
  <si>
    <t xml:space="preserve">    K1 ด้านประสิทธิภาพการบริหารจัดการ 25%</t>
  </si>
  <si>
    <t xml:space="preserve">    K2 ด้านความมั่นคง  55%</t>
  </si>
  <si>
    <t xml:space="preserve">    K3 ด้านผลลัพธ์ Out Come สุขภาพ 20%</t>
  </si>
  <si>
    <t>กรุณาระบุเหตุผลที่ปรับเกลี่ยงบ Capitation ปรับด้วยค่า K1-K2-K3</t>
  </si>
  <si>
    <t>ลำดับ</t>
  </si>
  <si>
    <t>จังหวัด</t>
  </si>
  <si>
    <t>รพ.นาหว้า</t>
  </si>
  <si>
    <t>รพ.บ้านแพง</t>
  </si>
  <si>
    <t>รพ.นครพนม</t>
  </si>
  <si>
    <t>รพ.ปลาปาก</t>
  </si>
  <si>
    <t>รพ.ท่าอุเทน</t>
  </si>
  <si>
    <t>รพ.ศรีสงคราม</t>
  </si>
  <si>
    <t>รพ.โพนสวรรค์</t>
  </si>
  <si>
    <t>รพร.ธาตุพนม</t>
  </si>
  <si>
    <t>รพ.เรณูนคร</t>
  </si>
  <si>
    <t>รพ.นาทม</t>
  </si>
  <si>
    <t>รพ.นาแก</t>
  </si>
  <si>
    <t>รพ.วังยาง</t>
  </si>
  <si>
    <t>รพ.บึงโขงหลง</t>
  </si>
  <si>
    <t>รพ.โซ่พิสัย</t>
  </si>
  <si>
    <t>รพ.บึงกาฬ</t>
  </si>
  <si>
    <t>รพ.ปากคาด</t>
  </si>
  <si>
    <t>รพ.พรเจริญ</t>
  </si>
  <si>
    <t>รพ.เซกา</t>
  </si>
  <si>
    <t>รพ.บุ่งคล้า</t>
  </si>
  <si>
    <t>รพ.ศรีวิไล</t>
  </si>
  <si>
    <t>รพ.ภูหลวง</t>
  </si>
  <si>
    <t>รพ.เชียงคาน</t>
  </si>
  <si>
    <t>รพ.เอราวัณ</t>
  </si>
  <si>
    <t>รพ.ปากชม</t>
  </si>
  <si>
    <t>รพ.ภูกระดึง</t>
  </si>
  <si>
    <t>รพ.เลย</t>
  </si>
  <si>
    <t>รพร.ด่านซ้าย</t>
  </si>
  <si>
    <t>รพ.ผาขาว</t>
  </si>
  <si>
    <t>รพ.หนองหิน</t>
  </si>
  <si>
    <t>รพ.ท่าลี่</t>
  </si>
  <si>
    <t>รพ.ภูเรือ</t>
  </si>
  <si>
    <t>รพ.วังสะพุง</t>
  </si>
  <si>
    <t>รพ.นาด้วง</t>
  </si>
  <si>
    <t>รพ.นาแห้ว</t>
  </si>
  <si>
    <t>รพ.สกลนคร</t>
  </si>
  <si>
    <t>รพ.เจริญศิลป์</t>
  </si>
  <si>
    <t>รพ.วานรนิวาส</t>
  </si>
  <si>
    <t>รพ.เต่างอย</t>
  </si>
  <si>
    <t>รพ.กุสุมาลย์</t>
  </si>
  <si>
    <t>รพ.กุดบาก</t>
  </si>
  <si>
    <t>รพ.วาริชภูมิ</t>
  </si>
  <si>
    <t>รพ.โคกศรีสุพรรณ</t>
  </si>
  <si>
    <t>รพ.ส่องดาว</t>
  </si>
  <si>
    <t>รพ.อากาศอำนวย</t>
  </si>
  <si>
    <t>รพ.พังโคน</t>
  </si>
  <si>
    <t>รพ.คำตากล้า</t>
  </si>
  <si>
    <t>รพ.นิคมน้ำอูน</t>
  </si>
  <si>
    <t>รพ.โพนนาแก้ว</t>
  </si>
  <si>
    <t>รพร.สว่างแดนดิน</t>
  </si>
  <si>
    <t>รพ.หนองคาย</t>
  </si>
  <si>
    <t>รพ.ศรีเชียงใหม่</t>
  </si>
  <si>
    <t>รพ.โพนพิสัย</t>
  </si>
  <si>
    <t>รพ.สระใคร</t>
  </si>
  <si>
    <t>รพ.เฝ้าไร่</t>
  </si>
  <si>
    <t>รพ.รัตนวาปี</t>
  </si>
  <si>
    <t>รพร.ท่าบ่อ</t>
  </si>
  <si>
    <t>รพ.โพธิ์ตาก</t>
  </si>
  <si>
    <t>รพ.สังคม</t>
  </si>
  <si>
    <t>รพ.สุวรรณคูหา</t>
  </si>
  <si>
    <t>รพ.ศรีบุญเรือง</t>
  </si>
  <si>
    <t>รพ.โนนสัง</t>
  </si>
  <si>
    <t>รพ.นากลาง</t>
  </si>
  <si>
    <t>รพ.หนองบัวลำภู</t>
  </si>
  <si>
    <t>รพ.กุดจับ</t>
  </si>
  <si>
    <t>รพ.วังสามหมอ</t>
  </si>
  <si>
    <t>รพ.ไชยวาน</t>
  </si>
  <si>
    <t>รพ.น้ำโสม</t>
  </si>
  <si>
    <t>รพ.พิบูลย์รักษ์</t>
  </si>
  <si>
    <t>รพ.ศรีธาตุ</t>
  </si>
  <si>
    <t>รพ.บ้านผือ</t>
  </si>
  <si>
    <t>รพ.ประจักษ์ศิลปาคม</t>
  </si>
  <si>
    <t>รพ.หนองหาน</t>
  </si>
  <si>
    <t>รพ.กุมภวาปี</t>
  </si>
  <si>
    <t>รพ.หนองแสง</t>
  </si>
  <si>
    <t>รพ.ทุ่งฝน</t>
  </si>
  <si>
    <t>รพ.เพ็ญ</t>
  </si>
  <si>
    <t>รพ.นายูง</t>
  </si>
  <si>
    <t>รพ.ห้วยเกิ้ง</t>
  </si>
  <si>
    <t>รพ.สร้างคอม</t>
  </si>
  <si>
    <t>รพ.กู่แก้ว</t>
  </si>
  <si>
    <t>รพ.อุดรธานี</t>
  </si>
  <si>
    <t>รพ.หนองวัวซอ</t>
  </si>
  <si>
    <t>รพร.บ้านดุง</t>
  </si>
  <si>
    <t>รพ.โนนสะอาด</t>
  </si>
  <si>
    <t>PURCHASEPROVINCE</t>
  </si>
  <si>
    <t>HOSPMAIN</t>
  </si>
  <si>
    <t>HOSPNAME</t>
  </si>
  <si>
    <t>ปชก UC</t>
  </si>
  <si>
    <t>ประมาณการ adjrw IP บริการคนในเขต</t>
  </si>
  <si>
    <t>ประมาณการอัตราจ่ายIPในเขตหลังปรับค่า K</t>
  </si>
  <si>
    <t>ประมาณการเงิน IPในเขต ปรับค่าk</t>
  </si>
  <si>
    <t>3800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</si>
  <si>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</si>
  <si>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</si>
  <si>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</si>
  <si>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</si>
  <si>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</si>
  <si>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</si>
  <si>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</si>
  <si>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</si>
  <si>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บึงกาฬ Total</t>
  </si>
  <si>
    <t>3900</t>
  </si>
  <si>
    <t>10704</t>
  </si>
  <si>
    <t>10991</t>
  </si>
  <si>
    <t>10992</t>
  </si>
  <si>
    <t>10993</t>
  </si>
  <si>
    <t>10994</t>
  </si>
  <si>
    <t>23367</t>
  </si>
  <si>
    <t>รพ.นาวัง เฉลิมพระเกียรติ 80 พรรษา</t>
  </si>
  <si>
    <t>หนองบัวลำภู Total</t>
  </si>
  <si>
    <t>4100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</si>
  <si>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</si>
  <si>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</si>
  <si>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</si>
  <si>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</si>
  <si>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</si>
  <si>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</si>
  <si>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</si>
  <si>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</si>
  <si>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</si>
  <si>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</si>
  <si>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</si>
  <si>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</si>
  <si>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</si>
  <si>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</si>
  <si>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</si>
  <si>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</si>
  <si>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</si>
  <si>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</si>
  <si>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</si>
  <si>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</si>
  <si>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</si>
  <si>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อุดรธานี Total</t>
  </si>
  <si>
    <t>4200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</si>
  <si>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</si>
  <si>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</si>
  <si>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</si>
  <si>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</si>
  <si>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</si>
  <si>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</si>
  <si>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</si>
  <si>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</si>
  <si>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</si>
  <si>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</si>
  <si>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</si>
  <si>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</si>
  <si>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</si>
  <si>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</si>
  <si>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เลย Total</t>
  </si>
  <si>
    <t>4300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</si>
  <si>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</si>
  <si>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</si>
  <si>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</si>
  <si>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</si>
  <si>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</si>
  <si>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</si>
  <si>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</si>
  <si>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</si>
  <si>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</si>
  <si>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หนองคาย Total</t>
  </si>
  <si>
    <t>4700</t>
  </si>
  <si>
    <t>10710</t>
  </si>
  <si>
    <t>11089</t>
  </si>
  <si>
    <t>11090</t>
  </si>
  <si>
    <t>11091</t>
  </si>
  <si>
    <t>รพ.พระอาจารย์ฝั้นอาจาโร</t>
  </si>
  <si>
    <t>11092</t>
  </si>
  <si>
    <t>11093</t>
  </si>
  <si>
    <t>11094</t>
  </si>
  <si>
    <t>11095</t>
  </si>
  <si>
    <t>11096</t>
  </si>
  <si>
    <t>11097</t>
  </si>
  <si>
    <t>รพ.บ้านม่วง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</si>
  <si>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</si>
  <si>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</si>
  <si>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</si>
  <si>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</si>
  <si>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</si>
  <si>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</si>
  <si>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</si>
  <si>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</si>
  <si>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รพ.พระอาจารย์แบน  ธนากโร</t>
  </si>
  <si>
    <t>สกลนคร Total</t>
  </si>
  <si>
    <t>4800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</si>
  <si>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</si>
  <si>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</si>
  <si>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</si>
  <si>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</si>
  <si>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</si>
  <si>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</si>
  <si>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</si>
  <si>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</si>
  <si>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</si>
  <si>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</si>
  <si>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</si>
  <si>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</si>
  <si>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นครพนม Total</t>
  </si>
  <si>
    <t>Grand Total</t>
  </si>
  <si>
    <t>ปรับค่า K</t>
  </si>
  <si>
    <t>K เดิม</t>
  </si>
  <si>
    <t xml:space="preserve">ปรับ K </t>
  </si>
  <si>
    <t>ส่วนต่างรายรับ IP  K เดิม และปรับเพิ่ม K</t>
  </si>
  <si>
    <t>Risk Score</t>
  </si>
  <si>
    <t>จำนวนเงินที่สนับสนุน ตามค่าเฉลี่ย Risk Score ปี 62-67 (บาท)</t>
  </si>
  <si>
    <t>กลุ่มตามจำนวนเตียงและประชากร</t>
  </si>
  <si>
    <t>ค่า K กลาง</t>
  </si>
  <si>
    <t xml:space="preserve">เขตปรับค่าK </t>
  </si>
  <si>
    <t>ค่า K Final (ใช้ประมวลผลจ่ายสนับสนุนงบปรับเกลี่ยเขต 8 ปี67)</t>
  </si>
  <si>
    <t>ปี 2562</t>
  </si>
  <si>
    <t>ปี 2563</t>
  </si>
  <si>
    <t xml:space="preserve">ปี 2564 </t>
  </si>
  <si>
    <t>ปี 2565</t>
  </si>
  <si>
    <t>ปี 2566</t>
  </si>
  <si>
    <t>ค่าเฉลี่ย Risk Score ปี 62-67</t>
  </si>
  <si>
    <t>รพช.B&gt;60 POP≤60,000</t>
  </si>
  <si>
    <t>รพช.B&gt;60 POP&gt;60,000</t>
  </si>
  <si>
    <t>รพช.B&gt;10-≤60 POP&gt;50,000-60,000</t>
  </si>
  <si>
    <t>[4]</t>
  </si>
  <si>
    <t>[8]</t>
  </si>
  <si>
    <t>จำนวนประชากร UC</t>
  </si>
  <si>
    <t>รวมได้รับปรับเกลี่ยทั้งหมด</t>
  </si>
  <si>
    <t>คิดเป็น บาท/บัตร</t>
  </si>
  <si>
    <t>ต่างจากค่าเฉลี่ย บาท/บัตร</t>
  </si>
  <si>
    <t>K1 ตามเกณฑ์ประสิทธิภาพ (25%)</t>
  </si>
  <si>
    <t>K2 ตามเกณฑ์ความมั่นคง (55%)</t>
  </si>
  <si>
    <t>K 3 ด้านผลลัพธ์ Out come สุขภาพ (20%)</t>
  </si>
  <si>
    <t>รวมได้รับจัดสรร K1+K2+K3</t>
  </si>
  <si>
    <t>จัดสรรด้วยหลักเกณฑ์ 3 ข้อ ดังนี้</t>
  </si>
  <si>
    <t xml:space="preserve">1. ช่วยสภาพคล่องและลดความเสี่ยงการเกิดวิกฤติทางการเงิน </t>
  </si>
  <si>
    <t xml:space="preserve">2. เพิ่มประสิทธิภาพการบริหารจัดการทางการเงิน </t>
  </si>
  <si>
    <t>3. สนับสนุนการจัดบริการตามนโยบาย ระดับเขต จังหวัด หน่วยบริการ</t>
  </si>
  <si>
    <t>[11]</t>
  </si>
  <si>
    <t>แบบรายงานผลการปรับเกลี่ยเงินกันระดับเขต  ปี 2568</t>
  </si>
  <si>
    <t>ส่งกลุ่มงานบริหารการเงินและการคลัง สำนักงานเขตสุขภาพที่ 8 ภายในวันที่ 18 ธันวาคม 2567</t>
  </si>
  <si>
    <t>1.ปรับเกลี่ยช่วยสภาพคล่องและเพิ่มประสิทธิภาพการบริหารจัดการการเงินการคลัง</t>
  </si>
  <si>
    <t>1.2 จำนวนเงินที่จังหวัดปรับเกลี่ยให้จากเงินจัดสรร Capitation ปรับด้วยค่า K1-K2-K3 (บาท)</t>
  </si>
  <si>
    <t>1.1 จัดสรรช่วยเหลือ รพ ที่ได้รับผลกระทบจากค่า K  จำนวน 19 แห่ง (ไม่ให้ปรับเกลี่ย) (บาท)</t>
  </si>
  <si>
    <t>รวมได้รับจัดสรรทั้งหมด (บาท) นำข้อมูลช่องนี้ลงใส่ใน Template ปรับเกลี่ยเขต 8 sheetที่ 4 คอลัมภ์ AJ [26]</t>
  </si>
  <si>
    <t>[3]=[1]+[2]</t>
  </si>
  <si>
    <t>สรุปจัดสรรช่วยค่า K -IP ปี68 ให้ รพ. 19 แห่ง</t>
  </si>
  <si>
    <t>ค่า K
68</t>
  </si>
  <si>
    <t>ปี 2567 ณ 30 กย 67</t>
  </si>
  <si>
    <t>รวมสนับสนุน 19 แห่งเป็นเงิน</t>
  </si>
  <si>
    <t xml:space="preserve">การจัดสรรเงินงบปรับเกลี่ยระดับเขต  จำนวน 245,495,350 บาท  </t>
  </si>
  <si>
    <t>[6]=[3]+[4]+[5]</t>
  </si>
  <si>
    <t>[7]=[6]/[1]</t>
  </si>
  <si>
    <t>[9]=[2]+[6]</t>
  </si>
  <si>
    <t>[10]=[9]/[2]</t>
  </si>
  <si>
    <t>1.จัดสรรช่วยเหลือ รพ ที่ได้รับผลกระทบจากค่า K  จำนวน 19 แห่ง</t>
  </si>
  <si>
    <t>2.จัดสรรแบบกระตุ้น Motivated โดยใช้หลักการ “กระจายเงินตาม Capitation ปรับด้วยค่า K1-K2-K3</t>
  </si>
  <si>
    <t>เขต</t>
  </si>
  <si>
    <t>ชื่อหน่วยบริการ</t>
  </si>
  <si>
    <t>08</t>
  </si>
  <si>
    <t>ยอดเงินที่ประกันปี67</t>
  </si>
  <si>
    <t>ยอดเงินที่ประกันปี68</t>
  </si>
  <si>
    <t>ปี 68-67</t>
  </si>
  <si>
    <t>พระอาจารย์วันฯ ,รพช.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</si>
</sst>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_-* #,##0.0000_-;\-* #,##0.0000_-;_-* &quot;-&quot;??_-;_-@_-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theme="1"/>
      <name val="Tahoma"/>
      <family val="2"/>
    </font>
    <font>
      <sz val="16"/>
      <color theme="1"/>
      <name val="Prompt"/>
    </font>
    <font>
      <sz val="16"/>
      <name val="Prompt"/>
    </font>
    <font>
      <sz val="11"/>
      <color rgb="FFFF0000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b/>
      <sz val="11"/>
      <color rgb="FF0000FF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FF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0"/>
      <name val="Tahoma"/>
      <family val="2"/>
    </font>
    <font>
      <b/>
      <sz val="18"/>
      <color rgb="FF0000FF"/>
      <name val="TH SarabunPSK"/>
      <family val="2"/>
    </font>
    <font>
      <sz val="18"/>
      <color rgb="FF0000FF"/>
      <name val="Calibri"/>
      <family val="2"/>
      <charset val="222"/>
      <scheme val="minor"/>
    </font>
    <font>
      <b/>
      <sz val="10"/>
      <color theme="1"/>
      <name val="Calibri"/>
      <family val="2"/>
      <charset val="222"/>
      <scheme val="minor"/>
    </font>
    <font>
      <sz val="10"/>
      <name val="Calibri"/>
      <family val="2"/>
      <charset val="22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3" fillId="0" borderId="0"/>
  </cellStyleXfs>
  <cellXfs count="168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43" fontId="7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/>
    <xf numFmtId="43" fontId="0" fillId="0" borderId="0" xfId="1" applyFont="1"/>
    <xf numFmtId="43" fontId="7" fillId="0" borderId="1" xfId="1" applyFont="1" applyBorder="1"/>
    <xf numFmtId="43" fontId="6" fillId="2" borderId="1" xfId="1" applyFont="1" applyFill="1" applyBorder="1"/>
    <xf numFmtId="43" fontId="6" fillId="7" borderId="1" xfId="1" applyFont="1" applyFill="1" applyBorder="1"/>
    <xf numFmtId="0" fontId="4" fillId="0" borderId="2" xfId="0" applyFont="1" applyBorder="1" applyProtection="1">
      <protection hidden="1"/>
    </xf>
    <xf numFmtId="0" fontId="7" fillId="0" borderId="0" xfId="0" applyFont="1" applyAlignment="1">
      <alignment horizontal="center" vertical="top" wrapText="1"/>
    </xf>
    <xf numFmtId="43" fontId="7" fillId="0" borderId="0" xfId="1" applyFont="1"/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0" fontId="5" fillId="3" borderId="2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5" fillId="2" borderId="1" xfId="0" applyFont="1" applyFill="1" applyBorder="1"/>
    <xf numFmtId="0" fontId="5" fillId="2" borderId="2" xfId="0" applyFont="1" applyFill="1" applyBorder="1"/>
    <xf numFmtId="43" fontId="6" fillId="0" borderId="0" xfId="1" applyFont="1" applyFill="1" applyBorder="1"/>
    <xf numFmtId="0" fontId="6" fillId="0" borderId="0" xfId="0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43" fontId="13" fillId="7" borderId="1" xfId="1" applyFont="1" applyFill="1" applyBorder="1" applyAlignment="1">
      <alignment horizontal="center"/>
    </xf>
    <xf numFmtId="0" fontId="13" fillId="6" borderId="1" xfId="0" applyFont="1" applyFill="1" applyBorder="1"/>
    <xf numFmtId="43" fontId="13" fillId="6" borderId="1" xfId="1" applyFont="1" applyFill="1" applyBorder="1"/>
    <xf numFmtId="0" fontId="13" fillId="0" borderId="1" xfId="0" applyFont="1" applyBorder="1"/>
    <xf numFmtId="43" fontId="13" fillId="0" borderId="1" xfId="1" applyFont="1" applyBorder="1"/>
    <xf numFmtId="0" fontId="13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3" fontId="6" fillId="6" borderId="3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3" fontId="6" fillId="2" borderId="3" xfId="1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4" xfId="14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>
      <alignment vertical="center"/>
    </xf>
    <xf numFmtId="0" fontId="16" fillId="9" borderId="12" xfId="0" applyFont="1" applyFill="1" applyBorder="1"/>
    <xf numFmtId="0" fontId="16" fillId="9" borderId="3" xfId="0" applyFont="1" applyFill="1" applyBorder="1" applyAlignment="1">
      <alignment horizontal="left"/>
    </xf>
    <xf numFmtId="0" fontId="16" fillId="9" borderId="3" xfId="0" applyFont="1" applyFill="1" applyBorder="1"/>
    <xf numFmtId="0" fontId="16" fillId="9" borderId="3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7" fillId="5" borderId="1" xfId="14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7" fillId="6" borderId="1" xfId="14" applyFont="1" applyFill="1" applyBorder="1" applyAlignment="1">
      <alignment horizontal="center" vertical="top" wrapText="1"/>
    </xf>
    <xf numFmtId="43" fontId="17" fillId="12" borderId="1" xfId="1" applyFont="1" applyFill="1" applyBorder="1" applyAlignment="1">
      <alignment horizontal="center" vertical="top" wrapText="1"/>
    </xf>
    <xf numFmtId="0" fontId="18" fillId="6" borderId="1" xfId="14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166" fontId="0" fillId="7" borderId="1" xfId="1" applyNumberFormat="1" applyFont="1" applyFill="1" applyBorder="1" applyAlignment="1">
      <alignment horizontal="center" vertical="top" wrapText="1"/>
    </xf>
    <xf numFmtId="43" fontId="0" fillId="7" borderId="1" xfId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43" fontId="0" fillId="6" borderId="1" xfId="1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43" fontId="0" fillId="0" borderId="1" xfId="1" applyFont="1" applyBorder="1"/>
    <xf numFmtId="43" fontId="15" fillId="0" borderId="1" xfId="1" applyFont="1" applyBorder="1"/>
    <xf numFmtId="43" fontId="15" fillId="0" borderId="1" xfId="0" applyNumberFormat="1" applyFont="1" applyBorder="1"/>
    <xf numFmtId="164" fontId="0" fillId="0" borderId="1" xfId="1" applyNumberFormat="1" applyFont="1" applyBorder="1"/>
    <xf numFmtId="166" fontId="0" fillId="0" borderId="1" xfId="1" applyNumberFormat="1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1" applyNumberFormat="1" applyFont="1" applyFill="1" applyBorder="1" applyAlignment="1">
      <alignment vertical="center"/>
    </xf>
    <xf numFmtId="0" fontId="0" fillId="2" borderId="1" xfId="0" applyFill="1" applyBorder="1"/>
    <xf numFmtId="43" fontId="15" fillId="2" borderId="1" xfId="1" applyFon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0" fontId="19" fillId="0" borderId="0" xfId="0" applyFont="1"/>
    <xf numFmtId="0" fontId="20" fillId="0" borderId="0" xfId="0" applyFont="1"/>
    <xf numFmtId="164" fontId="20" fillId="0" borderId="0" xfId="1" applyNumberFormat="1" applyFont="1"/>
    <xf numFmtId="43" fontId="20" fillId="0" borderId="0" xfId="1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7" fillId="13" borderId="1" xfId="1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/>
    </xf>
    <xf numFmtId="43" fontId="20" fillId="0" borderId="1" xfId="1" applyFont="1" applyBorder="1"/>
    <xf numFmtId="164" fontId="28" fillId="0" borderId="1" xfId="1" applyNumberFormat="1" applyFont="1" applyFill="1" applyBorder="1" applyAlignment="1">
      <alignment vertical="top" wrapText="1"/>
    </xf>
    <xf numFmtId="165" fontId="20" fillId="0" borderId="1" xfId="1" applyNumberFormat="1" applyFont="1" applyBorder="1"/>
    <xf numFmtId="165" fontId="20" fillId="0" borderId="1" xfId="1" applyNumberFormat="1" applyFont="1" applyFill="1" applyBorder="1"/>
    <xf numFmtId="165" fontId="20" fillId="5" borderId="1" xfId="1" applyNumberFormat="1" applyFont="1" applyFill="1" applyBorder="1"/>
    <xf numFmtId="165" fontId="20" fillId="0" borderId="1" xfId="0" applyNumberFormat="1" applyFont="1" applyBorder="1"/>
    <xf numFmtId="164" fontId="28" fillId="0" borderId="1" xfId="1" applyNumberFormat="1" applyFont="1" applyFill="1" applyBorder="1"/>
    <xf numFmtId="164" fontId="25" fillId="2" borderId="9" xfId="1" applyNumberFormat="1" applyFont="1" applyFill="1" applyBorder="1" applyAlignment="1">
      <alignment horizontal="center"/>
    </xf>
    <xf numFmtId="165" fontId="25" fillId="2" borderId="9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/>
    <xf numFmtId="165" fontId="20" fillId="2" borderId="1" xfId="0" applyNumberFormat="1" applyFont="1" applyFill="1" applyBorder="1"/>
    <xf numFmtId="165" fontId="20" fillId="2" borderId="1" xfId="1" applyNumberFormat="1" applyFont="1" applyFill="1" applyBorder="1"/>
    <xf numFmtId="43" fontId="29" fillId="0" borderId="0" xfId="0" applyNumberFormat="1" applyFont="1"/>
    <xf numFmtId="43" fontId="6" fillId="2" borderId="1" xfId="0" applyNumberFormat="1" applyFont="1" applyFill="1" applyBorder="1"/>
    <xf numFmtId="43" fontId="30" fillId="6" borderId="0" xfId="1" applyFont="1" applyFill="1"/>
    <xf numFmtId="0" fontId="31" fillId="6" borderId="0" xfId="0" applyFont="1" applyFill="1"/>
    <xf numFmtId="43" fontId="30" fillId="0" borderId="0" xfId="1" applyFont="1" applyFill="1"/>
    <xf numFmtId="0" fontId="31" fillId="0" borderId="0" xfId="0" applyFont="1"/>
    <xf numFmtId="43" fontId="0" fillId="0" borderId="0" xfId="1" applyFont="1" applyFill="1"/>
    <xf numFmtId="0" fontId="6" fillId="0" borderId="0" xfId="0" applyFont="1" applyAlignment="1">
      <alignment vertical="center"/>
    </xf>
    <xf numFmtId="0" fontId="26" fillId="0" borderId="0" xfId="0" applyFont="1"/>
    <xf numFmtId="0" fontId="20" fillId="13" borderId="1" xfId="0" applyFont="1" applyFill="1" applyBorder="1" applyAlignment="1">
      <alignment horizontal="center" vertical="top" wrapText="1"/>
    </xf>
    <xf numFmtId="165" fontId="28" fillId="5" borderId="1" xfId="1" applyNumberFormat="1" applyFont="1" applyFill="1" applyBorder="1" applyAlignment="1">
      <alignment vertical="top" wrapText="1"/>
    </xf>
    <xf numFmtId="165" fontId="20" fillId="0" borderId="0" xfId="0" applyNumberFormat="1" applyFont="1"/>
    <xf numFmtId="165" fontId="28" fillId="5" borderId="1" xfId="1" applyNumberFormat="1" applyFont="1" applyFill="1" applyBorder="1"/>
    <xf numFmtId="165" fontId="25" fillId="2" borderId="1" xfId="0" applyNumberFormat="1" applyFont="1" applyFill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32" fillId="2" borderId="1" xfId="0" applyFont="1" applyFill="1" applyBorder="1"/>
    <xf numFmtId="0" fontId="33" fillId="10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 applyProtection="1">
      <alignment shrinkToFit="1"/>
    </xf>
    <xf numFmtId="0" fontId="17" fillId="14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vertical="center" shrinkToFit="1"/>
    </xf>
    <xf numFmtId="165" fontId="0" fillId="0" borderId="1" xfId="0" applyNumberFormat="1" applyBorder="1"/>
    <xf numFmtId="0" fontId="17" fillId="11" borderId="1" xfId="0" applyFont="1" applyFill="1" applyBorder="1" applyAlignment="1">
      <alignment horizontal="center"/>
    </xf>
    <xf numFmtId="0" fontId="17" fillId="11" borderId="1" xfId="0" applyFont="1" applyFill="1" applyBorder="1"/>
    <xf numFmtId="0" fontId="32" fillId="11" borderId="1" xfId="0" applyFont="1" applyFill="1" applyBorder="1"/>
    <xf numFmtId="165" fontId="17" fillId="11" borderId="1" xfId="0" applyNumberFormat="1" applyFont="1" applyFill="1" applyBorder="1" applyAlignment="1">
      <alignment vertical="center" shrinkToFit="1"/>
    </xf>
    <xf numFmtId="165" fontId="17" fillId="11" borderId="1" xfId="1" applyNumberFormat="1" applyFont="1" applyFill="1" applyBorder="1" applyAlignment="1" applyProtection="1">
      <alignment shrinkToFit="1"/>
    </xf>
    <xf numFmtId="165" fontId="17" fillId="2" borderId="1" xfId="0" applyNumberFormat="1" applyFont="1" applyFill="1" applyBorder="1" applyAlignment="1">
      <alignment vertical="center" shrinkToFit="1"/>
    </xf>
    <xf numFmtId="165" fontId="17" fillId="2" borderId="1" xfId="1" applyNumberFormat="1" applyFont="1" applyFill="1" applyBorder="1" applyAlignment="1" applyProtection="1">
      <alignment shrinkToFit="1"/>
    </xf>
    <xf numFmtId="43" fontId="6" fillId="7" borderId="1" xfId="0" applyNumberFormat="1" applyFont="1" applyFill="1" applyBorder="1"/>
    <xf numFmtId="43" fontId="6" fillId="7" borderId="3" xfId="1" applyFont="1" applyFill="1" applyBorder="1" applyAlignment="1">
      <alignment horizontal="center" vertical="top" wrapText="1"/>
    </xf>
    <xf numFmtId="43" fontId="6" fillId="7" borderId="4" xfId="1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43" fontId="6" fillId="6" borderId="2" xfId="1" applyFont="1" applyFill="1" applyBorder="1" applyAlignment="1">
      <alignment horizontal="center" vertical="top" wrapText="1"/>
    </xf>
    <xf numFmtId="43" fontId="6" fillId="6" borderId="9" xfId="1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14" applyFont="1" applyFill="1" applyBorder="1" applyAlignment="1">
      <alignment horizontal="center" vertical="center" wrapText="1"/>
    </xf>
    <xf numFmtId="165" fontId="17" fillId="8" borderId="1" xfId="14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7" fillId="10" borderId="1" xfId="1" applyNumberFormat="1" applyFont="1" applyFill="1" applyBorder="1" applyAlignment="1">
      <alignment horizontal="center" vertical="top" wrapText="1"/>
    </xf>
    <xf numFmtId="43" fontId="25" fillId="2" borderId="2" xfId="1" applyFont="1" applyFill="1" applyBorder="1" applyAlignment="1">
      <alignment horizontal="center"/>
    </xf>
    <xf numFmtId="43" fontId="25" fillId="2" borderId="9" xfId="1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 vertical="center"/>
    </xf>
    <xf numFmtId="43" fontId="25" fillId="13" borderId="3" xfId="1" applyFont="1" applyFill="1" applyBorder="1" applyAlignment="1">
      <alignment horizontal="center" vertical="center"/>
    </xf>
    <xf numFmtId="43" fontId="25" fillId="13" borderId="11" xfId="1" applyFont="1" applyFill="1" applyBorder="1" applyAlignment="1">
      <alignment horizontal="center" vertical="center"/>
    </xf>
    <xf numFmtId="164" fontId="26" fillId="6" borderId="3" xfId="1" applyNumberFormat="1" applyFont="1" applyFill="1" applyBorder="1" applyAlignment="1">
      <alignment horizontal="center" vertical="center" wrapText="1"/>
    </xf>
    <xf numFmtId="164" fontId="26" fillId="6" borderId="11" xfId="1" applyNumberFormat="1" applyFont="1" applyFill="1" applyBorder="1" applyAlignment="1">
      <alignment horizontal="center" vertical="center" wrapText="1"/>
    </xf>
    <xf numFmtId="43" fontId="26" fillId="6" borderId="3" xfId="1" applyFont="1" applyFill="1" applyBorder="1" applyAlignment="1">
      <alignment horizontal="center" vertical="center" wrapText="1"/>
    </xf>
    <xf numFmtId="43" fontId="26" fillId="6" borderId="4" xfId="1" applyFont="1" applyFill="1" applyBorder="1" applyAlignment="1">
      <alignment horizontal="center" vertical="center" wrapText="1"/>
    </xf>
    <xf numFmtId="0" fontId="27" fillId="13" borderId="1" xfId="1" applyNumberFormat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top" wrapText="1"/>
    </xf>
  </cellXfs>
  <cellStyles count="15">
    <cellStyle name="Comma" xfId="1" builtinId="3"/>
    <cellStyle name="Comma 2" xfId="3" xr:uid="{AE2B5266-26A6-4DFC-9241-9E6A0A491944}"/>
    <cellStyle name="Comma 2 2" xfId="6" xr:uid="{1E6EF183-C6AA-4469-BF6A-574134AA4D03}"/>
    <cellStyle name="Comma 2 3" xfId="11" xr:uid="{7D466364-F40A-430F-B400-4FAB1D738F6C}"/>
    <cellStyle name="Comma 3" xfId="2" xr:uid="{9E7DD539-9432-485F-83E9-CFE89C07F603}"/>
    <cellStyle name="Comma 4" xfId="12" xr:uid="{D95E764D-5F43-4553-A3DF-15113C43122F}"/>
    <cellStyle name="Normal" xfId="0" builtinId="0"/>
    <cellStyle name="Normal 2 2" xfId="14" xr:uid="{F8F86BF0-9C14-4050-95CD-A80D16D8C6B9}"/>
    <cellStyle name="Normal 2 4" xfId="13" xr:uid="{1EBD55D3-54B5-4BF3-87C0-AA3D9C49D4FD}"/>
    <cellStyle name="Normal 3" xfId="4" xr:uid="{6487D824-55BC-4F40-9BCD-F2859E08D384}"/>
    <cellStyle name="Normal 3 2" xfId="5" xr:uid="{30852D2A-6667-4FFC-855B-BA4C2E9A33EF}"/>
    <cellStyle name="เครื่องหมายจุลภาค 2" xfId="7" xr:uid="{6748CA41-1CF5-4485-9A09-DCB0633BB715}"/>
    <cellStyle name="เครื่องหมายจุลภาค 3" xfId="8" xr:uid="{F33738EC-F5F4-4568-8859-F671FAA259EA}"/>
    <cellStyle name="เครื่องหมายจุลภาค 4" xfId="9" xr:uid="{18AA2BCD-D9EB-4D45-B828-DE9A15506BCF}"/>
    <cellStyle name="ปกติ_Sheet7" xfId="10" xr:uid="{8E5014E7-B669-42B3-B79D-E4B1601CD943}"/>
  </cellStyles>
  <dxfs count="0"/>
  <tableStyles count="0" defaultTableStyle="TableStyleMedium2" defaultPivotStyle="PivotStyleLight16"/>
  <colors>
    <mruColors>
      <color rgb="FF00FFFF"/>
      <color rgb="FF0000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14111</xdr:colOff>
      <xdr:row>1</xdr:row>
      <xdr:rowOff>18961</xdr:rowOff>
    </xdr:from>
    <xdr:to>
      <xdr:col>1</xdr:col>
      <xdr:colOff>19785</xdr:colOff>
      <xdr:row>16</xdr:row>
      <xdr:rowOff>56445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622F7-50C2-40AB-953B-0617FDA32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1" y="202405"/>
          <a:ext cx="6419174" cy="378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33</xdr:col>
      <xdr:colOff>575123</xdr:colOff>
      <xdr:row>14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15CFC8-C7D4-4494-93DD-CAA50085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1149350"/>
          <a:ext cx="4842323" cy="20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%2068\UC%2068\&#3591;&#3610;&#3611;&#3619;&#3633;&#3610;&#3648;&#3585;&#3621;&#3637;&#3656;&#3618;%2068\&#3605;&#3634;&#3619;&#3634;&#3591;&#3588;&#3635;&#3609;&#3623;&#3603;&#3611;&#3619;&#3633;&#3610;&#3648;&#3585;&#3621;&#3637;&#3656;&#3618;&#3648;&#3591;&#3636;&#3609;&#3585;&#3633;&#3609;&#3619;&#3632;&#3604;&#3633;&#3610;&#3648;&#3586;&#3605;&#3611;&#3637;%2068_&#3592;&#3633;&#3604;&#3626;&#3619;&#3619;Motivated.xlsx" TargetMode="External"/><Relationship Id="rId1" Type="http://schemas.openxmlformats.org/officeDocument/2006/relationships/externalLinkPath" Target="/Users/SWIFT/Desktop/RUNGTHIP%2068/UC%2068/&#3591;&#3610;&#3611;&#3619;&#3633;&#3610;&#3648;&#3585;&#3621;&#3637;&#3656;&#3618;%2068/&#3605;&#3634;&#3619;&#3634;&#3591;&#3588;&#3635;&#3609;&#3623;&#3603;&#3611;&#3619;&#3633;&#3610;&#3648;&#3585;&#3621;&#3637;&#3656;&#3618;&#3648;&#3591;&#3636;&#3609;&#3585;&#3633;&#3609;&#3619;&#3632;&#3604;&#3633;&#3610;&#3648;&#3586;&#3605;&#3611;&#3637;%2068_&#3592;&#3633;&#3604;&#3626;&#3619;&#3619;Motivat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67\UC%20&#3611;&#3637;%2067\&#3591;&#3610;&#3611;&#3619;&#3633;&#3610;&#3648;&#3585;&#3621;&#3637;&#3656;&#3618;%2067\&#3626;&#3656;&#3591;&#3612;&#3621;&#3585;&#3634;&#3619;&#3611;&#3619;&#3633;&#3610;&#3648;&#3585;&#3621;&#3637;&#3656;&#3618;%20&#3611;&#3637;%2067\F_template%20&#3611;&#3619;&#3633;&#3610;&#3648;&#3585;&#3621;&#3637;&#3656;&#3618;%20&#3626;&#3611;.&#3626;&#3608;.67_140667%20&#3648;&#3586;&#3605;%208_edit%2014.21%20Final.xlsx" TargetMode="External"/><Relationship Id="rId1" Type="http://schemas.openxmlformats.org/officeDocument/2006/relationships/externalLinkPath" Target="/Users/SWIFT/Desktop/RUNGTHIP67/UC%20&#3611;&#3637;%2067/&#3591;&#3610;&#3611;&#3619;&#3633;&#3610;&#3648;&#3585;&#3621;&#3637;&#3656;&#3618;%2067/&#3626;&#3656;&#3591;&#3612;&#3621;&#3585;&#3634;&#3619;&#3611;&#3619;&#3633;&#3610;&#3648;&#3585;&#3621;&#3637;&#3656;&#3618;%20&#3611;&#3637;%2067/F_template%20&#3611;&#3619;&#3633;&#3610;&#3648;&#3585;&#3621;&#3637;&#3656;&#3618;%20&#3626;&#3611;.&#3626;&#3608;.67_140667%20&#3648;&#3586;&#3605;%208_edit%2014.21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%2068\UC%2068\&#3591;&#3610;&#3611;&#3619;&#3633;&#3610;&#3648;&#3585;&#3621;&#3637;&#3656;&#3618;%2068\&#3626;&#3656;&#3591;&#3627;&#3609;&#3633;&#3591;&#3626;&#3639;&#3629;&#3649;&#3592;&#3657;&#3591;&#3592;&#3633;&#3591;&#3627;&#3623;&#3633;&#3604;&#3611;&#3619;&#3633;&#3610;&#3648;&#3585;&#3621;&#3637;&#3656;&#3618;%2016%20&#3608;&#3588;%2067\F_template%20&#3611;&#3619;&#3633;&#3610;&#3648;&#3585;&#3621;&#3637;&#3656;&#3618;%20&#3626;&#3611;.&#3626;&#3608;.68%20&#3648;&#3586;&#3605;%208%20EDIT.xlsx" TargetMode="External"/><Relationship Id="rId1" Type="http://schemas.openxmlformats.org/officeDocument/2006/relationships/externalLinkPath" Target="F_template%20&#3611;&#3619;&#3633;&#3610;&#3648;&#3585;&#3621;&#3637;&#3656;&#3618;%20&#3626;&#3611;.&#3626;&#3608;.68%20&#3648;&#3586;&#3605;%208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เกณฑ์การจัดสรร"/>
      <sheetName val="ปชก UC 1 เมย 67"/>
      <sheetName val="2เกณฑ์จัดสรรลดผลกระทบค่า K"/>
      <sheetName val="ทดคำนวณK"/>
      <sheetName val="2สรุปจัดสรรช่วยค่าKปี68"/>
      <sheetName val="3สรุปGrading"/>
      <sheetName val="3คำนวณจัดสรรK1"/>
      <sheetName val="3คำนวณจัดสรรK2"/>
      <sheetName val="3คำนวณจัดสรรK3"/>
      <sheetName val="4สรุปการได้รับจัดสรร"/>
      <sheetName val="K1.1EB MOPH"/>
      <sheetName val="รวมค่าใช้จ่าย"/>
      <sheetName val="K.1.2 TPS"/>
      <sheetName val="K 1.3 Score"/>
      <sheetName val="K2.1RiskScore"/>
      <sheetName val="ทดRiskเฉลี่ย"/>
      <sheetName val="K2.2 Unit Cos"/>
      <sheetName val="K3 PA Outcome "/>
    </sheetNames>
    <sheetDataSet>
      <sheetData sheetId="0"/>
      <sheetData sheetId="1"/>
      <sheetData sheetId="2"/>
      <sheetData sheetId="3"/>
      <sheetData sheetId="4">
        <row r="4">
          <cell r="Y4">
            <v>1109940.2</v>
          </cell>
        </row>
        <row r="5">
          <cell r="Y5">
            <v>1100565.6000000001</v>
          </cell>
        </row>
        <row r="6">
          <cell r="Y6">
            <v>1115576.48</v>
          </cell>
        </row>
        <row r="7">
          <cell r="Y7">
            <v>1703682.32</v>
          </cell>
        </row>
        <row r="8">
          <cell r="Y8">
            <v>581846.47</v>
          </cell>
        </row>
        <row r="9">
          <cell r="Y9">
            <v>759066.83</v>
          </cell>
        </row>
        <row r="10">
          <cell r="Y10">
            <v>3025708.3</v>
          </cell>
        </row>
        <row r="11">
          <cell r="Y11">
            <v>2563804.2999999998</v>
          </cell>
        </row>
        <row r="12">
          <cell r="Y12">
            <v>1387645.9</v>
          </cell>
        </row>
        <row r="13">
          <cell r="Y13">
            <v>2871728.37</v>
          </cell>
        </row>
        <row r="14">
          <cell r="Y14">
            <v>2515855.9700000002</v>
          </cell>
        </row>
        <row r="15">
          <cell r="Y15">
            <v>1647593.22</v>
          </cell>
        </row>
        <row r="16">
          <cell r="Y16">
            <v>1094548.9099999999</v>
          </cell>
        </row>
        <row r="17">
          <cell r="Y17">
            <v>1694224.01</v>
          </cell>
        </row>
        <row r="18">
          <cell r="Y18">
            <v>2087665.64</v>
          </cell>
        </row>
        <row r="19">
          <cell r="Y19">
            <v>1555227.98</v>
          </cell>
        </row>
        <row r="20">
          <cell r="Y20">
            <v>534711.05000000005</v>
          </cell>
        </row>
        <row r="21">
          <cell r="Y21">
            <v>809656.2</v>
          </cell>
        </row>
        <row r="22">
          <cell r="Y22">
            <v>3281472.25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p"/>
      <sheetName val="Readme"/>
      <sheetName val="1.จัดสรรก่อน SK"/>
      <sheetName val="2.จัดสรรก่อน SKสป.ปรับประมาณการ"/>
      <sheetName val="3.จัดสรรหลังSK"/>
      <sheetName val="4.สรุปวงเงินเขต"/>
      <sheetName val="5.เขตปรับKและเกลี่ยเงินเพิ่มฯ"/>
      <sheetName val="6.โอน OP-PPให้ รพ.สต.ถ่ายโอน"/>
      <sheetName val="7.ปรับเกลี่ย PPnonUC"/>
      <sheetName val="8.จัดสรร nonUC รพ.สต. ถ่ายโอน"/>
      <sheetName val="9.Printผลการปรับเกลี่ยส่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6">
          <cell r="E16" t="str">
            <v>11040</v>
          </cell>
          <cell r="F16" t="str">
            <v>รพ.บึงกาฬ</v>
          </cell>
          <cell r="G16">
            <v>1.1499999999999999</v>
          </cell>
          <cell r="I16">
            <v>1.1499999999999999</v>
          </cell>
          <cell r="J16">
            <v>76101</v>
          </cell>
          <cell r="K16">
            <v>1110.5684610626386</v>
          </cell>
          <cell r="L16">
            <v>225.07012949741863</v>
          </cell>
          <cell r="M16">
            <v>21726.578748189982</v>
          </cell>
          <cell r="N16">
            <v>472.38440000000026</v>
          </cell>
          <cell r="O16">
            <v>474.95189999999991</v>
          </cell>
          <cell r="P16">
            <v>28.693300000000001</v>
          </cell>
          <cell r="Q16">
            <v>7060.1862376223353</v>
          </cell>
          <cell r="R16">
            <v>84517367.829999998</v>
          </cell>
          <cell r="S16">
            <v>17198782.16</v>
          </cell>
          <cell r="T16">
            <v>102826487.95</v>
          </cell>
          <cell r="U16">
            <v>176273979.34999999</v>
          </cell>
          <cell r="V16">
            <v>4534890.24</v>
          </cell>
          <cell r="W16">
            <v>4274567.0999999996</v>
          </cell>
          <cell r="X16">
            <v>344319.6</v>
          </cell>
          <cell r="Y16">
            <v>287143906.28000003</v>
          </cell>
          <cell r="Z16">
            <v>111089007</v>
          </cell>
          <cell r="AA16">
            <v>176054899.28</v>
          </cell>
          <cell r="AB16">
            <v>0</v>
          </cell>
          <cell r="AC16">
            <v>176054899.28</v>
          </cell>
          <cell r="AD16">
            <v>169435163.94999999</v>
          </cell>
          <cell r="AE16">
            <v>163311001.40000001</v>
          </cell>
          <cell r="AF16">
            <v>6619735.3300000001</v>
          </cell>
          <cell r="AG16">
            <v>12743897.880000001</v>
          </cell>
          <cell r="AH16" t="str">
            <v>ผ่าน</v>
          </cell>
          <cell r="AI16">
            <v>169435163.94999999</v>
          </cell>
        </row>
        <row r="17">
          <cell r="E17" t="str">
            <v>11041</v>
          </cell>
          <cell r="F17" t="str">
            <v>รพ.พรเจริญ</v>
          </cell>
          <cell r="G17">
            <v>1.2</v>
          </cell>
          <cell r="I17">
            <v>1.2</v>
          </cell>
          <cell r="J17">
            <v>41639</v>
          </cell>
          <cell r="K17">
            <v>1310.1479567871854</v>
          </cell>
          <cell r="L17">
            <v>265.51732793990084</v>
          </cell>
          <cell r="M17">
            <v>2294.0442000000007</v>
          </cell>
          <cell r="N17">
            <v>30.989399999999996</v>
          </cell>
          <cell r="O17">
            <v>0</v>
          </cell>
          <cell r="P17">
            <v>0</v>
          </cell>
          <cell r="Q17">
            <v>7060.1862376223353</v>
          </cell>
          <cell r="R17">
            <v>54554540.039999999</v>
          </cell>
          <cell r="S17">
            <v>11101524.74</v>
          </cell>
          <cell r="T17">
            <v>11329189.619999999</v>
          </cell>
          <cell r="U17">
            <v>19421467.920000002</v>
          </cell>
          <cell r="V17">
            <v>297498.23999999999</v>
          </cell>
          <cell r="W17">
            <v>0</v>
          </cell>
          <cell r="X17">
            <v>0</v>
          </cell>
          <cell r="Y17">
            <v>85375030.939999998</v>
          </cell>
          <cell r="Z17">
            <v>32484776</v>
          </cell>
          <cell r="AA17">
            <v>52890254.939999998</v>
          </cell>
          <cell r="AB17">
            <v>0</v>
          </cell>
          <cell r="AC17">
            <v>52890254.939999998</v>
          </cell>
          <cell r="AD17">
            <v>52101939.57</v>
          </cell>
          <cell r="AE17">
            <v>50218736.93</v>
          </cell>
          <cell r="AF17">
            <v>788315.37</v>
          </cell>
          <cell r="AG17">
            <v>2671518.0099999998</v>
          </cell>
          <cell r="AH17" t="str">
            <v>ผ่าน</v>
          </cell>
          <cell r="AI17">
            <v>52101939.57</v>
          </cell>
        </row>
        <row r="18">
          <cell r="E18" t="str">
            <v>11043</v>
          </cell>
          <cell r="F18" t="str">
            <v>รพ.โซ่พิสัย</v>
          </cell>
          <cell r="G18">
            <v>1.1499999999999999</v>
          </cell>
          <cell r="I18">
            <v>1.1499999999999999</v>
          </cell>
          <cell r="J18">
            <v>48907</v>
          </cell>
          <cell r="K18">
            <v>1257.4451842806575</v>
          </cell>
          <cell r="L18">
            <v>254.83647373377465</v>
          </cell>
          <cell r="M18">
            <v>4893.3807000000024</v>
          </cell>
          <cell r="N18">
            <v>83.662599999999898</v>
          </cell>
          <cell r="O18">
            <v>0</v>
          </cell>
          <cell r="P18">
            <v>0</v>
          </cell>
          <cell r="Q18">
            <v>7060.1862376223353</v>
          </cell>
          <cell r="R18">
            <v>61499325.020000003</v>
          </cell>
          <cell r="S18">
            <v>12514747.220000001</v>
          </cell>
          <cell r="T18">
            <v>23159152.550000001</v>
          </cell>
          <cell r="U18">
            <v>39701404.369999997</v>
          </cell>
          <cell r="V18">
            <v>803160.96</v>
          </cell>
          <cell r="W18">
            <v>0</v>
          </cell>
          <cell r="X18">
            <v>0</v>
          </cell>
          <cell r="Y18">
            <v>114518637.57000001</v>
          </cell>
          <cell r="Z18">
            <v>33795300</v>
          </cell>
          <cell r="AA18">
            <v>80723337.569999993</v>
          </cell>
          <cell r="AB18">
            <v>0</v>
          </cell>
          <cell r="AC18">
            <v>80723337.569999993</v>
          </cell>
          <cell r="AD18">
            <v>79177057.859999999</v>
          </cell>
          <cell r="AE18">
            <v>76315236.489999995</v>
          </cell>
          <cell r="AF18">
            <v>1546279.71</v>
          </cell>
          <cell r="AG18">
            <v>4408101.08</v>
          </cell>
          <cell r="AH18" t="str">
            <v>ผ่าน</v>
          </cell>
          <cell r="AI18">
            <v>79177057.859999999</v>
          </cell>
        </row>
        <row r="19">
          <cell r="E19" t="str">
            <v>11046</v>
          </cell>
          <cell r="F19" t="str">
            <v>รพ.เซกา</v>
          </cell>
          <cell r="G19">
            <v>1.1499999999999999</v>
          </cell>
          <cell r="I19">
            <v>1.1499999999999999</v>
          </cell>
          <cell r="J19">
            <v>53566</v>
          </cell>
          <cell r="K19">
            <v>1225.4007831105612</v>
          </cell>
          <cell r="L19">
            <v>248.34228829920448</v>
          </cell>
          <cell r="M19">
            <v>5839.4089000000013</v>
          </cell>
          <cell r="N19">
            <v>103.54719999999998</v>
          </cell>
          <cell r="O19">
            <v>9.5686999999999998</v>
          </cell>
          <cell r="P19">
            <v>0</v>
          </cell>
          <cell r="Q19">
            <v>7060.1862376223353</v>
          </cell>
          <cell r="R19">
            <v>65641369.630000003</v>
          </cell>
          <cell r="S19">
            <v>13357628.689999999</v>
          </cell>
          <cell r="T19">
            <v>27636468.489999998</v>
          </cell>
          <cell r="U19">
            <v>47376803.119999997</v>
          </cell>
          <cell r="V19">
            <v>994053.12</v>
          </cell>
          <cell r="W19">
            <v>86118.3</v>
          </cell>
          <cell r="X19">
            <v>0</v>
          </cell>
          <cell r="Y19">
            <v>127455972.86</v>
          </cell>
          <cell r="Z19">
            <v>52105319</v>
          </cell>
          <cell r="AA19">
            <v>75350653.859999999</v>
          </cell>
          <cell r="AB19">
            <v>0</v>
          </cell>
          <cell r="AC19">
            <v>75350653.859999999</v>
          </cell>
          <cell r="AD19">
            <v>73515532.629999995</v>
          </cell>
          <cell r="AE19">
            <v>70858344.700000003</v>
          </cell>
          <cell r="AF19">
            <v>1835121.23</v>
          </cell>
          <cell r="AG19">
            <v>4492309.16</v>
          </cell>
          <cell r="AH19" t="str">
            <v>ผ่าน</v>
          </cell>
          <cell r="AI19">
            <v>73515532.629999995</v>
          </cell>
        </row>
        <row r="20">
          <cell r="E20" t="str">
            <v>11047</v>
          </cell>
          <cell r="F20" t="str">
            <v>รพ.ปากคาด</v>
          </cell>
          <cell r="G20">
            <v>1.25</v>
          </cell>
          <cell r="I20">
            <v>1.25</v>
          </cell>
          <cell r="J20">
            <v>30903</v>
          </cell>
          <cell r="K20">
            <v>1407.7833777938192</v>
          </cell>
          <cell r="L20">
            <v>285.30432677918975</v>
          </cell>
          <cell r="M20">
            <v>1833.2276999999992</v>
          </cell>
          <cell r="N20">
            <v>55.016800000000003</v>
          </cell>
          <cell r="O20">
            <v>0</v>
          </cell>
          <cell r="P20">
            <v>0</v>
          </cell>
          <cell r="Q20">
            <v>7060.1862376223353</v>
          </cell>
          <cell r="R20">
            <v>43505757.880000003</v>
          </cell>
          <cell r="S20">
            <v>8853163.2200000007</v>
          </cell>
          <cell r="T20">
            <v>9430663.3499999996</v>
          </cell>
          <cell r="U20">
            <v>16166851.460000001</v>
          </cell>
          <cell r="V20">
            <v>528161.28000000003</v>
          </cell>
          <cell r="W20">
            <v>0</v>
          </cell>
          <cell r="X20">
            <v>0</v>
          </cell>
          <cell r="Y20">
            <v>69053933.840000004</v>
          </cell>
          <cell r="Z20">
            <v>28277995</v>
          </cell>
          <cell r="AA20">
            <v>40775938.840000004</v>
          </cell>
          <cell r="AB20">
            <v>0</v>
          </cell>
          <cell r="AC20">
            <v>40775938.840000004</v>
          </cell>
          <cell r="AD20">
            <v>40122213.07</v>
          </cell>
          <cell r="AE20">
            <v>38672012.600000001</v>
          </cell>
          <cell r="AF20">
            <v>653725.77</v>
          </cell>
          <cell r="AG20">
            <v>2103926.2400000002</v>
          </cell>
          <cell r="AH20" t="str">
            <v>ผ่าน</v>
          </cell>
          <cell r="AI20">
            <v>40122213.07</v>
          </cell>
        </row>
        <row r="21">
          <cell r="E21" t="str">
            <v>11048</v>
          </cell>
          <cell r="F21" t="str">
            <v>รพ.บึงโขงหลง</v>
          </cell>
          <cell r="G21">
            <v>1.25</v>
          </cell>
          <cell r="I21">
            <v>1.25</v>
          </cell>
          <cell r="J21">
            <v>31150</v>
          </cell>
          <cell r="K21">
            <v>1404.8858837238936</v>
          </cell>
          <cell r="L21">
            <v>284.71711457341485</v>
          </cell>
          <cell r="M21">
            <v>1907.5287999999987</v>
          </cell>
          <cell r="N21">
            <v>33.241399999999985</v>
          </cell>
          <cell r="O21">
            <v>0</v>
          </cell>
          <cell r="P21">
            <v>0</v>
          </cell>
          <cell r="Q21">
            <v>7060.1862376223353</v>
          </cell>
          <cell r="R21">
            <v>43763229.520000003</v>
          </cell>
          <cell r="S21">
            <v>8905557.1699999999</v>
          </cell>
          <cell r="T21">
            <v>9812890.0999999996</v>
          </cell>
          <cell r="U21">
            <v>16822097.32</v>
          </cell>
          <cell r="V21">
            <v>319117.44</v>
          </cell>
          <cell r="W21">
            <v>0</v>
          </cell>
          <cell r="X21">
            <v>0</v>
          </cell>
          <cell r="Y21">
            <v>69810001.450000003</v>
          </cell>
          <cell r="Z21">
            <v>26583032</v>
          </cell>
          <cell r="AA21">
            <v>43226969.450000003</v>
          </cell>
          <cell r="AB21">
            <v>0</v>
          </cell>
          <cell r="AC21">
            <v>43226969.450000003</v>
          </cell>
          <cell r="AD21">
            <v>42548710.670000002</v>
          </cell>
          <cell r="AE21">
            <v>41010805.469999999</v>
          </cell>
          <cell r="AF21">
            <v>678258.78</v>
          </cell>
          <cell r="AG21">
            <v>2216163.98</v>
          </cell>
          <cell r="AH21" t="str">
            <v>ผ่าน</v>
          </cell>
          <cell r="AI21">
            <v>42548710.670000002</v>
          </cell>
        </row>
        <row r="22">
          <cell r="E22" t="str">
            <v>11049</v>
          </cell>
          <cell r="F22" t="str">
            <v>รพ.ศรีวิไล</v>
          </cell>
          <cell r="G22">
            <v>1.25</v>
          </cell>
          <cell r="I22">
            <v>1.25</v>
          </cell>
          <cell r="J22">
            <v>31592</v>
          </cell>
          <cell r="K22">
            <v>1399.8139754559661</v>
          </cell>
          <cell r="L22">
            <v>283.6892310335578</v>
          </cell>
          <cell r="M22">
            <v>1426.0368999999996</v>
          </cell>
          <cell r="N22">
            <v>23.041599999999999</v>
          </cell>
          <cell r="O22">
            <v>0</v>
          </cell>
          <cell r="P22">
            <v>0</v>
          </cell>
          <cell r="Q22">
            <v>7060.1862376223353</v>
          </cell>
          <cell r="R22">
            <v>44223968.240000002</v>
          </cell>
          <cell r="S22">
            <v>8999314.7699999996</v>
          </cell>
          <cell r="T22">
            <v>7335953.9199999999</v>
          </cell>
          <cell r="U22">
            <v>12575921.01</v>
          </cell>
          <cell r="V22">
            <v>221199.35999999999</v>
          </cell>
          <cell r="W22">
            <v>0</v>
          </cell>
          <cell r="X22">
            <v>0</v>
          </cell>
          <cell r="Y22">
            <v>66020403.380000003</v>
          </cell>
          <cell r="Z22">
            <v>28758465</v>
          </cell>
          <cell r="AA22">
            <v>37261938.380000003</v>
          </cell>
          <cell r="AB22">
            <v>0</v>
          </cell>
          <cell r="AC22">
            <v>37261938.380000003</v>
          </cell>
          <cell r="AD22">
            <v>36739885.07</v>
          </cell>
          <cell r="AE22">
            <v>35411937.420000002</v>
          </cell>
          <cell r="AF22">
            <v>522053.31</v>
          </cell>
          <cell r="AG22">
            <v>1850000.96</v>
          </cell>
          <cell r="AH22" t="str">
            <v>ผ่าน</v>
          </cell>
          <cell r="AI22">
            <v>36739885.07</v>
          </cell>
        </row>
        <row r="23">
          <cell r="E23" t="str">
            <v>11050</v>
          </cell>
          <cell r="F23" t="str">
            <v>รพ.บุ่งคล้า</v>
          </cell>
          <cell r="G23">
            <v>1.35</v>
          </cell>
          <cell r="I23">
            <v>1.35</v>
          </cell>
          <cell r="J23">
            <v>11241</v>
          </cell>
          <cell r="K23">
            <v>1621.6509448465704</v>
          </cell>
          <cell r="L23">
            <v>328.64717567232077</v>
          </cell>
          <cell r="M23">
            <v>649.46920000000011</v>
          </cell>
          <cell r="N23">
            <v>8.3859999999999992</v>
          </cell>
          <cell r="O23">
            <v>0</v>
          </cell>
          <cell r="P23">
            <v>0</v>
          </cell>
          <cell r="Q23">
            <v>7060.1862376223353</v>
          </cell>
          <cell r="R23">
            <v>18229409.079999998</v>
          </cell>
          <cell r="S23">
            <v>3709576.43</v>
          </cell>
          <cell r="T23">
            <v>3608345.77</v>
          </cell>
          <cell r="U23">
            <v>6185735.5999999996</v>
          </cell>
          <cell r="V23">
            <v>80505.600000000006</v>
          </cell>
          <cell r="W23">
            <v>0</v>
          </cell>
          <cell r="X23">
            <v>0</v>
          </cell>
          <cell r="Y23">
            <v>28205226.710000001</v>
          </cell>
          <cell r="Z23">
            <v>16560323</v>
          </cell>
          <cell r="AA23">
            <v>11644903.710000001</v>
          </cell>
          <cell r="AB23">
            <v>0</v>
          </cell>
          <cell r="AC23">
            <v>11644903.710000001</v>
          </cell>
          <cell r="AD23">
            <v>11392712.539999999</v>
          </cell>
          <cell r="AE23">
            <v>10980927.75</v>
          </cell>
          <cell r="AF23">
            <v>252191.17</v>
          </cell>
          <cell r="AG23">
            <v>663975.96</v>
          </cell>
          <cell r="AH23" t="str">
            <v>ผ่าน</v>
          </cell>
          <cell r="AI23">
            <v>11392712.539999999</v>
          </cell>
        </row>
        <row r="24">
          <cell r="H24">
            <v>0</v>
          </cell>
          <cell r="J24">
            <v>325099</v>
          </cell>
          <cell r="K24">
            <v>10737.696567061292</v>
          </cell>
          <cell r="L24">
            <v>2176.1240675287818</v>
          </cell>
          <cell r="M24">
            <v>40569.675148189977</v>
          </cell>
          <cell r="N24">
            <v>810.26940000000013</v>
          </cell>
          <cell r="O24">
            <v>484.52059999999989</v>
          </cell>
          <cell r="P24">
            <v>28.693300000000001</v>
          </cell>
          <cell r="Q24">
            <v>56481.489900978682</v>
          </cell>
          <cell r="R24">
            <v>415934967.24000001</v>
          </cell>
          <cell r="S24">
            <v>84640294.399999991</v>
          </cell>
          <cell r="U24">
            <v>334524260.14999998</v>
          </cell>
          <cell r="V24">
            <v>7778586.2400000012</v>
          </cell>
          <cell r="W24">
            <v>4360685.3999999994</v>
          </cell>
          <cell r="X24">
            <v>344319.6</v>
          </cell>
          <cell r="Y24">
            <v>847583113.03000009</v>
          </cell>
          <cell r="Z24">
            <v>329654217</v>
          </cell>
          <cell r="AA24">
            <v>517928896.02999997</v>
          </cell>
          <cell r="AB24">
            <v>0</v>
          </cell>
          <cell r="AC24">
            <v>517928896.02999997</v>
          </cell>
          <cell r="AD24">
            <v>505033215.36000001</v>
          </cell>
          <cell r="AE24">
            <v>486779002.76000005</v>
          </cell>
          <cell r="AF24">
            <v>12895680.67</v>
          </cell>
          <cell r="AG24">
            <v>31149893.27</v>
          </cell>
          <cell r="AH24">
            <v>0</v>
          </cell>
          <cell r="AI24">
            <v>505033215.36000001</v>
          </cell>
        </row>
        <row r="25">
          <cell r="E25" t="str">
            <v>10704</v>
          </cell>
          <cell r="F25" t="str">
            <v>รพ.หนองบัวลำภู</v>
          </cell>
          <cell r="G25">
            <v>1.1000000000000001</v>
          </cell>
          <cell r="I25">
            <v>1.1000000000000001</v>
          </cell>
          <cell r="J25">
            <v>101105</v>
          </cell>
          <cell r="K25">
            <v>1086.6289636513536</v>
          </cell>
          <cell r="L25">
            <v>212.15731940649729</v>
          </cell>
          <cell r="M25">
            <v>28654.578419799996</v>
          </cell>
          <cell r="N25">
            <v>809.78579999999909</v>
          </cell>
          <cell r="O25">
            <v>756.85389999999973</v>
          </cell>
          <cell r="P25">
            <v>57.172600000000003</v>
          </cell>
          <cell r="Q25">
            <v>7060.1862376223353</v>
          </cell>
          <cell r="R25">
            <v>109866217.8</v>
          </cell>
          <cell r="S25">
            <v>21538731.600000001</v>
          </cell>
          <cell r="T25">
            <v>129718681.81999999</v>
          </cell>
          <cell r="U25">
            <v>222374883.12</v>
          </cell>
          <cell r="V25">
            <v>7773943.6799999997</v>
          </cell>
          <cell r="W25">
            <v>6811685.0999999996</v>
          </cell>
          <cell r="X25">
            <v>686071.2</v>
          </cell>
          <cell r="Y25">
            <v>369051532.5</v>
          </cell>
          <cell r="Z25">
            <v>179229643</v>
          </cell>
          <cell r="AA25">
            <v>189821889.5</v>
          </cell>
          <cell r="AB25">
            <v>0</v>
          </cell>
          <cell r="AC25">
            <v>189821889.5</v>
          </cell>
          <cell r="AD25">
            <v>181467552.72999999</v>
          </cell>
          <cell r="AE25">
            <v>174908484.56</v>
          </cell>
          <cell r="AF25">
            <v>8354336.7699999996</v>
          </cell>
          <cell r="AG25">
            <v>14913404.939999999</v>
          </cell>
          <cell r="AH25" t="str">
            <v>ผ่าน</v>
          </cell>
          <cell r="AI25">
            <v>181467552.72999999</v>
          </cell>
        </row>
        <row r="26">
          <cell r="E26" t="str">
            <v>10991</v>
          </cell>
          <cell r="F26" t="str">
            <v>รพ.นากลาง</v>
          </cell>
          <cell r="G26">
            <v>1.1000000000000001</v>
          </cell>
          <cell r="I26">
            <v>1.1000000000000001</v>
          </cell>
          <cell r="J26">
            <v>69140</v>
          </cell>
          <cell r="K26">
            <v>1195.8678499886951</v>
          </cell>
          <cell r="L26">
            <v>233.48550968628206</v>
          </cell>
          <cell r="M26">
            <v>3881.026100000001</v>
          </cell>
          <cell r="N26">
            <v>73.081199999999995</v>
          </cell>
          <cell r="O26">
            <v>4.0449999999999999</v>
          </cell>
          <cell r="P26">
            <v>0</v>
          </cell>
          <cell r="Q26">
            <v>7060.1862376223353</v>
          </cell>
          <cell r="R26">
            <v>82684257.200000003</v>
          </cell>
          <cell r="S26">
            <v>16209841.92</v>
          </cell>
          <cell r="T26">
            <v>17569324.609999999</v>
          </cell>
          <cell r="U26">
            <v>30118842.190000001</v>
          </cell>
          <cell r="V26">
            <v>701579.52</v>
          </cell>
          <cell r="W26">
            <v>36405</v>
          </cell>
          <cell r="X26">
            <v>0</v>
          </cell>
          <cell r="Y26">
            <v>129750925.83</v>
          </cell>
          <cell r="Z26">
            <v>55914722</v>
          </cell>
          <cell r="AA26">
            <v>73836203.829999998</v>
          </cell>
          <cell r="AB26">
            <v>0</v>
          </cell>
          <cell r="AC26">
            <v>73836203.829999998</v>
          </cell>
          <cell r="AD26">
            <v>72616851.349999994</v>
          </cell>
          <cell r="AE26">
            <v>69992145.879999995</v>
          </cell>
          <cell r="AF26">
            <v>1219352.48</v>
          </cell>
          <cell r="AG26">
            <v>3844057.95</v>
          </cell>
          <cell r="AH26" t="str">
            <v>ผ่าน</v>
          </cell>
          <cell r="AI26">
            <v>72616851.349999994</v>
          </cell>
        </row>
        <row r="27">
          <cell r="E27" t="str">
            <v>10992</v>
          </cell>
          <cell r="F27" t="str">
            <v>รพ.โนนสัง</v>
          </cell>
          <cell r="G27">
            <v>1.2</v>
          </cell>
          <cell r="I27">
            <v>1.2</v>
          </cell>
          <cell r="J27">
            <v>46890</v>
          </cell>
          <cell r="K27">
            <v>1333.5140682469187</v>
          </cell>
          <cell r="L27">
            <v>260.36004889788001</v>
          </cell>
          <cell r="M27">
            <v>2120.408699999999</v>
          </cell>
          <cell r="N27">
            <v>35.852899999999984</v>
          </cell>
          <cell r="O27">
            <v>0</v>
          </cell>
          <cell r="P27">
            <v>0</v>
          </cell>
          <cell r="Q27">
            <v>7060.1862376223353</v>
          </cell>
          <cell r="R27">
            <v>62529952.409999996</v>
          </cell>
          <cell r="S27">
            <v>12258689.6</v>
          </cell>
          <cell r="T27">
            <v>10471686.74</v>
          </cell>
          <cell r="U27">
            <v>17951462.98</v>
          </cell>
          <cell r="V27">
            <v>344187.84</v>
          </cell>
          <cell r="W27">
            <v>0</v>
          </cell>
          <cell r="X27">
            <v>0</v>
          </cell>
          <cell r="Y27">
            <v>93084292.829999998</v>
          </cell>
          <cell r="Z27">
            <v>39079660</v>
          </cell>
          <cell r="AA27">
            <v>54004632.829999998</v>
          </cell>
          <cell r="AB27">
            <v>0</v>
          </cell>
          <cell r="AC27">
            <v>54004632.829999998</v>
          </cell>
          <cell r="AD27">
            <v>53260712.43</v>
          </cell>
          <cell r="AE27">
            <v>51335626.439999998</v>
          </cell>
          <cell r="AF27">
            <v>743920.4</v>
          </cell>
          <cell r="AG27">
            <v>2669006.39</v>
          </cell>
          <cell r="AH27" t="str">
            <v>ผ่าน</v>
          </cell>
          <cell r="AI27">
            <v>53260712.43</v>
          </cell>
        </row>
        <row r="28">
          <cell r="E28" t="str">
            <v>10993</v>
          </cell>
          <cell r="F28" t="str">
            <v>รพ.ศรีบุญเรือง</v>
          </cell>
          <cell r="G28">
            <v>1.1000000000000001</v>
          </cell>
          <cell r="I28">
            <v>1.1000000000000001</v>
          </cell>
          <cell r="J28">
            <v>81383</v>
          </cell>
          <cell r="K28">
            <v>1146.2712992332038</v>
          </cell>
          <cell r="L28">
            <v>223.80210199391266</v>
          </cell>
          <cell r="M28">
            <v>6048.0788000000002</v>
          </cell>
          <cell r="N28">
            <v>282.79170000000005</v>
          </cell>
          <cell r="O28">
            <v>12.135</v>
          </cell>
          <cell r="P28">
            <v>0</v>
          </cell>
          <cell r="Q28">
            <v>7060.1862376223353</v>
          </cell>
          <cell r="R28">
            <v>93289201.819999993</v>
          </cell>
          <cell r="S28">
            <v>18288889.149999999</v>
          </cell>
          <cell r="T28">
            <v>27379527.210000001</v>
          </cell>
          <cell r="U28">
            <v>46936332.359999999</v>
          </cell>
          <cell r="V28">
            <v>2714800.32</v>
          </cell>
          <cell r="W28">
            <v>109215</v>
          </cell>
          <cell r="X28">
            <v>0</v>
          </cell>
          <cell r="Y28">
            <v>161338438.64999998</v>
          </cell>
          <cell r="Z28">
            <v>64631455</v>
          </cell>
          <cell r="AA28">
            <v>96706983.650000006</v>
          </cell>
          <cell r="AB28">
            <v>0</v>
          </cell>
          <cell r="AC28">
            <v>96706983.650000006</v>
          </cell>
          <cell r="AD28">
            <v>94852845.640000001</v>
          </cell>
          <cell r="AE28">
            <v>91424429.530000001</v>
          </cell>
          <cell r="AF28">
            <v>1854138.01</v>
          </cell>
          <cell r="AG28">
            <v>5282554.12</v>
          </cell>
          <cell r="AH28" t="str">
            <v>ผ่าน</v>
          </cell>
          <cell r="AI28">
            <v>94852845.640000001</v>
          </cell>
        </row>
        <row r="29">
          <cell r="E29" t="str">
            <v>10994</v>
          </cell>
          <cell r="F29" t="str">
            <v>รพ.สุวรรณคูหา</v>
          </cell>
          <cell r="G29">
            <v>1.1499999999999999</v>
          </cell>
          <cell r="I29">
            <v>1.1499999999999999</v>
          </cell>
          <cell r="J29">
            <v>53162</v>
          </cell>
          <cell r="K29">
            <v>1289.0913763982867</v>
          </cell>
          <cell r="L29">
            <v>251.68680390010502</v>
          </cell>
          <cell r="M29">
            <v>2039.2477999999996</v>
          </cell>
          <cell r="N29">
            <v>30.770299999999992</v>
          </cell>
          <cell r="O29">
            <v>0</v>
          </cell>
          <cell r="P29">
            <v>0</v>
          </cell>
          <cell r="Q29">
            <v>7060.1862376223353</v>
          </cell>
          <cell r="R29">
            <v>68532295.349999994</v>
          </cell>
          <cell r="S29">
            <v>13435419.41</v>
          </cell>
          <cell r="T29">
            <v>9651252.1300000008</v>
          </cell>
          <cell r="U29">
            <v>16545003.65</v>
          </cell>
          <cell r="V29">
            <v>295394.88</v>
          </cell>
          <cell r="W29">
            <v>0</v>
          </cell>
          <cell r="X29">
            <v>0</v>
          </cell>
          <cell r="Y29">
            <v>98808113.289999992</v>
          </cell>
          <cell r="Z29">
            <v>43180833</v>
          </cell>
          <cell r="AA29">
            <v>55627280.289999999</v>
          </cell>
          <cell r="AB29">
            <v>0</v>
          </cell>
          <cell r="AC29">
            <v>55627280.289999999</v>
          </cell>
          <cell r="AD29">
            <v>54927523.810000002</v>
          </cell>
          <cell r="AE29">
            <v>52942191.619999997</v>
          </cell>
          <cell r="AF29">
            <v>699756.48</v>
          </cell>
          <cell r="AG29">
            <v>2685088.67</v>
          </cell>
          <cell r="AH29" t="str">
            <v>ผ่าน</v>
          </cell>
          <cell r="AI29">
            <v>54927523.810000002</v>
          </cell>
        </row>
        <row r="30">
          <cell r="E30" t="str">
            <v>23367</v>
          </cell>
          <cell r="F30" t="str">
            <v>รพ.นาวัง เฉลิมพระเกียรติ 80 พรรษา</v>
          </cell>
          <cell r="G30">
            <v>1.3</v>
          </cell>
          <cell r="I30">
            <v>1.3</v>
          </cell>
          <cell r="J30">
            <v>28737</v>
          </cell>
          <cell r="K30">
            <v>1498.5793894941241</v>
          </cell>
          <cell r="L30">
            <v>292.58799167714136</v>
          </cell>
          <cell r="M30">
            <v>1525.3128000000015</v>
          </cell>
          <cell r="N30">
            <v>28.100299999999997</v>
          </cell>
          <cell r="O30">
            <v>0</v>
          </cell>
          <cell r="P30">
            <v>0</v>
          </cell>
          <cell r="Q30">
            <v>7060.1862376223353</v>
          </cell>
          <cell r="R30">
            <v>43065693.670000002</v>
          </cell>
          <cell r="S30">
            <v>8442817.4199999999</v>
          </cell>
          <cell r="T30">
            <v>8160524.7300000004</v>
          </cell>
          <cell r="U30">
            <v>13989470.970000001</v>
          </cell>
          <cell r="V30">
            <v>269762.88</v>
          </cell>
          <cell r="W30">
            <v>0</v>
          </cell>
          <cell r="X30">
            <v>0</v>
          </cell>
          <cell r="Y30">
            <v>65767744.940000005</v>
          </cell>
          <cell r="Z30">
            <v>23424843</v>
          </cell>
          <cell r="AA30">
            <v>42342901.939999998</v>
          </cell>
          <cell r="AB30">
            <v>0</v>
          </cell>
          <cell r="AC30">
            <v>42342901.939999998</v>
          </cell>
          <cell r="AD30">
            <v>41770505.079999998</v>
          </cell>
          <cell r="AE30">
            <v>40260727.789999999</v>
          </cell>
          <cell r="AF30">
            <v>572396.86</v>
          </cell>
          <cell r="AG30">
            <v>2082174.15</v>
          </cell>
          <cell r="AH30" t="str">
            <v>ผ่าน</v>
          </cell>
          <cell r="AI30">
            <v>41770505.079999998</v>
          </cell>
        </row>
        <row r="31">
          <cell r="H31">
            <v>0</v>
          </cell>
          <cell r="J31">
            <v>380417</v>
          </cell>
          <cell r="K31">
            <v>7549.9529470125826</v>
          </cell>
          <cell r="L31">
            <v>1474.0797755618185</v>
          </cell>
          <cell r="M31">
            <v>44268.652619799999</v>
          </cell>
          <cell r="N31">
            <v>1260.3821999999991</v>
          </cell>
          <cell r="O31">
            <v>773.03389999999968</v>
          </cell>
          <cell r="P31">
            <v>57.172600000000003</v>
          </cell>
          <cell r="Q31">
            <v>42361.11742573401</v>
          </cell>
          <cell r="R31">
            <v>459967618.25000006</v>
          </cell>
          <cell r="S31">
            <v>90174389.100000009</v>
          </cell>
          <cell r="U31">
            <v>347915995.27000004</v>
          </cell>
          <cell r="V31">
            <v>12099669.120000001</v>
          </cell>
          <cell r="W31">
            <v>6957305.0999999996</v>
          </cell>
          <cell r="X31">
            <v>686071.2</v>
          </cell>
          <cell r="Y31">
            <v>917801048.03999996</v>
          </cell>
          <cell r="Z31">
            <v>405461156</v>
          </cell>
          <cell r="AA31">
            <v>512339892.03999996</v>
          </cell>
          <cell r="AB31">
            <v>0</v>
          </cell>
          <cell r="AC31">
            <v>512339892.03999996</v>
          </cell>
          <cell r="AD31">
            <v>498895991.03999996</v>
          </cell>
          <cell r="AE31">
            <v>480863605.81999999</v>
          </cell>
          <cell r="AF31">
            <v>13443901</v>
          </cell>
          <cell r="AG31">
            <v>31476286.219999999</v>
          </cell>
          <cell r="AH31">
            <v>0</v>
          </cell>
          <cell r="AI31">
            <v>498895991.03999996</v>
          </cell>
        </row>
        <row r="32">
          <cell r="E32" t="str">
            <v>10671</v>
          </cell>
          <cell r="F32" t="str">
            <v>รพ.อุดรธานี</v>
          </cell>
          <cell r="G32">
            <v>1</v>
          </cell>
          <cell r="I32">
            <v>1</v>
          </cell>
          <cell r="J32">
            <v>258303</v>
          </cell>
          <cell r="K32">
            <v>869.76490419689389</v>
          </cell>
          <cell r="L32">
            <v>171.97085516934555</v>
          </cell>
          <cell r="M32">
            <v>135814.01458485052</v>
          </cell>
          <cell r="N32">
            <v>3532.7548549300077</v>
          </cell>
          <cell r="O32">
            <v>1810.4750000000006</v>
          </cell>
          <cell r="P32">
            <v>803.01060000000041</v>
          </cell>
          <cell r="Q32">
            <v>7060.1862376223353</v>
          </cell>
          <cell r="R32">
            <v>224668193.56</v>
          </cell>
          <cell r="S32">
            <v>44603996.450000003</v>
          </cell>
          <cell r="T32">
            <v>558933841.26999998</v>
          </cell>
          <cell r="U32">
            <v>958172299.32000005</v>
          </cell>
          <cell r="V32">
            <v>33914446.609999999</v>
          </cell>
          <cell r="W32">
            <v>16294275</v>
          </cell>
          <cell r="X32">
            <v>9636127.1999999993</v>
          </cell>
          <cell r="Y32">
            <v>1287289338.1399999</v>
          </cell>
          <cell r="Z32">
            <v>595934524</v>
          </cell>
          <cell r="AA32">
            <v>691354814.13999999</v>
          </cell>
          <cell r="AB32">
            <v>58989272.909999996</v>
          </cell>
          <cell r="AC32">
            <v>750344087.04999995</v>
          </cell>
          <cell r="AD32">
            <v>714668362.23000002</v>
          </cell>
          <cell r="AE32">
            <v>690969118.03999996</v>
          </cell>
          <cell r="AF32">
            <v>35675724.82</v>
          </cell>
          <cell r="AG32">
            <v>59374969.009999998</v>
          </cell>
          <cell r="AH32" t="str">
            <v>ผ่าน</v>
          </cell>
          <cell r="AI32">
            <v>714668362.23000002</v>
          </cell>
        </row>
        <row r="33">
          <cell r="E33" t="str">
            <v>11013</v>
          </cell>
          <cell r="F33" t="str">
            <v>รพ.กุดจับ</v>
          </cell>
          <cell r="G33">
            <v>1.1499999999999999</v>
          </cell>
          <cell r="I33">
            <v>1.1499999999999999</v>
          </cell>
          <cell r="J33">
            <v>51023</v>
          </cell>
          <cell r="K33">
            <v>1287.972710826497</v>
          </cell>
          <cell r="L33">
            <v>254.65935386619628</v>
          </cell>
          <cell r="M33">
            <v>2462.0483000000008</v>
          </cell>
          <cell r="N33">
            <v>34.828499999999998</v>
          </cell>
          <cell r="O33">
            <v>0</v>
          </cell>
          <cell r="P33">
            <v>0</v>
          </cell>
          <cell r="Q33">
            <v>7060.1862376223353</v>
          </cell>
          <cell r="R33">
            <v>65717784.710000001</v>
          </cell>
          <cell r="S33">
            <v>13047133.15</v>
          </cell>
          <cell r="T33">
            <v>11652261.630000001</v>
          </cell>
          <cell r="U33">
            <v>19975305.649999999</v>
          </cell>
          <cell r="V33">
            <v>334353.59999999998</v>
          </cell>
          <cell r="W33">
            <v>0</v>
          </cell>
          <cell r="X33">
            <v>0</v>
          </cell>
          <cell r="Y33">
            <v>99074577.109999985</v>
          </cell>
          <cell r="Z33">
            <v>39226004</v>
          </cell>
          <cell r="AA33">
            <v>59848573.109999999</v>
          </cell>
          <cell r="AB33">
            <v>0</v>
          </cell>
          <cell r="AC33">
            <v>59848573.109999999</v>
          </cell>
          <cell r="AD33">
            <v>59025608.450000003</v>
          </cell>
          <cell r="AE33">
            <v>56892152.719999999</v>
          </cell>
          <cell r="AF33">
            <v>822964.66</v>
          </cell>
          <cell r="AG33">
            <v>2956420.39</v>
          </cell>
          <cell r="AH33" t="str">
            <v>ผ่าน</v>
          </cell>
          <cell r="AI33">
            <v>59025608.450000003</v>
          </cell>
        </row>
        <row r="34">
          <cell r="E34" t="str">
            <v>11014</v>
          </cell>
          <cell r="F34" t="str">
            <v>รพ.หนองวัวซอ</v>
          </cell>
          <cell r="G34">
            <v>1.2</v>
          </cell>
          <cell r="I34">
            <v>1.2</v>
          </cell>
          <cell r="J34">
            <v>49182</v>
          </cell>
          <cell r="K34">
            <v>1301.000961420162</v>
          </cell>
          <cell r="L34">
            <v>257.23531362319272</v>
          </cell>
          <cell r="M34">
            <v>2497.1500999999994</v>
          </cell>
          <cell r="N34">
            <v>39.489600000000003</v>
          </cell>
          <cell r="O34">
            <v>0</v>
          </cell>
          <cell r="P34">
            <v>0</v>
          </cell>
          <cell r="Q34">
            <v>7060.1862376223353</v>
          </cell>
          <cell r="R34">
            <v>63987341.479999997</v>
          </cell>
          <cell r="S34">
            <v>12703583.48</v>
          </cell>
          <cell r="T34">
            <v>12332232.74</v>
          </cell>
          <cell r="U34">
            <v>21140970.41</v>
          </cell>
          <cell r="V34">
            <v>379100.15999999997</v>
          </cell>
          <cell r="W34">
            <v>0</v>
          </cell>
          <cell r="X34">
            <v>0</v>
          </cell>
          <cell r="Y34">
            <v>98210995.529999986</v>
          </cell>
          <cell r="Z34">
            <v>46851873</v>
          </cell>
          <cell r="AA34">
            <v>51359122.530000001</v>
          </cell>
          <cell r="AB34">
            <v>0</v>
          </cell>
          <cell r="AC34">
            <v>51359122.530000001</v>
          </cell>
          <cell r="AD34">
            <v>50495357.439999998</v>
          </cell>
          <cell r="AE34">
            <v>48670224.039999999</v>
          </cell>
          <cell r="AF34">
            <v>863765.09</v>
          </cell>
          <cell r="AG34">
            <v>2688898.49</v>
          </cell>
          <cell r="AH34" t="str">
            <v>ผ่าน</v>
          </cell>
          <cell r="AI34">
            <v>50495357.439999998</v>
          </cell>
        </row>
        <row r="35">
          <cell r="E35" t="str">
            <v>11015</v>
          </cell>
          <cell r="F35" t="str">
            <v>รพ.กุมภวาปี</v>
          </cell>
          <cell r="G35">
            <v>1.1000000000000001</v>
          </cell>
          <cell r="I35">
            <v>1.1000000000000001</v>
          </cell>
          <cell r="J35">
            <v>83829</v>
          </cell>
          <cell r="K35">
            <v>1123.3271551377111</v>
          </cell>
          <cell r="L35">
            <v>222.10545697286324</v>
          </cell>
          <cell r="M35">
            <v>22750.643187089958</v>
          </cell>
          <cell r="N35">
            <v>524.16570000000013</v>
          </cell>
          <cell r="O35">
            <v>71.451800000000006</v>
          </cell>
          <cell r="P35">
            <v>10.1493</v>
          </cell>
          <cell r="Q35">
            <v>7060.1862376223353</v>
          </cell>
          <cell r="R35">
            <v>94169617.569999993</v>
          </cell>
          <cell r="S35">
            <v>18695754.039999999</v>
          </cell>
          <cell r="T35">
            <v>105721104.91</v>
          </cell>
          <cell r="U35">
            <v>181236179.84</v>
          </cell>
          <cell r="V35">
            <v>5031990.72</v>
          </cell>
          <cell r="W35">
            <v>643066.19999999995</v>
          </cell>
          <cell r="X35">
            <v>121791.6</v>
          </cell>
          <cell r="Y35">
            <v>299898399.97000003</v>
          </cell>
          <cell r="Z35">
            <v>118171920</v>
          </cell>
          <cell r="AA35">
            <v>181726479.97</v>
          </cell>
          <cell r="AB35">
            <v>0</v>
          </cell>
          <cell r="AC35">
            <v>181726479.97</v>
          </cell>
          <cell r="AD35">
            <v>174911422.27000001</v>
          </cell>
          <cell r="AE35">
            <v>168589322.66999999</v>
          </cell>
          <cell r="AF35">
            <v>6815057.7000000002</v>
          </cell>
          <cell r="AG35">
            <v>13137157.300000001</v>
          </cell>
          <cell r="AH35" t="str">
            <v>ผ่าน</v>
          </cell>
          <cell r="AI35">
            <v>174911422.27000001</v>
          </cell>
        </row>
        <row r="36">
          <cell r="E36" t="str">
            <v>11016</v>
          </cell>
          <cell r="F36" t="str">
            <v>รพ.ห้วยเกิ้ง</v>
          </cell>
          <cell r="G36">
            <v>1.5</v>
          </cell>
          <cell r="I36">
            <v>1.5</v>
          </cell>
          <cell r="J36">
            <v>4063</v>
          </cell>
          <cell r="K36">
            <v>1799.8776173123633</v>
          </cell>
          <cell r="L36">
            <v>355.87374422620087</v>
          </cell>
          <cell r="M36">
            <v>13.510900000000003</v>
          </cell>
          <cell r="N36">
            <v>0</v>
          </cell>
          <cell r="O36">
            <v>0</v>
          </cell>
          <cell r="P36">
            <v>0</v>
          </cell>
          <cell r="Q36">
            <v>7060.1862376223353</v>
          </cell>
          <cell r="R36">
            <v>7313075.5899999999</v>
          </cell>
          <cell r="S36">
            <v>1451885.08</v>
          </cell>
          <cell r="T36">
            <v>83404.86</v>
          </cell>
          <cell r="U36">
            <v>142979.76</v>
          </cell>
          <cell r="V36">
            <v>0</v>
          </cell>
          <cell r="W36">
            <v>0</v>
          </cell>
          <cell r="X36">
            <v>0</v>
          </cell>
          <cell r="Y36">
            <v>8907940.4299999997</v>
          </cell>
          <cell r="Z36">
            <v>9237080</v>
          </cell>
          <cell r="AA36">
            <v>-329139.57</v>
          </cell>
          <cell r="AB36">
            <v>10329139.57</v>
          </cell>
          <cell r="AC36">
            <v>10000000</v>
          </cell>
          <cell r="AD36">
            <v>10000000</v>
          </cell>
          <cell r="AE36">
            <v>10000000</v>
          </cell>
          <cell r="AF36">
            <v>0</v>
          </cell>
          <cell r="AG36">
            <v>0</v>
          </cell>
          <cell r="AH36" t="str">
            <v>ผ่าน</v>
          </cell>
          <cell r="AI36">
            <v>10000000</v>
          </cell>
        </row>
        <row r="37">
          <cell r="E37" t="str">
            <v>11017</v>
          </cell>
          <cell r="F37" t="str">
            <v>รพ.โนนสะอาด</v>
          </cell>
          <cell r="G37">
            <v>1.25</v>
          </cell>
          <cell r="I37">
            <v>1.25</v>
          </cell>
          <cell r="J37">
            <v>36493</v>
          </cell>
          <cell r="K37">
            <v>1400.5142039015182</v>
          </cell>
          <cell r="L37">
            <v>276.91117930283491</v>
          </cell>
          <cell r="M37">
            <v>2191.6289999999995</v>
          </cell>
          <cell r="N37">
            <v>23.440199999999997</v>
          </cell>
          <cell r="O37">
            <v>0</v>
          </cell>
          <cell r="P37">
            <v>0</v>
          </cell>
          <cell r="Q37">
            <v>7060.1862376223353</v>
          </cell>
          <cell r="R37">
            <v>51110172.710000001</v>
          </cell>
          <cell r="S37">
            <v>10147043.630000001</v>
          </cell>
          <cell r="T37">
            <v>11274385.23</v>
          </cell>
          <cell r="U37">
            <v>19327517.530000001</v>
          </cell>
          <cell r="V37">
            <v>225025.92000000001</v>
          </cell>
          <cell r="W37">
            <v>0</v>
          </cell>
          <cell r="X37">
            <v>0</v>
          </cell>
          <cell r="Y37">
            <v>80809759.790000007</v>
          </cell>
          <cell r="Z37">
            <v>31476829</v>
          </cell>
          <cell r="AA37">
            <v>49332930.789999999</v>
          </cell>
          <cell r="AB37">
            <v>0</v>
          </cell>
          <cell r="AC37">
            <v>49332930.789999999</v>
          </cell>
          <cell r="AD37">
            <v>48552848.799999997</v>
          </cell>
          <cell r="AE37">
            <v>46797926.549999997</v>
          </cell>
          <cell r="AF37">
            <v>780081.99</v>
          </cell>
          <cell r="AG37">
            <v>2535004.2400000002</v>
          </cell>
          <cell r="AH37" t="str">
            <v>ผ่าน</v>
          </cell>
          <cell r="AI37">
            <v>48552848.799999997</v>
          </cell>
        </row>
        <row r="38">
          <cell r="E38" t="str">
            <v>11018</v>
          </cell>
          <cell r="F38" t="str">
            <v>รพ.หนองหาน</v>
          </cell>
          <cell r="G38">
            <v>1.1000000000000001</v>
          </cell>
          <cell r="I38">
            <v>1.1000000000000001</v>
          </cell>
          <cell r="J38">
            <v>90942</v>
          </cell>
          <cell r="K38">
            <v>1101.8693945276839</v>
          </cell>
          <cell r="L38">
            <v>217.86280539987123</v>
          </cell>
          <cell r="M38">
            <v>9698.111600000002</v>
          </cell>
          <cell r="N38">
            <v>89.639099999999971</v>
          </cell>
          <cell r="O38">
            <v>4.7199</v>
          </cell>
          <cell r="P38">
            <v>0</v>
          </cell>
          <cell r="Q38">
            <v>7060.1862376223353</v>
          </cell>
          <cell r="R38">
            <v>100208574.68000001</v>
          </cell>
          <cell r="S38">
            <v>19894684.859999999</v>
          </cell>
          <cell r="T38">
            <v>43903149.939999998</v>
          </cell>
          <cell r="U38">
            <v>75262542.760000005</v>
          </cell>
          <cell r="V38">
            <v>860535.36</v>
          </cell>
          <cell r="W38">
            <v>42479.1</v>
          </cell>
          <cell r="X38">
            <v>0</v>
          </cell>
          <cell r="Y38">
            <v>196268816.76000002</v>
          </cell>
          <cell r="Z38">
            <v>78230070</v>
          </cell>
          <cell r="AA38">
            <v>118038746.76000001</v>
          </cell>
          <cell r="AB38">
            <v>0</v>
          </cell>
          <cell r="AC38">
            <v>118038746.76000001</v>
          </cell>
          <cell r="AD38">
            <v>115129324.52</v>
          </cell>
          <cell r="AE38">
            <v>110968023.63</v>
          </cell>
          <cell r="AF38">
            <v>2909422.24</v>
          </cell>
          <cell r="AG38">
            <v>7070723.1299999999</v>
          </cell>
          <cell r="AH38" t="str">
            <v>ผ่าน</v>
          </cell>
          <cell r="AI38">
            <v>115129324.52</v>
          </cell>
        </row>
        <row r="39">
          <cell r="E39" t="str">
            <v>11019</v>
          </cell>
          <cell r="F39" t="str">
            <v>รพ.ทุ่งฝน</v>
          </cell>
          <cell r="G39">
            <v>1.3</v>
          </cell>
          <cell r="I39">
            <v>1.3</v>
          </cell>
          <cell r="J39">
            <v>24948</v>
          </cell>
          <cell r="K39">
            <v>1512.4224154096366</v>
          </cell>
          <cell r="L39">
            <v>299.03779158491193</v>
          </cell>
          <cell r="M39">
            <v>1369.4443999999992</v>
          </cell>
          <cell r="N39">
            <v>22.327400000000008</v>
          </cell>
          <cell r="O39">
            <v>0</v>
          </cell>
          <cell r="P39">
            <v>0</v>
          </cell>
          <cell r="Q39">
            <v>7060.1862376223353</v>
          </cell>
          <cell r="R39">
            <v>37732806.149999999</v>
          </cell>
          <cell r="S39">
            <v>7491198.1299999999</v>
          </cell>
          <cell r="T39">
            <v>7326618.4500000002</v>
          </cell>
          <cell r="U39">
            <v>12559917.34</v>
          </cell>
          <cell r="V39">
            <v>214343.04000000001</v>
          </cell>
          <cell r="W39">
            <v>0</v>
          </cell>
          <cell r="X39">
            <v>0</v>
          </cell>
          <cell r="Y39">
            <v>57998264.660000004</v>
          </cell>
          <cell r="Z39">
            <v>24271324</v>
          </cell>
          <cell r="AA39">
            <v>33726940.659999996</v>
          </cell>
          <cell r="AB39">
            <v>0</v>
          </cell>
          <cell r="AC39">
            <v>33726940.659999996</v>
          </cell>
          <cell r="AD39">
            <v>33214141.48</v>
          </cell>
          <cell r="AE39">
            <v>32013630.34</v>
          </cell>
          <cell r="AF39">
            <v>512799.18</v>
          </cell>
          <cell r="AG39">
            <v>1713310.32</v>
          </cell>
          <cell r="AH39" t="str">
            <v>ผ่าน</v>
          </cell>
          <cell r="AI39">
            <v>33214141.48</v>
          </cell>
        </row>
        <row r="40">
          <cell r="E40" t="str">
            <v>11020</v>
          </cell>
          <cell r="F40" t="str">
            <v>รพ.ไชยวาน</v>
          </cell>
          <cell r="G40">
            <v>1.3</v>
          </cell>
          <cell r="I40">
            <v>1.3</v>
          </cell>
          <cell r="J40">
            <v>29634</v>
          </cell>
          <cell r="K40">
            <v>1472.4935201423086</v>
          </cell>
          <cell r="L40">
            <v>291.1430073655655</v>
          </cell>
          <cell r="M40">
            <v>1099.2405999999996</v>
          </cell>
          <cell r="N40">
            <v>8.7860000000000014</v>
          </cell>
          <cell r="O40">
            <v>0</v>
          </cell>
          <cell r="P40">
            <v>0</v>
          </cell>
          <cell r="Q40">
            <v>7060.1862376223353</v>
          </cell>
          <cell r="R40">
            <v>43636904.229999997</v>
          </cell>
          <cell r="S40">
            <v>8663355.0199999996</v>
          </cell>
          <cell r="T40">
            <v>5881010.1799999997</v>
          </cell>
          <cell r="U40">
            <v>10081731.74</v>
          </cell>
          <cell r="V40">
            <v>84345.600000000006</v>
          </cell>
          <cell r="W40">
            <v>0</v>
          </cell>
          <cell r="X40">
            <v>0</v>
          </cell>
          <cell r="Y40">
            <v>62466336.590000004</v>
          </cell>
          <cell r="Z40">
            <v>21054246</v>
          </cell>
          <cell r="AA40">
            <v>41412090.590000004</v>
          </cell>
          <cell r="AB40">
            <v>0</v>
          </cell>
          <cell r="AC40">
            <v>41412090.590000004</v>
          </cell>
          <cell r="AD40">
            <v>40983144.200000003</v>
          </cell>
          <cell r="AE40">
            <v>39501825.729999997</v>
          </cell>
          <cell r="AF40">
            <v>428946.39</v>
          </cell>
          <cell r="AG40">
            <v>1910264.86</v>
          </cell>
          <cell r="AH40" t="str">
            <v>ผ่าน</v>
          </cell>
          <cell r="AI40">
            <v>40983144.200000003</v>
          </cell>
        </row>
        <row r="41">
          <cell r="E41" t="str">
            <v>11021</v>
          </cell>
          <cell r="F41" t="str">
            <v>รพ.ศรีธาตุ</v>
          </cell>
          <cell r="G41">
            <v>1.25</v>
          </cell>
          <cell r="I41">
            <v>1.25</v>
          </cell>
          <cell r="J41">
            <v>36267</v>
          </cell>
          <cell r="K41">
            <v>1402.5119652430906</v>
          </cell>
          <cell r="L41">
            <v>277.30617880114931</v>
          </cell>
          <cell r="M41">
            <v>1954.0369000000001</v>
          </cell>
          <cell r="N41">
            <v>29.891199999999994</v>
          </cell>
          <cell r="O41">
            <v>0</v>
          </cell>
          <cell r="P41">
            <v>0</v>
          </cell>
          <cell r="Q41">
            <v>7060.1862376223353</v>
          </cell>
          <cell r="R41">
            <v>50866103.549999997</v>
          </cell>
          <cell r="S41">
            <v>10098587.9</v>
          </cell>
          <cell r="T41">
            <v>10052141.470000001</v>
          </cell>
          <cell r="U41">
            <v>17232242.52</v>
          </cell>
          <cell r="V41">
            <v>286955.52000000002</v>
          </cell>
          <cell r="W41">
            <v>0</v>
          </cell>
          <cell r="X41">
            <v>0</v>
          </cell>
          <cell r="Y41">
            <v>78483889.489999995</v>
          </cell>
          <cell r="Z41">
            <v>33095977</v>
          </cell>
          <cell r="AA41">
            <v>45387912.490000002</v>
          </cell>
          <cell r="AB41">
            <v>0</v>
          </cell>
          <cell r="AC41">
            <v>45387912.490000002</v>
          </cell>
          <cell r="AD41">
            <v>44685523.18</v>
          </cell>
          <cell r="AE41">
            <v>43070383.789999999</v>
          </cell>
          <cell r="AF41">
            <v>702389.31</v>
          </cell>
          <cell r="AG41">
            <v>2317528.7000000002</v>
          </cell>
          <cell r="AH41" t="str">
            <v>ผ่าน</v>
          </cell>
          <cell r="AI41">
            <v>44685523.18</v>
          </cell>
        </row>
        <row r="42">
          <cell r="E42" t="str">
            <v>11022</v>
          </cell>
          <cell r="F42" t="str">
            <v>รพ.วังสามหมอ</v>
          </cell>
          <cell r="G42">
            <v>1.2</v>
          </cell>
          <cell r="I42">
            <v>1.2</v>
          </cell>
          <cell r="J42">
            <v>43198</v>
          </cell>
          <cell r="K42">
            <v>1344.0916724794586</v>
          </cell>
          <cell r="L42">
            <v>265.75525551225962</v>
          </cell>
          <cell r="M42">
            <v>2960.7789000000021</v>
          </cell>
          <cell r="N42">
            <v>74.181299999999936</v>
          </cell>
          <cell r="O42">
            <v>0</v>
          </cell>
          <cell r="P42">
            <v>0</v>
          </cell>
          <cell r="Q42">
            <v>7060.1862376223353</v>
          </cell>
          <cell r="R42">
            <v>58063444.259999998</v>
          </cell>
          <cell r="S42">
            <v>11527495.82</v>
          </cell>
          <cell r="T42">
            <v>14621874.140000001</v>
          </cell>
          <cell r="U42">
            <v>25066069.960000001</v>
          </cell>
          <cell r="V42">
            <v>712140.48</v>
          </cell>
          <cell r="W42">
            <v>0</v>
          </cell>
          <cell r="X42">
            <v>0</v>
          </cell>
          <cell r="Y42">
            <v>95369150.519999996</v>
          </cell>
          <cell r="Z42">
            <v>39459491</v>
          </cell>
          <cell r="AA42">
            <v>55909659.520000003</v>
          </cell>
          <cell r="AB42">
            <v>0</v>
          </cell>
          <cell r="AC42">
            <v>55909659.520000003</v>
          </cell>
          <cell r="AD42">
            <v>54908634.619999997</v>
          </cell>
          <cell r="AE42">
            <v>52923985.18</v>
          </cell>
          <cell r="AF42">
            <v>1001024.9</v>
          </cell>
          <cell r="AG42">
            <v>2985674.34</v>
          </cell>
          <cell r="AH42" t="str">
            <v>ผ่าน</v>
          </cell>
          <cell r="AI42">
            <v>54908634.619999997</v>
          </cell>
        </row>
        <row r="43">
          <cell r="E43" t="str">
            <v>11023</v>
          </cell>
          <cell r="F43" t="str">
            <v>รพ.บ้านผือ</v>
          </cell>
          <cell r="G43">
            <v>1.1000000000000001</v>
          </cell>
          <cell r="I43">
            <v>1.1000000000000001</v>
          </cell>
          <cell r="J43">
            <v>86089</v>
          </cell>
          <cell r="K43">
            <v>1116.2815308602028</v>
          </cell>
          <cell r="L43">
            <v>220.71238853982481</v>
          </cell>
          <cell r="M43">
            <v>8988.2485999999972</v>
          </cell>
          <cell r="N43">
            <v>149.6313999999999</v>
          </cell>
          <cell r="O43">
            <v>0</v>
          </cell>
          <cell r="P43">
            <v>0</v>
          </cell>
          <cell r="Q43">
            <v>7060.1862376223353</v>
          </cell>
          <cell r="R43">
            <v>96101831.859999999</v>
          </cell>
          <cell r="S43">
            <v>19079361.870000001</v>
          </cell>
          <cell r="T43">
            <v>40689614.880000003</v>
          </cell>
          <cell r="U43">
            <v>69753625.5</v>
          </cell>
          <cell r="V43">
            <v>1436461.44</v>
          </cell>
          <cell r="W43">
            <v>0</v>
          </cell>
          <cell r="X43">
            <v>0</v>
          </cell>
          <cell r="Y43">
            <v>186371280.67000002</v>
          </cell>
          <cell r="Z43">
            <v>67982725</v>
          </cell>
          <cell r="AA43">
            <v>118388555.67</v>
          </cell>
          <cell r="AB43">
            <v>0</v>
          </cell>
          <cell r="AC43">
            <v>118388555.67</v>
          </cell>
          <cell r="AD43">
            <v>115687901.41</v>
          </cell>
          <cell r="AE43">
            <v>111506411</v>
          </cell>
          <cell r="AF43">
            <v>2700654.26</v>
          </cell>
          <cell r="AG43">
            <v>6882144.6699999999</v>
          </cell>
          <cell r="AH43" t="str">
            <v>ผ่าน</v>
          </cell>
          <cell r="AI43">
            <v>115687901.41</v>
          </cell>
        </row>
        <row r="44">
          <cell r="E44" t="str">
            <v>11024</v>
          </cell>
          <cell r="F44" t="str">
            <v>รพ.น้ำโสม</v>
          </cell>
          <cell r="G44">
            <v>1.2</v>
          </cell>
          <cell r="I44">
            <v>1.2</v>
          </cell>
          <cell r="J44">
            <v>46721</v>
          </cell>
          <cell r="K44">
            <v>1317.3862917098988</v>
          </cell>
          <cell r="L44">
            <v>260.47503880735621</v>
          </cell>
          <cell r="M44">
            <v>3259.9154999999992</v>
          </cell>
          <cell r="N44">
            <v>58.519799999999975</v>
          </cell>
          <cell r="O44">
            <v>0</v>
          </cell>
          <cell r="P44">
            <v>0</v>
          </cell>
          <cell r="Q44">
            <v>7060.1862376223353</v>
          </cell>
          <cell r="R44">
            <v>61551059.549999997</v>
          </cell>
          <cell r="S44">
            <v>12219901.710000001</v>
          </cell>
          <cell r="T44">
            <v>15708072.039999999</v>
          </cell>
          <cell r="U44">
            <v>26928123.5</v>
          </cell>
          <cell r="V44">
            <v>561790.07999999996</v>
          </cell>
          <cell r="W44">
            <v>0</v>
          </cell>
          <cell r="X44">
            <v>0</v>
          </cell>
          <cell r="Y44">
            <v>101260874.83999999</v>
          </cell>
          <cell r="Z44">
            <v>36064637</v>
          </cell>
          <cell r="AA44">
            <v>65196237.840000004</v>
          </cell>
          <cell r="AB44">
            <v>0</v>
          </cell>
          <cell r="AC44">
            <v>65196237.840000004</v>
          </cell>
          <cell r="AD44">
            <v>64121922.710000001</v>
          </cell>
          <cell r="AE44">
            <v>61804262.850000001</v>
          </cell>
          <cell r="AF44">
            <v>1074315.1299999999</v>
          </cell>
          <cell r="AG44">
            <v>3391974.99</v>
          </cell>
          <cell r="AH44" t="str">
            <v>ผ่าน</v>
          </cell>
          <cell r="AI44">
            <v>64121922.710000001</v>
          </cell>
        </row>
        <row r="45">
          <cell r="E45" t="str">
            <v>11025</v>
          </cell>
          <cell r="F45" t="str">
            <v>รพ.เพ็ญ</v>
          </cell>
          <cell r="G45">
            <v>1.1000000000000001</v>
          </cell>
          <cell r="I45">
            <v>1.1000000000000001</v>
          </cell>
          <cell r="J45">
            <v>88241</v>
          </cell>
          <cell r="K45">
            <v>1109.9080428977575</v>
          </cell>
          <cell r="L45">
            <v>219.45221561805738</v>
          </cell>
          <cell r="M45">
            <v>6896.7880000000014</v>
          </cell>
          <cell r="N45">
            <v>107.90249999999996</v>
          </cell>
          <cell r="O45">
            <v>7.5017999999999994</v>
          </cell>
          <cell r="P45">
            <v>0</v>
          </cell>
          <cell r="Q45">
            <v>7060.1862376223353</v>
          </cell>
          <cell r="R45">
            <v>97941710.239999995</v>
          </cell>
          <cell r="S45">
            <v>19444638.010000002</v>
          </cell>
          <cell r="T45">
            <v>31221616.140000001</v>
          </cell>
          <cell r="U45">
            <v>53522770.530000001</v>
          </cell>
          <cell r="V45">
            <v>1035864</v>
          </cell>
          <cell r="W45">
            <v>67516.2</v>
          </cell>
          <cell r="X45">
            <v>0</v>
          </cell>
          <cell r="Y45">
            <v>172012498.97999999</v>
          </cell>
          <cell r="Z45">
            <v>61682455</v>
          </cell>
          <cell r="AA45">
            <v>110330043.98</v>
          </cell>
          <cell r="AB45">
            <v>0</v>
          </cell>
          <cell r="AC45">
            <v>110330043.98</v>
          </cell>
          <cell r="AD45">
            <v>108226386.75</v>
          </cell>
          <cell r="AE45">
            <v>104314589.64</v>
          </cell>
          <cell r="AF45">
            <v>2103657.23</v>
          </cell>
          <cell r="AG45">
            <v>6015454.3399999999</v>
          </cell>
          <cell r="AH45" t="str">
            <v>ผ่าน</v>
          </cell>
          <cell r="AI45">
            <v>108226386.75</v>
          </cell>
        </row>
        <row r="46">
          <cell r="E46" t="str">
            <v>11026</v>
          </cell>
          <cell r="F46" t="str">
            <v>รพ.สร้างคอม</v>
          </cell>
          <cell r="G46">
            <v>1.3</v>
          </cell>
          <cell r="I46">
            <v>1.3</v>
          </cell>
          <cell r="J46">
            <v>22343</v>
          </cell>
          <cell r="K46">
            <v>1541.8626677022121</v>
          </cell>
          <cell r="L46">
            <v>304.8587500274765</v>
          </cell>
          <cell r="M46">
            <v>1267.8558999999996</v>
          </cell>
          <cell r="N46">
            <v>7.0223000000000004</v>
          </cell>
          <cell r="O46">
            <v>0</v>
          </cell>
          <cell r="P46">
            <v>0</v>
          </cell>
          <cell r="Q46">
            <v>7060.1862376223353</v>
          </cell>
          <cell r="R46">
            <v>34450651.75</v>
          </cell>
          <cell r="S46">
            <v>6839582.96</v>
          </cell>
          <cell r="T46">
            <v>6783113.2300000004</v>
          </cell>
          <cell r="U46">
            <v>11628194.109999999</v>
          </cell>
          <cell r="V46">
            <v>67414.080000000002</v>
          </cell>
          <cell r="W46">
            <v>0</v>
          </cell>
          <cell r="X46">
            <v>0</v>
          </cell>
          <cell r="Y46">
            <v>52985842.899999999</v>
          </cell>
          <cell r="Z46">
            <v>18550497</v>
          </cell>
          <cell r="AA46">
            <v>34435345.899999999</v>
          </cell>
          <cell r="AB46">
            <v>0</v>
          </cell>
          <cell r="AC46">
            <v>34435345.899999999</v>
          </cell>
          <cell r="AD46">
            <v>33961214.32</v>
          </cell>
          <cell r="AE46">
            <v>32733700.550000001</v>
          </cell>
          <cell r="AF46">
            <v>474131.58</v>
          </cell>
          <cell r="AG46">
            <v>1701645.35</v>
          </cell>
          <cell r="AH46" t="str">
            <v>ผ่าน</v>
          </cell>
          <cell r="AI46">
            <v>33961214.32</v>
          </cell>
        </row>
        <row r="47">
          <cell r="E47" t="str">
            <v>11027</v>
          </cell>
          <cell r="F47" t="str">
            <v>รพ.หนองแสง</v>
          </cell>
          <cell r="G47">
            <v>1.3</v>
          </cell>
          <cell r="I47">
            <v>1.3</v>
          </cell>
          <cell r="J47">
            <v>21043</v>
          </cell>
          <cell r="K47">
            <v>1559.2809462869493</v>
          </cell>
          <cell r="L47">
            <v>308.30271085957628</v>
          </cell>
          <cell r="M47">
            <v>964.28909999999917</v>
          </cell>
          <cell r="N47">
            <v>10.559099999999997</v>
          </cell>
          <cell r="O47">
            <v>0</v>
          </cell>
          <cell r="P47">
            <v>0</v>
          </cell>
          <cell r="Q47">
            <v>7060.1862376223353</v>
          </cell>
          <cell r="R47">
            <v>32812724.41</v>
          </cell>
          <cell r="S47">
            <v>6514400.7199999997</v>
          </cell>
          <cell r="T47">
            <v>5159010.7</v>
          </cell>
          <cell r="U47">
            <v>8844018.3399999999</v>
          </cell>
          <cell r="V47">
            <v>101367.36</v>
          </cell>
          <cell r="W47">
            <v>0</v>
          </cell>
          <cell r="X47">
            <v>0</v>
          </cell>
          <cell r="Y47">
            <v>48272510.829999998</v>
          </cell>
          <cell r="Z47">
            <v>23257695</v>
          </cell>
          <cell r="AA47">
            <v>25014815.829999998</v>
          </cell>
          <cell r="AB47">
            <v>0</v>
          </cell>
          <cell r="AC47">
            <v>25014815.829999998</v>
          </cell>
          <cell r="AD47">
            <v>24645626.420000002</v>
          </cell>
          <cell r="AE47">
            <v>23754820.649999999</v>
          </cell>
          <cell r="AF47">
            <v>369189.41</v>
          </cell>
          <cell r="AG47">
            <v>1259995.18</v>
          </cell>
          <cell r="AH47" t="str">
            <v>ผ่าน</v>
          </cell>
          <cell r="AI47">
            <v>24645626.420000002</v>
          </cell>
        </row>
        <row r="48">
          <cell r="E48" t="str">
            <v>11028</v>
          </cell>
          <cell r="F48" t="str">
            <v>รพ.นายูง</v>
          </cell>
          <cell r="G48">
            <v>1.3</v>
          </cell>
          <cell r="I48">
            <v>1.3</v>
          </cell>
          <cell r="J48">
            <v>23638</v>
          </cell>
          <cell r="K48">
            <v>1526.4162215316094</v>
          </cell>
          <cell r="L48">
            <v>301.80466202745401</v>
          </cell>
          <cell r="M48">
            <v>1100.2017999999998</v>
          </cell>
          <cell r="N48">
            <v>16.656200000000002</v>
          </cell>
          <cell r="O48">
            <v>0</v>
          </cell>
          <cell r="P48">
            <v>0</v>
          </cell>
          <cell r="Q48">
            <v>7060.1862376223353</v>
          </cell>
          <cell r="R48">
            <v>36082279.369999997</v>
          </cell>
          <cell r="S48">
            <v>7163514.4900000002</v>
          </cell>
          <cell r="T48">
            <v>5886152.6600000001</v>
          </cell>
          <cell r="U48">
            <v>10090547.42</v>
          </cell>
          <cell r="V48">
            <v>159899.51999999999</v>
          </cell>
          <cell r="W48">
            <v>0</v>
          </cell>
          <cell r="X48">
            <v>0</v>
          </cell>
          <cell r="Y48">
            <v>53496240.800000004</v>
          </cell>
          <cell r="Z48">
            <v>18160976</v>
          </cell>
          <cell r="AA48">
            <v>35335264.799999997</v>
          </cell>
          <cell r="AB48">
            <v>0</v>
          </cell>
          <cell r="AC48">
            <v>35335264.799999997</v>
          </cell>
          <cell r="AD48">
            <v>34915798.75</v>
          </cell>
          <cell r="AE48">
            <v>33653781.93</v>
          </cell>
          <cell r="AF48">
            <v>419466.05</v>
          </cell>
          <cell r="AG48">
            <v>1681482.87</v>
          </cell>
          <cell r="AH48" t="str">
            <v>ผ่าน</v>
          </cell>
          <cell r="AI48">
            <v>34915798.75</v>
          </cell>
        </row>
        <row r="49">
          <cell r="E49" t="str">
            <v>11029</v>
          </cell>
          <cell r="F49" t="str">
            <v>รพ.พิบูลย์รักษ์</v>
          </cell>
          <cell r="G49">
            <v>1.35</v>
          </cell>
          <cell r="I49">
            <v>1.35</v>
          </cell>
          <cell r="J49">
            <v>19451</v>
          </cell>
          <cell r="K49">
            <v>1578.7029998839371</v>
          </cell>
          <cell r="L49">
            <v>312.14286028966984</v>
          </cell>
          <cell r="M49">
            <v>1409.1458</v>
          </cell>
          <cell r="N49">
            <v>21.033999999999999</v>
          </cell>
          <cell r="O49">
            <v>0</v>
          </cell>
          <cell r="P49">
            <v>0</v>
          </cell>
          <cell r="Q49">
            <v>7060.1862376223353</v>
          </cell>
          <cell r="R49">
            <v>30708077.77</v>
          </cell>
          <cell r="S49">
            <v>6096559.4199999999</v>
          </cell>
          <cell r="T49">
            <v>7828986.0199999996</v>
          </cell>
          <cell r="U49">
            <v>13421118.890000001</v>
          </cell>
          <cell r="V49">
            <v>201926.39999999999</v>
          </cell>
          <cell r="W49">
            <v>0</v>
          </cell>
          <cell r="X49">
            <v>0</v>
          </cell>
          <cell r="Y49">
            <v>50427682.479999997</v>
          </cell>
          <cell r="Z49">
            <v>22019512</v>
          </cell>
          <cell r="AA49">
            <v>28408170.48</v>
          </cell>
          <cell r="AB49">
            <v>0</v>
          </cell>
          <cell r="AC49">
            <v>28408170.48</v>
          </cell>
          <cell r="AD49">
            <v>27872686.280000001</v>
          </cell>
          <cell r="AE49">
            <v>26865239.789999999</v>
          </cell>
          <cell r="AF49">
            <v>535484.19999999995</v>
          </cell>
          <cell r="AG49">
            <v>1542930.69</v>
          </cell>
          <cell r="AH49" t="str">
            <v>ผ่าน</v>
          </cell>
          <cell r="AI49">
            <v>27872686.280000001</v>
          </cell>
        </row>
        <row r="50">
          <cell r="E50" t="str">
            <v>11446</v>
          </cell>
          <cell r="F50" t="str">
            <v>รพร.บ้านดุง</v>
          </cell>
          <cell r="G50">
            <v>1.1000000000000001</v>
          </cell>
          <cell r="I50">
            <v>1.1000000000000001</v>
          </cell>
          <cell r="J50">
            <v>97831</v>
          </cell>
          <cell r="K50">
            <v>1081.3128464940653</v>
          </cell>
          <cell r="L50">
            <v>213.79834254442372</v>
          </cell>
          <cell r="M50">
            <v>9270.9207999999999</v>
          </cell>
          <cell r="N50">
            <v>171.58739999999989</v>
          </cell>
          <cell r="O50">
            <v>19.0486</v>
          </cell>
          <cell r="P50">
            <v>0</v>
          </cell>
          <cell r="Q50">
            <v>7060.1862376223353</v>
          </cell>
          <cell r="R50">
            <v>105788417.15000001</v>
          </cell>
          <cell r="S50">
            <v>21002466.379999999</v>
          </cell>
          <cell r="T50">
            <v>41969266.060000002</v>
          </cell>
          <cell r="U50">
            <v>71947313.239999995</v>
          </cell>
          <cell r="V50">
            <v>1647239.04</v>
          </cell>
          <cell r="W50">
            <v>171437.4</v>
          </cell>
          <cell r="X50">
            <v>0</v>
          </cell>
          <cell r="Y50">
            <v>200556873.20999998</v>
          </cell>
          <cell r="Z50">
            <v>65556881</v>
          </cell>
          <cell r="AA50">
            <v>134999992.21000001</v>
          </cell>
          <cell r="AB50">
            <v>0</v>
          </cell>
          <cell r="AC50">
            <v>134999992.21000001</v>
          </cell>
          <cell r="AD50">
            <v>132205754.64</v>
          </cell>
          <cell r="AE50">
            <v>127427233.39</v>
          </cell>
          <cell r="AF50">
            <v>2794237.57</v>
          </cell>
          <cell r="AG50">
            <v>7572758.8200000003</v>
          </cell>
          <cell r="AH50" t="str">
            <v>ผ่าน</v>
          </cell>
          <cell r="AI50">
            <v>132205754.64</v>
          </cell>
        </row>
        <row r="51">
          <cell r="E51" t="str">
            <v>25058</v>
          </cell>
          <cell r="F51" t="str">
            <v>รพ.กู่แก้ว</v>
          </cell>
          <cell r="G51">
            <v>1.35</v>
          </cell>
          <cell r="I51">
            <v>1.35</v>
          </cell>
          <cell r="J51">
            <v>18239</v>
          </cell>
          <cell r="K51">
            <v>1587.9264607926427</v>
          </cell>
          <cell r="L51">
            <v>313.96653287420605</v>
          </cell>
          <cell r="M51">
            <v>1129.6324000000002</v>
          </cell>
          <cell r="N51">
            <v>13.108599999999999</v>
          </cell>
          <cell r="O51">
            <v>0</v>
          </cell>
          <cell r="P51">
            <v>0</v>
          </cell>
          <cell r="Q51">
            <v>7060.1862376223353</v>
          </cell>
          <cell r="R51">
            <v>28962875.190000001</v>
          </cell>
          <cell r="S51">
            <v>5750079.5300000003</v>
          </cell>
          <cell r="T51">
            <v>6276054.7999999998</v>
          </cell>
          <cell r="U51">
            <v>10758951.09</v>
          </cell>
          <cell r="V51">
            <v>125842.56</v>
          </cell>
          <cell r="W51">
            <v>0</v>
          </cell>
          <cell r="X51">
            <v>0</v>
          </cell>
          <cell r="Y51">
            <v>45597748.370000005</v>
          </cell>
          <cell r="Z51">
            <v>15390351</v>
          </cell>
          <cell r="AA51">
            <v>30207397.370000001</v>
          </cell>
          <cell r="AB51">
            <v>0</v>
          </cell>
          <cell r="AC51">
            <v>30207397.370000001</v>
          </cell>
          <cell r="AD51">
            <v>29772488.989999998</v>
          </cell>
          <cell r="AE51">
            <v>28696374.93</v>
          </cell>
          <cell r="AF51">
            <v>434908.38</v>
          </cell>
          <cell r="AG51">
            <v>1511022.44</v>
          </cell>
          <cell r="AH51" t="str">
            <v>ผ่าน</v>
          </cell>
          <cell r="AI51">
            <v>29772488.989999998</v>
          </cell>
        </row>
        <row r="52">
          <cell r="E52" t="str">
            <v>25059</v>
          </cell>
          <cell r="F52" t="str">
            <v>รพ.ประจักษ์ศิลปาคม</v>
          </cell>
          <cell r="G52">
            <v>1.35</v>
          </cell>
          <cell r="I52">
            <v>1.35</v>
          </cell>
          <cell r="J52">
            <v>19069</v>
          </cell>
          <cell r="K52">
            <v>1581.4835311915895</v>
          </cell>
          <cell r="L52">
            <v>312.69262988404432</v>
          </cell>
          <cell r="M52">
            <v>951.2950000000003</v>
          </cell>
          <cell r="N52">
            <v>12.1006</v>
          </cell>
          <cell r="O52">
            <v>0</v>
          </cell>
          <cell r="P52">
            <v>0</v>
          </cell>
          <cell r="Q52">
            <v>7060.1862376223353</v>
          </cell>
          <cell r="R52">
            <v>30158022.170000002</v>
          </cell>
          <cell r="S52">
            <v>5987355.3600000003</v>
          </cell>
          <cell r="T52">
            <v>5285241.07</v>
          </cell>
          <cell r="U52">
            <v>9060413.2599999998</v>
          </cell>
          <cell r="V52">
            <v>116165.75999999999</v>
          </cell>
          <cell r="W52">
            <v>0</v>
          </cell>
          <cell r="X52">
            <v>0</v>
          </cell>
          <cell r="Y52">
            <v>45321956.549999997</v>
          </cell>
          <cell r="Z52">
            <v>15358129</v>
          </cell>
          <cell r="AA52">
            <v>29963827.550000001</v>
          </cell>
          <cell r="AB52">
            <v>0</v>
          </cell>
          <cell r="AC52">
            <v>29963827.550000001</v>
          </cell>
          <cell r="AD52">
            <v>29590092.75</v>
          </cell>
          <cell r="AE52">
            <v>28520571.329999998</v>
          </cell>
          <cell r="AF52">
            <v>373734.8</v>
          </cell>
          <cell r="AG52">
            <v>1443256.22</v>
          </cell>
          <cell r="AH52" t="str">
            <v>ผ่าน</v>
          </cell>
          <cell r="AI52">
            <v>29590092.75</v>
          </cell>
        </row>
        <row r="53">
          <cell r="H53">
            <v>0</v>
          </cell>
          <cell r="J53">
            <v>1150547</v>
          </cell>
          <cell r="K53">
            <v>28616.408059948182</v>
          </cell>
          <cell r="L53">
            <v>5658.0670732964791</v>
          </cell>
          <cell r="M53">
            <v>218048.90137194048</v>
          </cell>
          <cell r="N53">
            <v>4947.625754930008</v>
          </cell>
          <cell r="O53">
            <v>1913.1971000000008</v>
          </cell>
          <cell r="P53">
            <v>813.15990000000045</v>
          </cell>
          <cell r="Q53">
            <v>148263.91099006901</v>
          </cell>
          <cell r="R53">
            <v>1352031667.95</v>
          </cell>
          <cell r="S53">
            <v>268422578.01000002</v>
          </cell>
          <cell r="U53">
            <v>1626152832.7099998</v>
          </cell>
          <cell r="V53">
            <v>47497207.249999993</v>
          </cell>
          <cell r="W53">
            <v>17218773.899999999</v>
          </cell>
          <cell r="X53">
            <v>9757918.7999999989</v>
          </cell>
          <cell r="Y53">
            <v>3321080978.6200004</v>
          </cell>
          <cell r="Z53">
            <v>1381033196</v>
          </cell>
          <cell r="AA53">
            <v>1940047782.6199999</v>
          </cell>
          <cell r="AB53">
            <v>69318412.479999989</v>
          </cell>
          <cell r="AC53">
            <v>2009366195.0999999</v>
          </cell>
          <cell r="AD53">
            <v>1947574240.2100003</v>
          </cell>
          <cell r="AE53">
            <v>1879673578.75</v>
          </cell>
          <cell r="AF53">
            <v>61791954.890000001</v>
          </cell>
          <cell r="AG53">
            <v>129692616.34999999</v>
          </cell>
          <cell r="AH53">
            <v>0</v>
          </cell>
          <cell r="AI53">
            <v>1947574240.2100003</v>
          </cell>
        </row>
        <row r="54">
          <cell r="E54" t="str">
            <v>10705</v>
          </cell>
          <cell r="F54" t="str">
            <v>รพ.เลย</v>
          </cell>
          <cell r="G54">
            <v>1.1000000000000001</v>
          </cell>
          <cell r="I54">
            <v>1.1000000000000001</v>
          </cell>
          <cell r="J54">
            <v>92386</v>
          </cell>
          <cell r="K54">
            <v>1126.0585303054274</v>
          </cell>
          <cell r="L54">
            <v>218.55355833720461</v>
          </cell>
          <cell r="M54">
            <v>46358.015141560049</v>
          </cell>
          <cell r="N54">
            <v>1181.354499999999</v>
          </cell>
          <cell r="O54">
            <v>1214.7668999999999</v>
          </cell>
          <cell r="P54">
            <v>182.03540000000004</v>
          </cell>
          <cell r="Q54">
            <v>7060.1862376223353</v>
          </cell>
          <cell r="R54">
            <v>104034502</v>
          </cell>
          <cell r="S54">
            <v>20274657.07</v>
          </cell>
          <cell r="T54">
            <v>209861772.44999999</v>
          </cell>
          <cell r="U54">
            <v>359763038.49000001</v>
          </cell>
          <cell r="V54">
            <v>11341003.199999999</v>
          </cell>
          <cell r="W54">
            <v>10932902.1</v>
          </cell>
          <cell r="X54">
            <v>2184424.7999999998</v>
          </cell>
          <cell r="Y54">
            <v>508530527.66000003</v>
          </cell>
          <cell r="Z54">
            <v>253599671</v>
          </cell>
          <cell r="AA54">
            <v>254930856.66</v>
          </cell>
          <cell r="AB54">
            <v>0</v>
          </cell>
          <cell r="AC54">
            <v>254930856.66</v>
          </cell>
          <cell r="AD54">
            <v>241510631.62</v>
          </cell>
          <cell r="AE54">
            <v>232781331.68000001</v>
          </cell>
          <cell r="AF54">
            <v>13420225.039999999</v>
          </cell>
          <cell r="AG54">
            <v>22149524.98</v>
          </cell>
          <cell r="AH54" t="str">
            <v>ผ่าน</v>
          </cell>
          <cell r="AI54">
            <v>241510631.62</v>
          </cell>
        </row>
        <row r="55">
          <cell r="E55" t="str">
            <v>11030</v>
          </cell>
          <cell r="F55" t="str">
            <v>รพ.นาด้วง</v>
          </cell>
          <cell r="G55">
            <v>1.3</v>
          </cell>
          <cell r="I55">
            <v>1.3</v>
          </cell>
          <cell r="J55">
            <v>21566</v>
          </cell>
          <cell r="K55">
            <v>1592.687456683137</v>
          </cell>
          <cell r="L55">
            <v>309.1202647108878</v>
          </cell>
          <cell r="M55">
            <v>2132.9868000000001</v>
          </cell>
          <cell r="N55">
            <v>41.184299999999993</v>
          </cell>
          <cell r="O55">
            <v>0</v>
          </cell>
          <cell r="P55">
            <v>0</v>
          </cell>
          <cell r="Q55">
            <v>7060.1862376223353</v>
          </cell>
          <cell r="R55">
            <v>34348709.439999998</v>
          </cell>
          <cell r="S55">
            <v>6694012.96</v>
          </cell>
          <cell r="T55">
            <v>11411620.970000001</v>
          </cell>
          <cell r="U55">
            <v>19562778.809999999</v>
          </cell>
          <cell r="V55">
            <v>395369.28</v>
          </cell>
          <cell r="W55">
            <v>0</v>
          </cell>
          <cell r="X55">
            <v>0</v>
          </cell>
          <cell r="Y55">
            <v>61000870.489999995</v>
          </cell>
          <cell r="Z55">
            <v>22219957</v>
          </cell>
          <cell r="AA55">
            <v>38780913.490000002</v>
          </cell>
          <cell r="AB55">
            <v>0</v>
          </cell>
          <cell r="AC55">
            <v>38780913.490000002</v>
          </cell>
          <cell r="AD55">
            <v>38014035.68</v>
          </cell>
          <cell r="AE55">
            <v>36640034.390000001</v>
          </cell>
          <cell r="AF55">
            <v>766877.81</v>
          </cell>
          <cell r="AG55">
            <v>2140879.1</v>
          </cell>
          <cell r="AH55" t="str">
            <v>ผ่าน</v>
          </cell>
          <cell r="AI55">
            <v>38014035.68</v>
          </cell>
        </row>
        <row r="56">
          <cell r="E56" t="str">
            <v>11031</v>
          </cell>
          <cell r="F56" t="str">
            <v>รพ.เชียงคาน</v>
          </cell>
          <cell r="G56">
            <v>1.2</v>
          </cell>
          <cell r="I56">
            <v>1.2</v>
          </cell>
          <cell r="J56">
            <v>47483</v>
          </cell>
          <cell r="K56">
            <v>1346.5122018460402</v>
          </cell>
          <cell r="L56">
            <v>261.3407963522875</v>
          </cell>
          <cell r="M56">
            <v>2969.0507000000002</v>
          </cell>
          <cell r="N56">
            <v>46.200799999999987</v>
          </cell>
          <cell r="O56">
            <v>0</v>
          </cell>
          <cell r="P56">
            <v>0</v>
          </cell>
          <cell r="Q56">
            <v>7060.1862376223353</v>
          </cell>
          <cell r="R56">
            <v>63937949.909999996</v>
          </cell>
          <cell r="S56">
            <v>12460481.699999999</v>
          </cell>
          <cell r="T56">
            <v>14662724.619999999</v>
          </cell>
          <cell r="U56">
            <v>25136099.350000001</v>
          </cell>
          <cell r="V56">
            <v>443527.67999999999</v>
          </cell>
          <cell r="W56">
            <v>0</v>
          </cell>
          <cell r="X56">
            <v>0</v>
          </cell>
          <cell r="Y56">
            <v>101978058.64000002</v>
          </cell>
          <cell r="Z56">
            <v>40825150</v>
          </cell>
          <cell r="AA56">
            <v>61152908.640000001</v>
          </cell>
          <cell r="AB56">
            <v>0</v>
          </cell>
          <cell r="AC56">
            <v>61152908.640000001</v>
          </cell>
          <cell r="AD56">
            <v>60141925.189999998</v>
          </cell>
          <cell r="AE56">
            <v>57968120.670000002</v>
          </cell>
          <cell r="AF56">
            <v>1010983.45</v>
          </cell>
          <cell r="AG56">
            <v>3184787.97</v>
          </cell>
          <cell r="AH56" t="str">
            <v>ผ่าน</v>
          </cell>
          <cell r="AI56">
            <v>60141925.189999998</v>
          </cell>
        </row>
        <row r="57">
          <cell r="E57" t="str">
            <v>11032</v>
          </cell>
          <cell r="F57" t="str">
            <v>รพ.ปากชม</v>
          </cell>
          <cell r="G57">
            <v>1.25</v>
          </cell>
          <cell r="I57">
            <v>1.25</v>
          </cell>
          <cell r="J57">
            <v>35158</v>
          </cell>
          <cell r="K57">
            <v>1449.70301202314</v>
          </cell>
          <cell r="L57">
            <v>281.36881280619394</v>
          </cell>
          <cell r="M57">
            <v>3315.8202000000015</v>
          </cell>
          <cell r="N57">
            <v>41.191099999999999</v>
          </cell>
          <cell r="O57">
            <v>0</v>
          </cell>
          <cell r="P57">
            <v>0</v>
          </cell>
          <cell r="Q57">
            <v>7060.1862376223353</v>
          </cell>
          <cell r="R57">
            <v>50969863.049999997</v>
          </cell>
          <cell r="S57">
            <v>9933209.4100000001</v>
          </cell>
          <cell r="T57">
            <v>17057555.940000001</v>
          </cell>
          <cell r="U57">
            <v>29241524.469999999</v>
          </cell>
          <cell r="V57">
            <v>395434.56</v>
          </cell>
          <cell r="W57">
            <v>0</v>
          </cell>
          <cell r="X57">
            <v>0</v>
          </cell>
          <cell r="Y57">
            <v>90540031.489999995</v>
          </cell>
          <cell r="Z57">
            <v>24964052</v>
          </cell>
          <cell r="AA57">
            <v>65575979.490000002</v>
          </cell>
          <cell r="AB57">
            <v>0</v>
          </cell>
          <cell r="AC57">
            <v>65575979.490000002</v>
          </cell>
          <cell r="AD57">
            <v>64430169.149999999</v>
          </cell>
          <cell r="AE57">
            <v>62101367.859999999</v>
          </cell>
          <cell r="AF57">
            <v>1145810.3400000001</v>
          </cell>
          <cell r="AG57">
            <v>3474611.63</v>
          </cell>
          <cell r="AH57" t="str">
            <v>ผ่าน</v>
          </cell>
          <cell r="AI57">
            <v>64430169.149999999</v>
          </cell>
        </row>
        <row r="58">
          <cell r="E58" t="str">
            <v>11033</v>
          </cell>
          <cell r="F58" t="str">
            <v>รพ.นาแห้ว</v>
          </cell>
          <cell r="G58">
            <v>1.4</v>
          </cell>
          <cell r="I58">
            <v>1.4</v>
          </cell>
          <cell r="J58">
            <v>8768</v>
          </cell>
          <cell r="K58">
            <v>1767.663049049281</v>
          </cell>
          <cell r="L58">
            <v>343.08078921748978</v>
          </cell>
          <cell r="M58">
            <v>748.62200000000018</v>
          </cell>
          <cell r="N58">
            <v>14.520500000000004</v>
          </cell>
          <cell r="O58">
            <v>0</v>
          </cell>
          <cell r="P58">
            <v>0</v>
          </cell>
          <cell r="Q58">
            <v>7060.1862376223353</v>
          </cell>
          <cell r="R58">
            <v>15499235.9</v>
          </cell>
          <cell r="S58">
            <v>3020552.67</v>
          </cell>
          <cell r="T58">
            <v>4313267.96</v>
          </cell>
          <cell r="U58">
            <v>7394173.6500000004</v>
          </cell>
          <cell r="V58">
            <v>139396.79999999999</v>
          </cell>
          <cell r="W58">
            <v>0</v>
          </cell>
          <cell r="X58">
            <v>0</v>
          </cell>
          <cell r="Y58">
            <v>26053359.02</v>
          </cell>
          <cell r="Z58">
            <v>16996832</v>
          </cell>
          <cell r="AA58">
            <v>9056527.0199999996</v>
          </cell>
          <cell r="AB58">
            <v>943472.98</v>
          </cell>
          <cell r="AC58">
            <v>10000000</v>
          </cell>
          <cell r="AD58">
            <v>10000000</v>
          </cell>
          <cell r="AE58">
            <v>9672655.6500000004</v>
          </cell>
          <cell r="AF58">
            <v>0</v>
          </cell>
          <cell r="AG58">
            <v>327344.34999999998</v>
          </cell>
          <cell r="AH58" t="str">
            <v>ผ่าน</v>
          </cell>
          <cell r="AI58">
            <v>10000000</v>
          </cell>
        </row>
        <row r="59">
          <cell r="E59" t="str">
            <v>11034</v>
          </cell>
          <cell r="F59" t="str">
            <v>รพ.ภูเรือ</v>
          </cell>
          <cell r="G59">
            <v>1.35</v>
          </cell>
          <cell r="I59">
            <v>1.35</v>
          </cell>
          <cell r="J59">
            <v>18002</v>
          </cell>
          <cell r="K59">
            <v>1631.5335904912561</v>
          </cell>
          <cell r="L59">
            <v>316.65980247868112</v>
          </cell>
          <cell r="M59">
            <v>1584.5283999999997</v>
          </cell>
          <cell r="N59">
            <v>42.864400000000003</v>
          </cell>
          <cell r="O59">
            <v>0</v>
          </cell>
          <cell r="P59">
            <v>0</v>
          </cell>
          <cell r="Q59">
            <v>7060.1862376223353</v>
          </cell>
          <cell r="R59">
            <v>29371561.829999998</v>
          </cell>
          <cell r="S59">
            <v>5724046.6600000001</v>
          </cell>
          <cell r="T59">
            <v>8803383.3599999994</v>
          </cell>
          <cell r="U59">
            <v>15091514.33</v>
          </cell>
          <cell r="V59">
            <v>411498.23999999999</v>
          </cell>
          <cell r="W59">
            <v>0</v>
          </cell>
          <cell r="X59">
            <v>0</v>
          </cell>
          <cell r="Y59">
            <v>50598621.059999995</v>
          </cell>
          <cell r="Z59">
            <v>23679436</v>
          </cell>
          <cell r="AA59">
            <v>26919185.059999999</v>
          </cell>
          <cell r="AB59">
            <v>0</v>
          </cell>
          <cell r="AC59">
            <v>26919185.059999999</v>
          </cell>
          <cell r="AD59">
            <v>26323866.109999999</v>
          </cell>
          <cell r="AE59">
            <v>25372401.07</v>
          </cell>
          <cell r="AF59">
            <v>595318.94999999995</v>
          </cell>
          <cell r="AG59">
            <v>1546783.99</v>
          </cell>
          <cell r="AH59" t="str">
            <v>ผ่าน</v>
          </cell>
          <cell r="AI59">
            <v>26323866.109999999</v>
          </cell>
        </row>
        <row r="60">
          <cell r="E60" t="str">
            <v>11035</v>
          </cell>
          <cell r="F60" t="str">
            <v>รพ.ท่าลี่</v>
          </cell>
          <cell r="G60">
            <v>1.3</v>
          </cell>
          <cell r="I60">
            <v>1.3</v>
          </cell>
          <cell r="J60">
            <v>20876</v>
          </cell>
          <cell r="K60">
            <v>1602.5952331197234</v>
          </cell>
          <cell r="L60">
            <v>311.04323739545509</v>
          </cell>
          <cell r="M60">
            <v>1463.7383000000004</v>
          </cell>
          <cell r="N60">
            <v>19.3413</v>
          </cell>
          <cell r="O60">
            <v>0</v>
          </cell>
          <cell r="P60">
            <v>0</v>
          </cell>
          <cell r="Q60">
            <v>7060.1862376223353</v>
          </cell>
          <cell r="R60">
            <v>33456568.760000002</v>
          </cell>
          <cell r="S60">
            <v>6520149.04</v>
          </cell>
          <cell r="T60">
            <v>7831097.0700000003</v>
          </cell>
          <cell r="U60">
            <v>13424737.84</v>
          </cell>
          <cell r="V60">
            <v>185676.48</v>
          </cell>
          <cell r="W60">
            <v>0</v>
          </cell>
          <cell r="X60">
            <v>0</v>
          </cell>
          <cell r="Y60">
            <v>53587132.119999997</v>
          </cell>
          <cell r="Z60">
            <v>27265669</v>
          </cell>
          <cell r="AA60">
            <v>26321463.120000001</v>
          </cell>
          <cell r="AB60">
            <v>0</v>
          </cell>
          <cell r="AC60">
            <v>26321463.120000001</v>
          </cell>
          <cell r="AD60">
            <v>25782409.949999999</v>
          </cell>
          <cell r="AE60">
            <v>24850515.609999999</v>
          </cell>
          <cell r="AF60">
            <v>539053.17000000004</v>
          </cell>
          <cell r="AG60">
            <v>1470947.51</v>
          </cell>
          <cell r="AH60" t="str">
            <v>ผ่าน</v>
          </cell>
          <cell r="AI60">
            <v>25782409.949999999</v>
          </cell>
        </row>
        <row r="61">
          <cell r="E61" t="str">
            <v>11036</v>
          </cell>
          <cell r="F61" t="str">
            <v>รพ.วังสะพุง</v>
          </cell>
          <cell r="G61">
            <v>1.1000000000000001</v>
          </cell>
          <cell r="I61">
            <v>1.1000000000000001</v>
          </cell>
          <cell r="J61">
            <v>85793</v>
          </cell>
          <cell r="K61">
            <v>1146.455944867768</v>
          </cell>
          <cell r="L61">
            <v>222.5124356172002</v>
          </cell>
          <cell r="M61">
            <v>8083.7568000000038</v>
          </cell>
          <cell r="N61">
            <v>96.982499999999973</v>
          </cell>
          <cell r="O61">
            <v>37.399600000000007</v>
          </cell>
          <cell r="P61">
            <v>0</v>
          </cell>
          <cell r="Q61">
            <v>7060.1862376223353</v>
          </cell>
          <cell r="R61">
            <v>98360219.400000006</v>
          </cell>
          <cell r="S61">
            <v>19168830.329999998</v>
          </cell>
          <cell r="T61">
            <v>36594999.270000003</v>
          </cell>
          <cell r="U61">
            <v>62734284.460000001</v>
          </cell>
          <cell r="V61">
            <v>931032</v>
          </cell>
          <cell r="W61">
            <v>336596.4</v>
          </cell>
          <cell r="X61">
            <v>0</v>
          </cell>
          <cell r="Y61">
            <v>181530962.59</v>
          </cell>
          <cell r="Z61">
            <v>88095882</v>
          </cell>
          <cell r="AA61">
            <v>93435080.590000004</v>
          </cell>
          <cell r="AB61">
            <v>0</v>
          </cell>
          <cell r="AC61">
            <v>93435080.590000004</v>
          </cell>
          <cell r="AD61">
            <v>90991099.120000005</v>
          </cell>
          <cell r="AE61">
            <v>87702264.209999993</v>
          </cell>
          <cell r="AF61">
            <v>2443981.4700000002</v>
          </cell>
          <cell r="AG61">
            <v>5732816.3799999999</v>
          </cell>
          <cell r="AH61" t="str">
            <v>ผ่าน</v>
          </cell>
          <cell r="AI61">
            <v>90991099.120000005</v>
          </cell>
        </row>
        <row r="62">
          <cell r="E62" t="str">
            <v>11037</v>
          </cell>
          <cell r="F62" t="str">
            <v>รพ.ภูกระดึง</v>
          </cell>
          <cell r="G62">
            <v>1.3</v>
          </cell>
          <cell r="I62">
            <v>1.3</v>
          </cell>
          <cell r="J62">
            <v>26706</v>
          </cell>
          <cell r="K62">
            <v>1534.9937197182305</v>
          </cell>
          <cell r="L62">
            <v>297.9226482765439</v>
          </cell>
          <cell r="M62">
            <v>1686.6600999999994</v>
          </cell>
          <cell r="N62">
            <v>58.796300000000024</v>
          </cell>
          <cell r="O62">
            <v>0</v>
          </cell>
          <cell r="P62">
            <v>0</v>
          </cell>
          <cell r="Q62">
            <v>7060.1862376223353</v>
          </cell>
          <cell r="R62">
            <v>40994511.090000004</v>
          </cell>
          <cell r="S62">
            <v>7989173.1900000004</v>
          </cell>
          <cell r="T62">
            <v>9023743.5</v>
          </cell>
          <cell r="U62">
            <v>15469274.57</v>
          </cell>
          <cell r="V62">
            <v>564444.48</v>
          </cell>
          <cell r="W62">
            <v>0</v>
          </cell>
          <cell r="X62">
            <v>0</v>
          </cell>
          <cell r="Y62">
            <v>65017403.329999998</v>
          </cell>
          <cell r="Z62">
            <v>30013835</v>
          </cell>
          <cell r="AA62">
            <v>35003568.329999998</v>
          </cell>
          <cell r="AB62">
            <v>0</v>
          </cell>
          <cell r="AC62">
            <v>35003568.329999998</v>
          </cell>
          <cell r="AD62">
            <v>34379258.530000001</v>
          </cell>
          <cell r="AE62">
            <v>33136634.73</v>
          </cell>
          <cell r="AF62">
            <v>624309.80000000005</v>
          </cell>
          <cell r="AG62">
            <v>1866933.6</v>
          </cell>
          <cell r="AH62" t="str">
            <v>ผ่าน</v>
          </cell>
          <cell r="AI62">
            <v>34379258.530000001</v>
          </cell>
        </row>
        <row r="63">
          <cell r="E63" t="str">
            <v>11038</v>
          </cell>
          <cell r="F63" t="str">
            <v>รพ.ภูหลวง</v>
          </cell>
          <cell r="G63">
            <v>1.3</v>
          </cell>
          <cell r="I63">
            <v>1.3</v>
          </cell>
          <cell r="J63">
            <v>20307</v>
          </cell>
          <cell r="K63">
            <v>1611.2721054914896</v>
          </cell>
          <cell r="L63">
            <v>312.72730733156266</v>
          </cell>
          <cell r="M63">
            <v>2434.3081000000002</v>
          </cell>
          <cell r="N63">
            <v>30.940399999999997</v>
          </cell>
          <cell r="O63">
            <v>0</v>
          </cell>
          <cell r="P63">
            <v>0</v>
          </cell>
          <cell r="Q63">
            <v>7060.1862376223353</v>
          </cell>
          <cell r="R63">
            <v>32720875.93</v>
          </cell>
          <cell r="S63">
            <v>6376774.2999999998</v>
          </cell>
          <cell r="T63">
            <v>13023709.93</v>
          </cell>
          <cell r="U63">
            <v>22326359.879999999</v>
          </cell>
          <cell r="V63">
            <v>297027.84000000003</v>
          </cell>
          <cell r="W63">
            <v>0</v>
          </cell>
          <cell r="X63">
            <v>0</v>
          </cell>
          <cell r="Y63">
            <v>61721037.950000003</v>
          </cell>
          <cell r="Z63">
            <v>22372827</v>
          </cell>
          <cell r="AA63">
            <v>39348210.950000003</v>
          </cell>
          <cell r="AB63">
            <v>0</v>
          </cell>
          <cell r="AC63">
            <v>39348210.950000003</v>
          </cell>
          <cell r="AD63">
            <v>38481384.030000001</v>
          </cell>
          <cell r="AE63">
            <v>37090490.630000003</v>
          </cell>
          <cell r="AF63">
            <v>866826.92</v>
          </cell>
          <cell r="AG63">
            <v>2257720.3199999998</v>
          </cell>
          <cell r="AH63" t="str">
            <v>ผ่าน</v>
          </cell>
          <cell r="AI63">
            <v>38481384.030000001</v>
          </cell>
        </row>
        <row r="64">
          <cell r="E64" t="str">
            <v>11039</v>
          </cell>
          <cell r="F64" t="str">
            <v>รพ.ผาขาว</v>
          </cell>
          <cell r="G64">
            <v>1.25</v>
          </cell>
          <cell r="I64">
            <v>1.25</v>
          </cell>
          <cell r="J64">
            <v>31737</v>
          </cell>
          <cell r="K64">
            <v>1486.5118706004828</v>
          </cell>
          <cell r="L64">
            <v>288.5129414516569</v>
          </cell>
          <cell r="M64">
            <v>2123.2187000000004</v>
          </cell>
          <cell r="N64">
            <v>40.498299999999972</v>
          </cell>
          <cell r="O64">
            <v>1.9117999999999999</v>
          </cell>
          <cell r="P64">
            <v>0</v>
          </cell>
          <cell r="Q64">
            <v>7060.1862376223353</v>
          </cell>
          <cell r="R64">
            <v>47178542.189999998</v>
          </cell>
          <cell r="S64">
            <v>9194341.7400000002</v>
          </cell>
          <cell r="T64">
            <v>10922462.49</v>
          </cell>
          <cell r="U64">
            <v>18724221.41</v>
          </cell>
          <cell r="V64">
            <v>388783.68</v>
          </cell>
          <cell r="W64">
            <v>17206.2</v>
          </cell>
          <cell r="X64">
            <v>0</v>
          </cell>
          <cell r="Y64">
            <v>75503095.220000014</v>
          </cell>
          <cell r="Z64">
            <v>26275041</v>
          </cell>
          <cell r="AA64">
            <v>49228054.219999999</v>
          </cell>
          <cell r="AB64">
            <v>0</v>
          </cell>
          <cell r="AC64">
            <v>49228054.219999999</v>
          </cell>
          <cell r="AD64">
            <v>48475540.880000003</v>
          </cell>
          <cell r="AE64">
            <v>46723412.899999999</v>
          </cell>
          <cell r="AF64">
            <v>752513.34</v>
          </cell>
          <cell r="AG64">
            <v>2504641.3199999998</v>
          </cell>
          <cell r="AH64" t="str">
            <v>ผ่าน</v>
          </cell>
          <cell r="AI64">
            <v>48475540.880000003</v>
          </cell>
        </row>
        <row r="65">
          <cell r="E65" t="str">
            <v>11447</v>
          </cell>
          <cell r="F65" t="str">
            <v>รพร.ด่านซ้าย</v>
          </cell>
          <cell r="G65">
            <v>1.2</v>
          </cell>
          <cell r="I65">
            <v>1.2</v>
          </cell>
          <cell r="J65">
            <v>41934</v>
          </cell>
          <cell r="K65">
            <v>1390.2649323633202</v>
          </cell>
          <cell r="L65">
            <v>269.83264174902979</v>
          </cell>
          <cell r="M65">
            <v>3376.5582000000018</v>
          </cell>
          <cell r="N65">
            <v>67.182500000000005</v>
          </cell>
          <cell r="O65">
            <v>0</v>
          </cell>
          <cell r="P65">
            <v>0</v>
          </cell>
          <cell r="Q65">
            <v>7060.1862376223353</v>
          </cell>
          <cell r="R65">
            <v>58300747.479999997</v>
          </cell>
          <cell r="S65">
            <v>11361881.289999999</v>
          </cell>
          <cell r="T65">
            <v>16675209.710000001</v>
          </cell>
          <cell r="U65">
            <v>28586073.780000001</v>
          </cell>
          <cell r="V65">
            <v>644952</v>
          </cell>
          <cell r="W65">
            <v>0</v>
          </cell>
          <cell r="X65">
            <v>0</v>
          </cell>
          <cell r="Y65">
            <v>98893654.549999997</v>
          </cell>
          <cell r="Z65">
            <v>43908136</v>
          </cell>
          <cell r="AA65">
            <v>54985518.549999997</v>
          </cell>
          <cell r="AB65">
            <v>0</v>
          </cell>
          <cell r="AC65">
            <v>54985518.549999997</v>
          </cell>
          <cell r="AD65">
            <v>53854426.670000002</v>
          </cell>
          <cell r="AE65">
            <v>51907881.130000003</v>
          </cell>
          <cell r="AF65">
            <v>1131091.8799999999</v>
          </cell>
          <cell r="AG65">
            <v>3077637.42</v>
          </cell>
          <cell r="AH65" t="str">
            <v>ผ่าน</v>
          </cell>
          <cell r="AI65">
            <v>53854426.670000002</v>
          </cell>
        </row>
        <row r="66">
          <cell r="E66" t="str">
            <v>14133</v>
          </cell>
          <cell r="F66" t="str">
            <v>รพ.เอราวัณ</v>
          </cell>
          <cell r="G66">
            <v>1.25</v>
          </cell>
          <cell r="I66">
            <v>1.25</v>
          </cell>
          <cell r="J66">
            <v>31088</v>
          </cell>
          <cell r="K66">
            <v>1494.4091107699462</v>
          </cell>
          <cell r="L66">
            <v>290.04569477880722</v>
          </cell>
          <cell r="M66">
            <v>1593.6138000000003</v>
          </cell>
          <cell r="N66">
            <v>40.838999999999992</v>
          </cell>
          <cell r="O66">
            <v>0</v>
          </cell>
          <cell r="P66">
            <v>0</v>
          </cell>
          <cell r="Q66">
            <v>7060.1862376223353</v>
          </cell>
          <cell r="R66">
            <v>46459288.390000001</v>
          </cell>
          <cell r="S66">
            <v>9054170.6999999993</v>
          </cell>
          <cell r="T66">
            <v>8198018.8600000003</v>
          </cell>
          <cell r="U66">
            <v>14053746.619999999</v>
          </cell>
          <cell r="V66">
            <v>392054.4</v>
          </cell>
          <cell r="W66">
            <v>0</v>
          </cell>
          <cell r="X66">
            <v>0</v>
          </cell>
          <cell r="Y66">
            <v>69959260.110000014</v>
          </cell>
          <cell r="Z66">
            <v>26867741</v>
          </cell>
          <cell r="AA66">
            <v>43091519.109999999</v>
          </cell>
          <cell r="AB66">
            <v>0</v>
          </cell>
          <cell r="AC66">
            <v>43091519.109999999</v>
          </cell>
          <cell r="AD66">
            <v>42512411.32</v>
          </cell>
          <cell r="AE66">
            <v>40975818.140000001</v>
          </cell>
          <cell r="AF66">
            <v>579107.79</v>
          </cell>
          <cell r="AG66">
            <v>2115700.9700000002</v>
          </cell>
          <cell r="AH66" t="str">
            <v>ผ่าน</v>
          </cell>
          <cell r="AI66">
            <v>42512411.32</v>
          </cell>
        </row>
        <row r="67">
          <cell r="E67" t="str">
            <v>28861</v>
          </cell>
          <cell r="F67" t="str">
            <v>รพ.หนองหิน</v>
          </cell>
          <cell r="G67">
            <v>1.35</v>
          </cell>
          <cell r="I67">
            <v>1.35</v>
          </cell>
          <cell r="J67">
            <v>19761</v>
          </cell>
          <cell r="K67">
            <v>1617.834132887129</v>
          </cell>
          <cell r="L67">
            <v>314.0009129591914</v>
          </cell>
          <cell r="M67">
            <v>1257.2557000000004</v>
          </cell>
          <cell r="N67">
            <v>50.023100000000007</v>
          </cell>
          <cell r="O67">
            <v>0</v>
          </cell>
          <cell r="P67">
            <v>0</v>
          </cell>
          <cell r="Q67">
            <v>7060.1862376223353</v>
          </cell>
          <cell r="R67">
            <v>31970775.859999999</v>
          </cell>
          <cell r="S67">
            <v>6230591.8200000003</v>
          </cell>
          <cell r="T67">
            <v>6985109.2000000002</v>
          </cell>
          <cell r="U67">
            <v>11974472.92</v>
          </cell>
          <cell r="V67">
            <v>480221.76</v>
          </cell>
          <cell r="W67">
            <v>0</v>
          </cell>
          <cell r="X67">
            <v>0</v>
          </cell>
          <cell r="Y67">
            <v>50656062.359999999</v>
          </cell>
          <cell r="Z67">
            <v>21775933</v>
          </cell>
          <cell r="AA67">
            <v>28880129.359999999</v>
          </cell>
          <cell r="AB67">
            <v>0</v>
          </cell>
          <cell r="AC67">
            <v>28880129.359999999</v>
          </cell>
          <cell r="AD67">
            <v>28396555.350000001</v>
          </cell>
          <cell r="AE67">
            <v>27370173.829999998</v>
          </cell>
          <cell r="AF67">
            <v>483574.01</v>
          </cell>
          <cell r="AG67">
            <v>1509955.53</v>
          </cell>
          <cell r="AH67" t="str">
            <v>ผ่าน</v>
          </cell>
          <cell r="AI67">
            <v>28396555.350000001</v>
          </cell>
        </row>
        <row r="68">
          <cell r="H68">
            <v>0</v>
          </cell>
          <cell r="J68">
            <v>501565</v>
          </cell>
          <cell r="K68">
            <v>20798.494890216371</v>
          </cell>
          <cell r="L68">
            <v>4036.7218434621914</v>
          </cell>
          <cell r="M68">
            <v>79128.132941560048</v>
          </cell>
          <cell r="N68">
            <v>1771.9189999999992</v>
          </cell>
          <cell r="O68">
            <v>1254.0782999999999</v>
          </cell>
          <cell r="P68">
            <v>182.03540000000004</v>
          </cell>
          <cell r="Q68">
            <v>98842.607326712663</v>
          </cell>
          <cell r="R68">
            <v>687603351.23000002</v>
          </cell>
          <cell r="S68">
            <v>134002872.88</v>
          </cell>
          <cell r="U68">
            <v>643482300.5799998</v>
          </cell>
          <cell r="V68">
            <v>17010422.400000002</v>
          </cell>
          <cell r="W68">
            <v>11286704.699999999</v>
          </cell>
          <cell r="X68">
            <v>2184424.7999999998</v>
          </cell>
          <cell r="Y68">
            <v>1495570076.5899999</v>
          </cell>
          <cell r="Z68">
            <v>668860162</v>
          </cell>
          <cell r="AA68">
            <v>826709914.59000003</v>
          </cell>
          <cell r="AB68">
            <v>943472.98</v>
          </cell>
          <cell r="AC68">
            <v>827653387.57000005</v>
          </cell>
          <cell r="AD68">
            <v>803293713.5999999</v>
          </cell>
          <cell r="AE68">
            <v>774293102.5</v>
          </cell>
          <cell r="AF68">
            <v>24359673.970000003</v>
          </cell>
          <cell r="AG68">
            <v>53360285.070000008</v>
          </cell>
          <cell r="AH68">
            <v>0</v>
          </cell>
          <cell r="AI68">
            <v>803293713.5999999</v>
          </cell>
        </row>
        <row r="69">
          <cell r="E69" t="str">
            <v>10706</v>
          </cell>
          <cell r="F69" t="str">
            <v>รพ.หนองคาย</v>
          </cell>
          <cell r="G69">
            <v>1.1000000000000001</v>
          </cell>
          <cell r="I69">
            <v>1.1000000000000001</v>
          </cell>
          <cell r="J69">
            <v>112292</v>
          </cell>
          <cell r="K69">
            <v>1066.687518777278</v>
          </cell>
          <cell r="L69">
            <v>207.65481836724419</v>
          </cell>
          <cell r="M69">
            <v>35287.245624599993</v>
          </cell>
          <cell r="N69">
            <v>1019.9870999999987</v>
          </cell>
          <cell r="O69">
            <v>402.10999999999996</v>
          </cell>
          <cell r="P69">
            <v>121.4704</v>
          </cell>
          <cell r="Q69">
            <v>7060.1862376223353</v>
          </cell>
          <cell r="R69">
            <v>119783305.66</v>
          </cell>
          <cell r="S69">
            <v>23414252.699999999</v>
          </cell>
          <cell r="T69">
            <v>159744628.59999999</v>
          </cell>
          <cell r="U69">
            <v>273847934.75</v>
          </cell>
          <cell r="V69">
            <v>9791876.1600000001</v>
          </cell>
          <cell r="W69">
            <v>3618990</v>
          </cell>
          <cell r="X69">
            <v>1457644.8</v>
          </cell>
          <cell r="Y69">
            <v>431914004.07000005</v>
          </cell>
          <cell r="Z69">
            <v>235402310</v>
          </cell>
          <cell r="AA69">
            <v>196511694.06999999</v>
          </cell>
          <cell r="AB69">
            <v>0</v>
          </cell>
          <cell r="AC69">
            <v>196511694.06999999</v>
          </cell>
          <cell r="AD69">
            <v>186243750.53999999</v>
          </cell>
          <cell r="AE69">
            <v>179512048.71000001</v>
          </cell>
          <cell r="AF69">
            <v>10267943.529999999</v>
          </cell>
          <cell r="AG69">
            <v>16999645.359999999</v>
          </cell>
          <cell r="AH69" t="str">
            <v>ผ่าน</v>
          </cell>
          <cell r="AI69">
            <v>186243750.53999999</v>
          </cell>
        </row>
        <row r="70">
          <cell r="E70" t="str">
            <v>11042</v>
          </cell>
          <cell r="F70" t="str">
            <v>รพ.โพนพิสัย</v>
          </cell>
          <cell r="G70">
            <v>1.1499999999999999</v>
          </cell>
          <cell r="I70">
            <v>1.1499999999999999</v>
          </cell>
          <cell r="J70">
            <v>59176</v>
          </cell>
          <cell r="K70">
            <v>1258.4866616159359</v>
          </cell>
          <cell r="L70">
            <v>244.99285360451529</v>
          </cell>
          <cell r="M70">
            <v>7799.9207000000024</v>
          </cell>
          <cell r="N70">
            <v>137.74069999999995</v>
          </cell>
          <cell r="O70">
            <v>26.2592</v>
          </cell>
          <cell r="P70">
            <v>0</v>
          </cell>
          <cell r="Q70">
            <v>7060.1862376223353</v>
          </cell>
          <cell r="R70">
            <v>74473966.709999993</v>
          </cell>
          <cell r="S70">
            <v>14557556.800000001</v>
          </cell>
          <cell r="T70">
            <v>36915082.729999997</v>
          </cell>
          <cell r="U70">
            <v>63282998.960000001</v>
          </cell>
          <cell r="V70">
            <v>1322310.72</v>
          </cell>
          <cell r="W70">
            <v>236332.79999999999</v>
          </cell>
          <cell r="X70">
            <v>0</v>
          </cell>
          <cell r="Y70">
            <v>153873165.99000001</v>
          </cell>
          <cell r="Z70">
            <v>68686178</v>
          </cell>
          <cell r="AA70">
            <v>85186987.989999995</v>
          </cell>
          <cell r="AB70">
            <v>0</v>
          </cell>
          <cell r="AC70">
            <v>85186987.989999995</v>
          </cell>
          <cell r="AD70">
            <v>82753605.709999993</v>
          </cell>
          <cell r="AE70">
            <v>79762511.530000001</v>
          </cell>
          <cell r="AF70">
            <v>2433382.2799999998</v>
          </cell>
          <cell r="AG70">
            <v>5424476.46</v>
          </cell>
          <cell r="AH70" t="str">
            <v>ผ่าน</v>
          </cell>
          <cell r="AI70">
            <v>82753605.709999993</v>
          </cell>
        </row>
        <row r="71">
          <cell r="E71" t="str">
            <v>11044</v>
          </cell>
          <cell r="F71" t="str">
            <v>รพ.ศรีเชียงใหม่</v>
          </cell>
          <cell r="G71">
            <v>1.3</v>
          </cell>
          <cell r="I71">
            <v>1.3</v>
          </cell>
          <cell r="J71">
            <v>23304</v>
          </cell>
          <cell r="K71">
            <v>1559.9545849528699</v>
          </cell>
          <cell r="L71">
            <v>303.6803940028484</v>
          </cell>
          <cell r="M71">
            <v>1204.4775000000002</v>
          </cell>
          <cell r="N71">
            <v>31.43020000000001</v>
          </cell>
          <cell r="O71">
            <v>0</v>
          </cell>
          <cell r="P71">
            <v>0</v>
          </cell>
          <cell r="Q71">
            <v>7060.1862376223353</v>
          </cell>
          <cell r="R71">
            <v>36354040.789999999</v>
          </cell>
          <cell r="S71">
            <v>7106188.0700000003</v>
          </cell>
          <cell r="T71">
            <v>6444034.5800000001</v>
          </cell>
          <cell r="U71">
            <v>11046916.42</v>
          </cell>
          <cell r="V71">
            <v>301729.91999999998</v>
          </cell>
          <cell r="W71">
            <v>0</v>
          </cell>
          <cell r="X71">
            <v>0</v>
          </cell>
          <cell r="Y71">
            <v>54808875.200000003</v>
          </cell>
          <cell r="Z71">
            <v>29287499</v>
          </cell>
          <cell r="AA71">
            <v>25521376.199999999</v>
          </cell>
          <cell r="AB71">
            <v>0</v>
          </cell>
          <cell r="AC71">
            <v>25521376.199999999</v>
          </cell>
          <cell r="AD71">
            <v>25066360.420000002</v>
          </cell>
          <cell r="AE71">
            <v>24160347.390000001</v>
          </cell>
          <cell r="AF71">
            <v>455015.78</v>
          </cell>
          <cell r="AG71">
            <v>1361028.81</v>
          </cell>
          <cell r="AH71" t="str">
            <v>ผ่าน</v>
          </cell>
          <cell r="AI71">
            <v>25066360.420000002</v>
          </cell>
        </row>
        <row r="72">
          <cell r="E72" t="str">
            <v>11045</v>
          </cell>
          <cell r="F72" t="str">
            <v>รพ.สังคม</v>
          </cell>
          <cell r="G72">
            <v>1.3</v>
          </cell>
          <cell r="I72">
            <v>1.3</v>
          </cell>
          <cell r="J72">
            <v>20814</v>
          </cell>
          <cell r="K72">
            <v>1592.9214720387129</v>
          </cell>
          <cell r="L72">
            <v>310.09814318228729</v>
          </cell>
          <cell r="M72">
            <v>1440.2428000000004</v>
          </cell>
          <cell r="N72">
            <v>28.670100000000005</v>
          </cell>
          <cell r="O72">
            <v>0</v>
          </cell>
          <cell r="P72">
            <v>0</v>
          </cell>
          <cell r="Q72">
            <v>7060.1862376223353</v>
          </cell>
          <cell r="R72">
            <v>33155851.079999998</v>
          </cell>
          <cell r="S72">
            <v>6481032.3200000003</v>
          </cell>
          <cell r="T72">
            <v>7705394.5899999999</v>
          </cell>
          <cell r="U72">
            <v>13209247.859999999</v>
          </cell>
          <cell r="V72">
            <v>275232.96000000002</v>
          </cell>
          <cell r="W72">
            <v>0</v>
          </cell>
          <cell r="X72">
            <v>0</v>
          </cell>
          <cell r="Y72">
            <v>53121364.219999999</v>
          </cell>
          <cell r="Z72">
            <v>24601625</v>
          </cell>
          <cell r="AA72">
            <v>28519739.219999999</v>
          </cell>
          <cell r="AB72">
            <v>0</v>
          </cell>
          <cell r="AC72">
            <v>28519739.219999999</v>
          </cell>
          <cell r="AD72">
            <v>27989011.879999999</v>
          </cell>
          <cell r="AE72">
            <v>26977360.850000001</v>
          </cell>
          <cell r="AF72">
            <v>530727.34</v>
          </cell>
          <cell r="AG72">
            <v>1542378.37</v>
          </cell>
          <cell r="AH72" t="str">
            <v>ผ่าน</v>
          </cell>
          <cell r="AI72">
            <v>27989011.879999999</v>
          </cell>
        </row>
        <row r="73">
          <cell r="E73" t="str">
            <v>11448</v>
          </cell>
          <cell r="F73" t="str">
            <v>รพร.ท่าบ่อ</v>
          </cell>
          <cell r="G73">
            <v>1.1499999999999999</v>
          </cell>
          <cell r="I73">
            <v>1.1499999999999999</v>
          </cell>
          <cell r="J73">
            <v>62978</v>
          </cell>
          <cell r="K73">
            <v>1235.72709716196</v>
          </cell>
          <cell r="L73">
            <v>240.56219031844753</v>
          </cell>
          <cell r="M73">
            <v>20822.363938529998</v>
          </cell>
          <cell r="N73">
            <v>335.17999999999978</v>
          </cell>
          <cell r="O73">
            <v>176.16100000000003</v>
          </cell>
          <cell r="P73">
            <v>8.3947000000000003</v>
          </cell>
          <cell r="Q73">
            <v>7060.1862376223353</v>
          </cell>
          <cell r="R73">
            <v>77825460.349999994</v>
          </cell>
          <cell r="S73">
            <v>15212679.140000001</v>
          </cell>
          <cell r="T73">
            <v>98547064.390000001</v>
          </cell>
          <cell r="U73">
            <v>168937824.66</v>
          </cell>
          <cell r="V73">
            <v>3217728</v>
          </cell>
          <cell r="W73">
            <v>1585449</v>
          </cell>
          <cell r="X73">
            <v>100736.4</v>
          </cell>
          <cell r="Y73">
            <v>266879877.54999998</v>
          </cell>
          <cell r="Z73">
            <v>112854342</v>
          </cell>
          <cell r="AA73">
            <v>154025535.55000001</v>
          </cell>
          <cell r="AB73">
            <v>0</v>
          </cell>
          <cell r="AC73">
            <v>154025535.55000001</v>
          </cell>
          <cell r="AD73">
            <v>147686113.43000001</v>
          </cell>
          <cell r="AE73">
            <v>142348061.13999999</v>
          </cell>
          <cell r="AF73">
            <v>6339422.1200000001</v>
          </cell>
          <cell r="AG73">
            <v>11677474.41</v>
          </cell>
          <cell r="AH73" t="str">
            <v>ผ่าน</v>
          </cell>
          <cell r="AI73">
            <v>147686113.43000001</v>
          </cell>
        </row>
        <row r="74">
          <cell r="E74" t="str">
            <v>21356</v>
          </cell>
          <cell r="F74" t="str">
            <v>รพ.สระใคร</v>
          </cell>
          <cell r="G74">
            <v>1.3</v>
          </cell>
          <cell r="I74">
            <v>1.3</v>
          </cell>
          <cell r="J74">
            <v>20272</v>
          </cell>
          <cell r="K74">
            <v>1601.1706703389741</v>
          </cell>
          <cell r="L74">
            <v>311.70403599124381</v>
          </cell>
          <cell r="M74">
            <v>1661.2773999999999</v>
          </cell>
          <cell r="N74">
            <v>24.765800000000002</v>
          </cell>
          <cell r="O74">
            <v>0</v>
          </cell>
          <cell r="P74">
            <v>0</v>
          </cell>
          <cell r="Q74">
            <v>7060.1862376223353</v>
          </cell>
          <cell r="R74">
            <v>32459698.940000001</v>
          </cell>
          <cell r="S74">
            <v>6344954.2400000002</v>
          </cell>
          <cell r="T74">
            <v>8887944.3699999992</v>
          </cell>
          <cell r="U74">
            <v>15236476.060000001</v>
          </cell>
          <cell r="V74">
            <v>237751.67999999999</v>
          </cell>
          <cell r="W74">
            <v>0</v>
          </cell>
          <cell r="X74">
            <v>0</v>
          </cell>
          <cell r="Y74">
            <v>54278880.920000002</v>
          </cell>
          <cell r="Z74">
            <v>20176132</v>
          </cell>
          <cell r="AA74">
            <v>34102748.920000002</v>
          </cell>
          <cell r="AB74">
            <v>0</v>
          </cell>
          <cell r="AC74">
            <v>34102748.920000002</v>
          </cell>
          <cell r="AD74">
            <v>33498059.870000001</v>
          </cell>
          <cell r="AE74">
            <v>32287286.620000001</v>
          </cell>
          <cell r="AF74">
            <v>604689.05000000005</v>
          </cell>
          <cell r="AG74">
            <v>1815462.3</v>
          </cell>
          <cell r="AH74" t="str">
            <v>ผ่าน</v>
          </cell>
          <cell r="AI74">
            <v>33498059.870000001</v>
          </cell>
        </row>
        <row r="75">
          <cell r="E75" t="str">
            <v>28778</v>
          </cell>
          <cell r="F75" t="str">
            <v>รพ.โพธิ์ตาก</v>
          </cell>
          <cell r="G75">
            <v>1.35</v>
          </cell>
          <cell r="I75">
            <v>1.35</v>
          </cell>
          <cell r="J75">
            <v>12022</v>
          </cell>
          <cell r="K75">
            <v>1696.8009234099748</v>
          </cell>
          <cell r="L75">
            <v>330.32062464307762</v>
          </cell>
          <cell r="M75">
            <v>828.15950000000021</v>
          </cell>
          <cell r="N75">
            <v>15.862399999999999</v>
          </cell>
          <cell r="O75">
            <v>0</v>
          </cell>
          <cell r="P75">
            <v>0</v>
          </cell>
          <cell r="Q75">
            <v>7060.1862376223353</v>
          </cell>
          <cell r="R75">
            <v>20399422.789999999</v>
          </cell>
          <cell r="S75">
            <v>3987510.93</v>
          </cell>
          <cell r="T75">
            <v>4601120.16</v>
          </cell>
          <cell r="U75">
            <v>7887634.5599999996</v>
          </cell>
          <cell r="V75">
            <v>152279.04000000001</v>
          </cell>
          <cell r="W75">
            <v>0</v>
          </cell>
          <cell r="X75">
            <v>0</v>
          </cell>
          <cell r="Y75">
            <v>32426847.319999997</v>
          </cell>
          <cell r="Z75">
            <v>12392997</v>
          </cell>
          <cell r="AA75">
            <v>20033850.32</v>
          </cell>
          <cell r="AB75">
            <v>0</v>
          </cell>
          <cell r="AC75">
            <v>20033850.32</v>
          </cell>
          <cell r="AD75">
            <v>19716159.039999999</v>
          </cell>
          <cell r="AE75">
            <v>19003526.789999999</v>
          </cell>
          <cell r="AF75">
            <v>317691.28000000003</v>
          </cell>
          <cell r="AG75">
            <v>1030323.53</v>
          </cell>
          <cell r="AH75" t="str">
            <v>ผ่าน</v>
          </cell>
          <cell r="AI75">
            <v>19716159.039999999</v>
          </cell>
        </row>
        <row r="76">
          <cell r="E76" t="str">
            <v>28811</v>
          </cell>
          <cell r="F76" t="str">
            <v>รพ.เฝ้าไร่</v>
          </cell>
          <cell r="G76">
            <v>1.25</v>
          </cell>
          <cell r="I76">
            <v>1.25</v>
          </cell>
          <cell r="J76">
            <v>36388</v>
          </cell>
          <cell r="K76">
            <v>1428.6566954193065</v>
          </cell>
          <cell r="L76">
            <v>278.12029423772975</v>
          </cell>
          <cell r="M76">
            <v>1014.5408000000001</v>
          </cell>
          <cell r="N76">
            <v>12.920199999999998</v>
          </cell>
          <cell r="O76">
            <v>0</v>
          </cell>
          <cell r="P76">
            <v>0</v>
          </cell>
          <cell r="Q76">
            <v>7060.1862376223353</v>
          </cell>
          <cell r="R76">
            <v>51987188.43</v>
          </cell>
          <cell r="S76">
            <v>10162026.84</v>
          </cell>
          <cell r="T76">
            <v>5219096.76</v>
          </cell>
          <cell r="U76">
            <v>8947023.0099999998</v>
          </cell>
          <cell r="V76">
            <v>124033.92</v>
          </cell>
          <cell r="W76">
            <v>0</v>
          </cell>
          <cell r="X76">
            <v>0</v>
          </cell>
          <cell r="Y76">
            <v>71220272.200000003</v>
          </cell>
          <cell r="Z76">
            <v>18737224</v>
          </cell>
          <cell r="AA76">
            <v>52483048.200000003</v>
          </cell>
          <cell r="AB76">
            <v>0</v>
          </cell>
          <cell r="AC76">
            <v>52483048.200000003</v>
          </cell>
          <cell r="AD76">
            <v>52085338.880000003</v>
          </cell>
          <cell r="AE76">
            <v>50202736.270000003</v>
          </cell>
          <cell r="AF76">
            <v>397709.32</v>
          </cell>
          <cell r="AG76">
            <v>2280311.9300000002</v>
          </cell>
          <cell r="AH76" t="str">
            <v>ผ่าน</v>
          </cell>
          <cell r="AI76">
            <v>52085338.880000003</v>
          </cell>
        </row>
        <row r="77">
          <cell r="E77" t="str">
            <v>28815</v>
          </cell>
          <cell r="F77" t="str">
            <v>รพ.รัตนวาปี</v>
          </cell>
          <cell r="G77">
            <v>1.3</v>
          </cell>
          <cell r="I77">
            <v>1.3</v>
          </cell>
          <cell r="J77">
            <v>28793</v>
          </cell>
          <cell r="K77">
            <v>1507.4205865078238</v>
          </cell>
          <cell r="L77">
            <v>293.45346463471088</v>
          </cell>
          <cell r="M77">
            <v>1101.2184999999995</v>
          </cell>
          <cell r="N77">
            <v>16.18950000000001</v>
          </cell>
          <cell r="O77">
            <v>0</v>
          </cell>
          <cell r="P77">
            <v>0</v>
          </cell>
          <cell r="Q77">
            <v>7060.1862376223353</v>
          </cell>
          <cell r="R77">
            <v>43404186.710000001</v>
          </cell>
          <cell r="S77">
            <v>8484292.4499999993</v>
          </cell>
          <cell r="T77">
            <v>5891592.0800000001</v>
          </cell>
          <cell r="U77">
            <v>10099872.130000001</v>
          </cell>
          <cell r="V77">
            <v>155419.20000000001</v>
          </cell>
          <cell r="W77">
            <v>0</v>
          </cell>
          <cell r="X77">
            <v>0</v>
          </cell>
          <cell r="Y77">
            <v>62143770.490000002</v>
          </cell>
          <cell r="Z77">
            <v>17856168</v>
          </cell>
          <cell r="AA77">
            <v>44287602.490000002</v>
          </cell>
          <cell r="AB77">
            <v>0</v>
          </cell>
          <cell r="AC77">
            <v>44287602.490000002</v>
          </cell>
          <cell r="AD77">
            <v>43858432.149999999</v>
          </cell>
          <cell r="AE77">
            <v>42273187.609999999</v>
          </cell>
          <cell r="AF77">
            <v>429170.34</v>
          </cell>
          <cell r="AG77">
            <v>2014414.88</v>
          </cell>
          <cell r="AH77" t="str">
            <v>ผ่าน</v>
          </cell>
          <cell r="AI77">
            <v>43858432.149999999</v>
          </cell>
        </row>
        <row r="78">
          <cell r="H78">
            <v>0</v>
          </cell>
          <cell r="J78">
            <v>376039</v>
          </cell>
          <cell r="K78">
            <v>12947.826210222836</v>
          </cell>
          <cell r="L78">
            <v>2520.5868189821053</v>
          </cell>
          <cell r="M78">
            <v>71159.446763129992</v>
          </cell>
          <cell r="N78">
            <v>1622.7459999999985</v>
          </cell>
          <cell r="O78">
            <v>604.53020000000004</v>
          </cell>
          <cell r="P78">
            <v>129.86509999999998</v>
          </cell>
          <cell r="Q78">
            <v>63541.676138601018</v>
          </cell>
          <cell r="R78">
            <v>489843121.46000004</v>
          </cell>
          <cell r="S78">
            <v>95750493.49000001</v>
          </cell>
          <cell r="U78">
            <v>572495928.40999985</v>
          </cell>
          <cell r="V78">
            <v>15578361.6</v>
          </cell>
          <cell r="W78">
            <v>5440771.7999999998</v>
          </cell>
          <cell r="X78">
            <v>1558381.2</v>
          </cell>
          <cell r="Y78">
            <v>1180667057.96</v>
          </cell>
          <cell r="Z78">
            <v>539994475</v>
          </cell>
          <cell r="AA78">
            <v>640672582.96000016</v>
          </cell>
          <cell r="AB78">
            <v>0</v>
          </cell>
          <cell r="AC78">
            <v>640672582.96000016</v>
          </cell>
          <cell r="AD78">
            <v>618896831.92000008</v>
          </cell>
          <cell r="AE78">
            <v>596527066.91000009</v>
          </cell>
          <cell r="AF78">
            <v>21775751.039999999</v>
          </cell>
          <cell r="AG78">
            <v>44145516.049999997</v>
          </cell>
          <cell r="AH78">
            <v>0</v>
          </cell>
          <cell r="AI78">
            <v>618896831.92000008</v>
          </cell>
        </row>
        <row r="79">
          <cell r="E79" t="str">
            <v>10710</v>
          </cell>
          <cell r="F79" t="str">
            <v>รพ.สกลนคร</v>
          </cell>
          <cell r="G79">
            <v>1.05</v>
          </cell>
          <cell r="I79">
            <v>1.05</v>
          </cell>
          <cell r="J79">
            <v>142594</v>
          </cell>
          <cell r="K79">
            <v>971.06418882834623</v>
          </cell>
          <cell r="L79">
            <v>194.5669546152333</v>
          </cell>
          <cell r="M79">
            <v>85480.301358000172</v>
          </cell>
          <cell r="N79">
            <v>2611.3863058999996</v>
          </cell>
          <cell r="O79">
            <v>2743.7526999999991</v>
          </cell>
          <cell r="P79">
            <v>194.01340000000002</v>
          </cell>
          <cell r="Q79">
            <v>7060.1862376223353</v>
          </cell>
          <cell r="R79">
            <v>138471199.38999999</v>
          </cell>
          <cell r="S79">
            <v>27858633.16</v>
          </cell>
          <cell r="T79">
            <v>369378116.12</v>
          </cell>
          <cell r="U79">
            <v>633219627.63999999</v>
          </cell>
          <cell r="V79">
            <v>25069308.539999999</v>
          </cell>
          <cell r="W79">
            <v>24693774.300000001</v>
          </cell>
          <cell r="X79">
            <v>2328160.7999999998</v>
          </cell>
          <cell r="Y79">
            <v>851640703.8299998</v>
          </cell>
          <cell r="Z79">
            <v>378601758</v>
          </cell>
          <cell r="AA79">
            <v>473038945.82999998</v>
          </cell>
          <cell r="AB79">
            <v>0</v>
          </cell>
          <cell r="AC79">
            <v>473038945.82999998</v>
          </cell>
          <cell r="AD79">
            <v>449474802.67000002</v>
          </cell>
          <cell r="AE79">
            <v>433228725.47000003</v>
          </cell>
          <cell r="AF79">
            <v>23564143.16</v>
          </cell>
          <cell r="AG79">
            <v>39810220.359999999</v>
          </cell>
          <cell r="AH79" t="str">
            <v>ผ่าน</v>
          </cell>
          <cell r="AI79">
            <v>449474802.67000002</v>
          </cell>
        </row>
        <row r="80">
          <cell r="E80" t="str">
            <v>11089</v>
          </cell>
          <cell r="F80" t="str">
            <v>รพ.กุสุมาลย์</v>
          </cell>
          <cell r="G80">
            <v>1.25</v>
          </cell>
          <cell r="I80">
            <v>1.25</v>
          </cell>
          <cell r="J80">
            <v>36040</v>
          </cell>
          <cell r="K80">
            <v>1379.0782727479218</v>
          </cell>
          <cell r="L80">
            <v>276.31856142379763</v>
          </cell>
          <cell r="M80">
            <v>2351.8114999999998</v>
          </cell>
          <cell r="N80">
            <v>24.878900000000002</v>
          </cell>
          <cell r="O80">
            <v>0</v>
          </cell>
          <cell r="P80">
            <v>0</v>
          </cell>
          <cell r="Q80">
            <v>7060.1862376223353</v>
          </cell>
          <cell r="R80">
            <v>49703155.57</v>
          </cell>
          <cell r="S80">
            <v>9999638.8000000007</v>
          </cell>
          <cell r="T80">
            <v>12098411.199999999</v>
          </cell>
          <cell r="U80">
            <v>20740133.48</v>
          </cell>
          <cell r="V80">
            <v>238837.44</v>
          </cell>
          <cell r="W80">
            <v>0</v>
          </cell>
          <cell r="X80">
            <v>0</v>
          </cell>
          <cell r="Y80">
            <v>80681765.290000007</v>
          </cell>
          <cell r="Z80">
            <v>33058395</v>
          </cell>
          <cell r="AA80">
            <v>47623370.289999999</v>
          </cell>
          <cell r="AB80">
            <v>0</v>
          </cell>
          <cell r="AC80">
            <v>47623370.289999999</v>
          </cell>
          <cell r="AD80">
            <v>46792805.57</v>
          </cell>
          <cell r="AE80">
            <v>45101499.340000004</v>
          </cell>
          <cell r="AF80">
            <v>830564.72</v>
          </cell>
          <cell r="AG80">
            <v>2521870.9500000002</v>
          </cell>
          <cell r="AH80" t="str">
            <v>ผ่าน</v>
          </cell>
          <cell r="AI80">
            <v>46792805.57</v>
          </cell>
        </row>
        <row r="81">
          <cell r="E81" t="str">
            <v>11090</v>
          </cell>
          <cell r="F81" t="str">
            <v>รพ.กุดบาก</v>
          </cell>
          <cell r="G81">
            <v>1.3</v>
          </cell>
          <cell r="I81">
            <v>1.3</v>
          </cell>
          <cell r="J81">
            <v>23937</v>
          </cell>
          <cell r="K81">
            <v>1495.472508851517</v>
          </cell>
          <cell r="L81">
            <v>299.63985397299501</v>
          </cell>
          <cell r="M81">
            <v>1453.0158000000004</v>
          </cell>
          <cell r="N81">
            <v>26.374300000000005</v>
          </cell>
          <cell r="O81">
            <v>0</v>
          </cell>
          <cell r="P81">
            <v>0</v>
          </cell>
          <cell r="Q81">
            <v>7060.1862376223353</v>
          </cell>
          <cell r="R81">
            <v>35797971.450000003</v>
          </cell>
          <cell r="S81">
            <v>7202093.71</v>
          </cell>
          <cell r="T81">
            <v>7773730.9800000004</v>
          </cell>
          <cell r="U81">
            <v>13326395.970000001</v>
          </cell>
          <cell r="V81">
            <v>253193.28</v>
          </cell>
          <cell r="W81">
            <v>0</v>
          </cell>
          <cell r="X81">
            <v>0</v>
          </cell>
          <cell r="Y81">
            <v>56579654.410000004</v>
          </cell>
          <cell r="Z81">
            <v>26004899</v>
          </cell>
          <cell r="AA81">
            <v>30574755.41</v>
          </cell>
          <cell r="AB81">
            <v>0</v>
          </cell>
          <cell r="AC81">
            <v>30574755.41</v>
          </cell>
          <cell r="AD81">
            <v>30036059.640000001</v>
          </cell>
          <cell r="AE81">
            <v>28950418.93</v>
          </cell>
          <cell r="AF81">
            <v>538695.77</v>
          </cell>
          <cell r="AG81">
            <v>1624336.48</v>
          </cell>
          <cell r="AH81" t="str">
            <v>ผ่าน</v>
          </cell>
          <cell r="AI81">
            <v>30036059.640000001</v>
          </cell>
        </row>
        <row r="82">
          <cell r="E82" t="str">
            <v>11091</v>
          </cell>
          <cell r="F82" t="str">
            <v>รพ.พระอาจารย์ฝั้นอาจาโร</v>
          </cell>
          <cell r="G82">
            <v>1.1499999999999999</v>
          </cell>
          <cell r="I82">
            <v>1.1499999999999999</v>
          </cell>
          <cell r="J82">
            <v>54535</v>
          </cell>
          <cell r="K82">
            <v>1240.0847954668936</v>
          </cell>
          <cell r="L82">
            <v>248.46917937744206</v>
          </cell>
          <cell r="M82">
            <v>4244.1955000000016</v>
          </cell>
          <cell r="N82">
            <v>98.634099999999961</v>
          </cell>
          <cell r="O82">
            <v>0</v>
          </cell>
          <cell r="P82">
            <v>0</v>
          </cell>
          <cell r="Q82">
            <v>7060.1862376223353</v>
          </cell>
          <cell r="R82">
            <v>67629622.590000004</v>
          </cell>
          <cell r="S82">
            <v>13606214.539999999</v>
          </cell>
          <cell r="T82">
            <v>20086720.629999999</v>
          </cell>
          <cell r="U82">
            <v>34434378.219999999</v>
          </cell>
          <cell r="V82">
            <v>946887.36</v>
          </cell>
          <cell r="W82">
            <v>0</v>
          </cell>
          <cell r="X82">
            <v>0</v>
          </cell>
          <cell r="Y82">
            <v>116617102.70999999</v>
          </cell>
          <cell r="Z82">
            <v>57681550</v>
          </cell>
          <cell r="AA82">
            <v>58935552.710000001</v>
          </cell>
          <cell r="AB82">
            <v>0</v>
          </cell>
          <cell r="AC82">
            <v>58935552.710000001</v>
          </cell>
          <cell r="AD82">
            <v>57575956.590000004</v>
          </cell>
          <cell r="AE82">
            <v>55494897.920000002</v>
          </cell>
          <cell r="AF82">
            <v>1359596.12</v>
          </cell>
          <cell r="AG82">
            <v>3440654.79</v>
          </cell>
          <cell r="AH82" t="str">
            <v>ผ่าน</v>
          </cell>
          <cell r="AI82">
            <v>57575956.590000004</v>
          </cell>
        </row>
        <row r="83">
          <cell r="E83" t="str">
            <v>11092</v>
          </cell>
          <cell r="F83" t="str">
            <v>รพ.พังโคน</v>
          </cell>
          <cell r="G83">
            <v>1.1499999999999999</v>
          </cell>
          <cell r="I83">
            <v>1.1499999999999999</v>
          </cell>
          <cell r="J83">
            <v>38443</v>
          </cell>
          <cell r="K83">
            <v>1359.1549539815624</v>
          </cell>
          <cell r="L83">
            <v>272.32663226401604</v>
          </cell>
          <cell r="M83">
            <v>5032.9312000000027</v>
          </cell>
          <cell r="N83">
            <v>154.33029999999994</v>
          </cell>
          <cell r="O83">
            <v>11.546799999999999</v>
          </cell>
          <cell r="P83">
            <v>0</v>
          </cell>
          <cell r="Q83">
            <v>7060.1862376223353</v>
          </cell>
          <cell r="R83">
            <v>52251228.729999997</v>
          </cell>
          <cell r="S83">
            <v>10512278.51</v>
          </cell>
          <cell r="T83">
            <v>23819610.329999998</v>
          </cell>
          <cell r="U83">
            <v>40833617.700000003</v>
          </cell>
          <cell r="V83">
            <v>1481570.88</v>
          </cell>
          <cell r="W83">
            <v>103921.2</v>
          </cell>
          <cell r="X83">
            <v>0</v>
          </cell>
          <cell r="Y83">
            <v>105182617.02</v>
          </cell>
          <cell r="Z83">
            <v>54099795</v>
          </cell>
          <cell r="AA83">
            <v>51082822.020000003</v>
          </cell>
          <cell r="AB83">
            <v>0</v>
          </cell>
          <cell r="AC83">
            <v>51082822.020000003</v>
          </cell>
          <cell r="AD83">
            <v>49506915.32</v>
          </cell>
          <cell r="AE83">
            <v>47717508.740000002</v>
          </cell>
          <cell r="AF83">
            <v>1575906.7</v>
          </cell>
          <cell r="AG83">
            <v>3365313.28</v>
          </cell>
          <cell r="AH83" t="str">
            <v>ผ่าน</v>
          </cell>
          <cell r="AI83">
            <v>49506915.32</v>
          </cell>
        </row>
        <row r="84">
          <cell r="E84" t="str">
            <v>11093</v>
          </cell>
          <cell r="F84" t="str">
            <v>รพ.วาริชภูมิ</v>
          </cell>
          <cell r="G84">
            <v>1.25</v>
          </cell>
          <cell r="I84">
            <v>1.25</v>
          </cell>
          <cell r="J84">
            <v>37390</v>
          </cell>
          <cell r="K84">
            <v>1367.5701764597086</v>
          </cell>
          <cell r="L84">
            <v>274.01274552202915</v>
          </cell>
          <cell r="M84">
            <v>1701.5696000000009</v>
          </cell>
          <cell r="N84">
            <v>14.27</v>
          </cell>
          <cell r="O84">
            <v>0</v>
          </cell>
          <cell r="P84">
            <v>0</v>
          </cell>
          <cell r="Q84">
            <v>7060.1862376223353</v>
          </cell>
          <cell r="R84">
            <v>51134657.350000001</v>
          </cell>
          <cell r="S84">
            <v>10287638.640000001</v>
          </cell>
          <cell r="T84">
            <v>8753375.3000000007</v>
          </cell>
          <cell r="U84">
            <v>15005786.23</v>
          </cell>
          <cell r="V84">
            <v>136992</v>
          </cell>
          <cell r="W84">
            <v>0</v>
          </cell>
          <cell r="X84">
            <v>0</v>
          </cell>
          <cell r="Y84">
            <v>76565074.219999999</v>
          </cell>
          <cell r="Z84">
            <v>33516531</v>
          </cell>
          <cell r="AA84">
            <v>43048543.219999999</v>
          </cell>
          <cell r="AB84">
            <v>0</v>
          </cell>
          <cell r="AC84">
            <v>43048543.219999999</v>
          </cell>
          <cell r="AD84">
            <v>42427878.579999998</v>
          </cell>
          <cell r="AE84">
            <v>40894340.799999997</v>
          </cell>
          <cell r="AF84">
            <v>620664.64</v>
          </cell>
          <cell r="AG84">
            <v>2154202.42</v>
          </cell>
          <cell r="AH84" t="str">
            <v>ผ่าน</v>
          </cell>
          <cell r="AI84">
            <v>42427878.579999998</v>
          </cell>
        </row>
        <row r="85">
          <cell r="E85" t="str">
            <v>11094</v>
          </cell>
          <cell r="F85" t="str">
            <v>รพ.นิคมน้ำอูน</v>
          </cell>
          <cell r="G85">
            <v>1.35</v>
          </cell>
          <cell r="I85">
            <v>1.35</v>
          </cell>
          <cell r="J85">
            <v>10820</v>
          </cell>
          <cell r="K85">
            <v>1658.7924145753163</v>
          </cell>
          <cell r="L85">
            <v>332.36339282095321</v>
          </cell>
          <cell r="M85">
            <v>463.64499999999992</v>
          </cell>
          <cell r="N85">
            <v>7.0191000000000008</v>
          </cell>
          <cell r="O85">
            <v>0</v>
          </cell>
          <cell r="P85">
            <v>0</v>
          </cell>
          <cell r="Q85">
            <v>7060.1862376223353</v>
          </cell>
          <cell r="R85">
            <v>17948558.100000001</v>
          </cell>
          <cell r="S85">
            <v>3611020.18</v>
          </cell>
          <cell r="T85">
            <v>2575936.59</v>
          </cell>
          <cell r="U85">
            <v>4415891.29</v>
          </cell>
          <cell r="V85">
            <v>67383.360000000001</v>
          </cell>
          <cell r="W85">
            <v>0</v>
          </cell>
          <cell r="X85">
            <v>0</v>
          </cell>
          <cell r="Y85">
            <v>26042852.93</v>
          </cell>
          <cell r="Z85">
            <v>16504416</v>
          </cell>
          <cell r="AA85">
            <v>9538436.9299999997</v>
          </cell>
          <cell r="AB85">
            <v>461563.07</v>
          </cell>
          <cell r="AC85">
            <v>10000000</v>
          </cell>
          <cell r="AD85">
            <v>10000000</v>
          </cell>
          <cell r="AE85">
            <v>9655237.2200000007</v>
          </cell>
          <cell r="AF85">
            <v>0</v>
          </cell>
          <cell r="AG85">
            <v>344762.78</v>
          </cell>
          <cell r="AH85" t="str">
            <v>ผ่าน</v>
          </cell>
          <cell r="AI85">
            <v>10000000</v>
          </cell>
        </row>
        <row r="86">
          <cell r="E86" t="str">
            <v>11095</v>
          </cell>
          <cell r="F86" t="str">
            <v>รพ.วานรนิวาส</v>
          </cell>
          <cell r="G86">
            <v>1.1499999999999999</v>
          </cell>
          <cell r="I86">
            <v>1.1499999999999999</v>
          </cell>
          <cell r="J86">
            <v>91963</v>
          </cell>
          <cell r="K86">
            <v>1078.7093432008039</v>
          </cell>
          <cell r="L86">
            <v>216.13524033109917</v>
          </cell>
          <cell r="M86">
            <v>16361.580384640014</v>
          </cell>
          <cell r="N86">
            <v>253.94010000000003</v>
          </cell>
          <cell r="O86">
            <v>804.89089999999987</v>
          </cell>
          <cell r="P86">
            <v>0</v>
          </cell>
          <cell r="Q86">
            <v>7060.1862376223353</v>
          </cell>
          <cell r="R86">
            <v>99203691.780000001</v>
          </cell>
          <cell r="S86">
            <v>19958513.18</v>
          </cell>
          <cell r="T86">
            <v>77435286.430000007</v>
          </cell>
          <cell r="U86">
            <v>132746205.3</v>
          </cell>
          <cell r="V86">
            <v>2437824.96</v>
          </cell>
          <cell r="W86">
            <v>7244018.0999999996</v>
          </cell>
          <cell r="X86">
            <v>0</v>
          </cell>
          <cell r="Y86">
            <v>261590253.31999999</v>
          </cell>
          <cell r="Z86">
            <v>89608045</v>
          </cell>
          <cell r="AA86">
            <v>171982208.31999999</v>
          </cell>
          <cell r="AB86">
            <v>0</v>
          </cell>
          <cell r="AC86">
            <v>171982208.31999999</v>
          </cell>
          <cell r="AD86">
            <v>166951005.38999999</v>
          </cell>
          <cell r="AE86">
            <v>160916631.69999999</v>
          </cell>
          <cell r="AF86">
            <v>5031202.93</v>
          </cell>
          <cell r="AG86">
            <v>11065576.619999999</v>
          </cell>
          <cell r="AH86" t="str">
            <v>ผ่าน</v>
          </cell>
          <cell r="AI86">
            <v>166951005.38999999</v>
          </cell>
        </row>
        <row r="87">
          <cell r="E87" t="str">
            <v>11096</v>
          </cell>
          <cell r="F87" t="str">
            <v>รพ.คำตากล้า</v>
          </cell>
          <cell r="G87">
            <v>1.25</v>
          </cell>
          <cell r="I87">
            <v>1.25</v>
          </cell>
          <cell r="J87">
            <v>30555</v>
          </cell>
          <cell r="K87">
            <v>1436.294540810647</v>
          </cell>
          <cell r="L87">
            <v>287.78268002645541</v>
          </cell>
          <cell r="M87">
            <v>1870.7081999999996</v>
          </cell>
          <cell r="N87">
            <v>35.603099999999998</v>
          </cell>
          <cell r="O87">
            <v>0</v>
          </cell>
          <cell r="P87">
            <v>0</v>
          </cell>
          <cell r="Q87">
            <v>7060.1862376223353</v>
          </cell>
          <cell r="R87">
            <v>43887016.859999999</v>
          </cell>
          <cell r="S87">
            <v>8829506.1300000008</v>
          </cell>
          <cell r="T87">
            <v>9623474.0899999999</v>
          </cell>
          <cell r="U87">
            <v>16497384.15</v>
          </cell>
          <cell r="V87">
            <v>341789.76</v>
          </cell>
          <cell r="W87">
            <v>0</v>
          </cell>
          <cell r="X87">
            <v>0</v>
          </cell>
          <cell r="Y87">
            <v>69555696.900000006</v>
          </cell>
          <cell r="Z87">
            <v>29141958</v>
          </cell>
          <cell r="AA87">
            <v>40413738.899999999</v>
          </cell>
          <cell r="AB87">
            <v>0</v>
          </cell>
          <cell r="AC87">
            <v>40413738.899999999</v>
          </cell>
          <cell r="AD87">
            <v>39747419.68</v>
          </cell>
          <cell r="AE87">
            <v>38310765.960000001</v>
          </cell>
          <cell r="AF87">
            <v>666319.22</v>
          </cell>
          <cell r="AG87">
            <v>2102972.94</v>
          </cell>
          <cell r="AH87" t="str">
            <v>ผ่าน</v>
          </cell>
          <cell r="AI87">
            <v>39747419.68</v>
          </cell>
        </row>
        <row r="88">
          <cell r="E88" t="str">
            <v>11097</v>
          </cell>
          <cell r="F88" t="str">
            <v>รพ.บ้านม่วง</v>
          </cell>
          <cell r="G88">
            <v>1.1499999999999999</v>
          </cell>
          <cell r="I88">
            <v>1.1499999999999999</v>
          </cell>
          <cell r="J88">
            <v>52573</v>
          </cell>
          <cell r="K88">
            <v>1253.3878147294772</v>
          </cell>
          <cell r="L88">
            <v>251.13463442656393</v>
          </cell>
          <cell r="M88">
            <v>5265.4428999999991</v>
          </cell>
          <cell r="N88">
            <v>89.486899999999963</v>
          </cell>
          <cell r="O88">
            <v>0</v>
          </cell>
          <cell r="P88">
            <v>0</v>
          </cell>
          <cell r="Q88">
            <v>7060.1862376223353</v>
          </cell>
          <cell r="R88">
            <v>65895914.880000003</v>
          </cell>
          <cell r="S88">
            <v>13257414.74</v>
          </cell>
          <cell r="T88">
            <v>24920030.309999999</v>
          </cell>
          <cell r="U88">
            <v>42720051.960000001</v>
          </cell>
          <cell r="V88">
            <v>859074.24</v>
          </cell>
          <cell r="W88">
            <v>0</v>
          </cell>
          <cell r="X88">
            <v>0</v>
          </cell>
          <cell r="Y88">
            <v>122732455.82000001</v>
          </cell>
          <cell r="Z88">
            <v>47277529</v>
          </cell>
          <cell r="AA88">
            <v>75454926.819999993</v>
          </cell>
          <cell r="AB88">
            <v>0</v>
          </cell>
          <cell r="AC88">
            <v>75454926.819999993</v>
          </cell>
          <cell r="AD88">
            <v>73791606.450000003</v>
          </cell>
          <cell r="AE88">
            <v>71124439.950000003</v>
          </cell>
          <cell r="AF88">
            <v>1663320.37</v>
          </cell>
          <cell r="AG88">
            <v>4330486.87</v>
          </cell>
          <cell r="AH88" t="str">
            <v>ผ่าน</v>
          </cell>
          <cell r="AI88">
            <v>73791606.450000003</v>
          </cell>
        </row>
        <row r="89">
          <cell r="E89" t="str">
            <v>11098</v>
          </cell>
          <cell r="F89" t="str">
            <v>รพ.อากาศอำนวย</v>
          </cell>
          <cell r="G89">
            <v>1.1499999999999999</v>
          </cell>
          <cell r="I89">
            <v>1.1499999999999999</v>
          </cell>
          <cell r="J89">
            <v>52908</v>
          </cell>
          <cell r="K89">
            <v>1251.046552836297</v>
          </cell>
          <cell r="L89">
            <v>250.66552826266877</v>
          </cell>
          <cell r="M89">
            <v>4447.4629000000041</v>
          </cell>
          <cell r="N89">
            <v>57.629300000000015</v>
          </cell>
          <cell r="O89">
            <v>0</v>
          </cell>
          <cell r="P89">
            <v>0</v>
          </cell>
          <cell r="Q89">
            <v>7060.1862376223353</v>
          </cell>
          <cell r="R89">
            <v>66191935.310000002</v>
          </cell>
          <cell r="S89">
            <v>13316970.26</v>
          </cell>
          <cell r="T89">
            <v>21048734.620000001</v>
          </cell>
          <cell r="U89">
            <v>36083545.07</v>
          </cell>
          <cell r="V89">
            <v>553241.28</v>
          </cell>
          <cell r="W89">
            <v>0</v>
          </cell>
          <cell r="X89">
            <v>0</v>
          </cell>
          <cell r="Y89">
            <v>116145691.92000002</v>
          </cell>
          <cell r="Z89">
            <v>61773795</v>
          </cell>
          <cell r="AA89">
            <v>54371896.920000002</v>
          </cell>
          <cell r="AB89">
            <v>0</v>
          </cell>
          <cell r="AC89">
            <v>54371896.920000002</v>
          </cell>
          <cell r="AD89">
            <v>52953269.369999997</v>
          </cell>
          <cell r="AE89">
            <v>51039295.780000001</v>
          </cell>
          <cell r="AF89">
            <v>1418627.55</v>
          </cell>
          <cell r="AG89">
            <v>3332601.14</v>
          </cell>
          <cell r="AH89" t="str">
            <v>ผ่าน</v>
          </cell>
          <cell r="AI89">
            <v>52953269.369999997</v>
          </cell>
        </row>
        <row r="90">
          <cell r="E90" t="str">
            <v>11099</v>
          </cell>
          <cell r="F90" t="str">
            <v>รพ.ส่องดาว</v>
          </cell>
          <cell r="G90">
            <v>1.3</v>
          </cell>
          <cell r="I90">
            <v>1.3</v>
          </cell>
          <cell r="J90">
            <v>26439</v>
          </cell>
          <cell r="K90">
            <v>1471.0192234153515</v>
          </cell>
          <cell r="L90">
            <v>294.7402795673587</v>
          </cell>
          <cell r="M90">
            <v>1868.8023000000005</v>
          </cell>
          <cell r="N90">
            <v>26.660799999999998</v>
          </cell>
          <cell r="O90">
            <v>0</v>
          </cell>
          <cell r="P90">
            <v>0</v>
          </cell>
          <cell r="Q90">
            <v>7060.1862376223353</v>
          </cell>
          <cell r="R90">
            <v>38893196.399999999</v>
          </cell>
          <cell r="S90">
            <v>7824813.3600000003</v>
          </cell>
          <cell r="T90">
            <v>9998216.3599999994</v>
          </cell>
          <cell r="U90">
            <v>17139799.469999999</v>
          </cell>
          <cell r="V90">
            <v>255943.67999999999</v>
          </cell>
          <cell r="W90">
            <v>0</v>
          </cell>
          <cell r="X90">
            <v>0</v>
          </cell>
          <cell r="Y90">
            <v>64113752.909999996</v>
          </cell>
          <cell r="Z90">
            <v>27733310</v>
          </cell>
          <cell r="AA90">
            <v>36380442.909999996</v>
          </cell>
          <cell r="AB90">
            <v>0</v>
          </cell>
          <cell r="AC90">
            <v>36380442.909999996</v>
          </cell>
          <cell r="AD90">
            <v>35696896.420000002</v>
          </cell>
          <cell r="AE90">
            <v>34406647.149999999</v>
          </cell>
          <cell r="AF90">
            <v>683546.49</v>
          </cell>
          <cell r="AG90">
            <v>1973795.76</v>
          </cell>
          <cell r="AH90" t="str">
            <v>ผ่าน</v>
          </cell>
          <cell r="AI90">
            <v>35696896.420000002</v>
          </cell>
        </row>
        <row r="91">
          <cell r="E91" t="str">
            <v>11100</v>
          </cell>
          <cell r="F91" t="str">
            <v>รพ.เต่างอย</v>
          </cell>
          <cell r="G91">
            <v>1.35</v>
          </cell>
          <cell r="I91">
            <v>1.35</v>
          </cell>
          <cell r="J91">
            <v>17778</v>
          </cell>
          <cell r="K91">
            <v>1562.9048850582915</v>
          </cell>
          <cell r="L91">
            <v>313.15091969293996</v>
          </cell>
          <cell r="M91">
            <v>1235.8643000000004</v>
          </cell>
          <cell r="N91">
            <v>50.618300000000005</v>
          </cell>
          <cell r="O91">
            <v>0</v>
          </cell>
          <cell r="P91">
            <v>0</v>
          </cell>
          <cell r="Q91">
            <v>7060.1862376223353</v>
          </cell>
          <cell r="R91">
            <v>27785979.699999999</v>
          </cell>
          <cell r="S91">
            <v>5590183.5099999998</v>
          </cell>
          <cell r="T91">
            <v>6866262.0499999998</v>
          </cell>
          <cell r="U91">
            <v>11770734.939999999</v>
          </cell>
          <cell r="V91">
            <v>485935.68</v>
          </cell>
          <cell r="W91">
            <v>0</v>
          </cell>
          <cell r="X91">
            <v>0</v>
          </cell>
          <cell r="Y91">
            <v>45632833.829999998</v>
          </cell>
          <cell r="Z91">
            <v>22088618</v>
          </cell>
          <cell r="AA91">
            <v>23544215.829999998</v>
          </cell>
          <cell r="AB91">
            <v>0</v>
          </cell>
          <cell r="AC91">
            <v>23544215.829999998</v>
          </cell>
          <cell r="AD91">
            <v>23073391.260000002</v>
          </cell>
          <cell r="AE91">
            <v>22239413.260000002</v>
          </cell>
          <cell r="AF91">
            <v>470824.57</v>
          </cell>
          <cell r="AG91">
            <v>1304802.57</v>
          </cell>
          <cell r="AH91" t="str">
            <v>ผ่าน</v>
          </cell>
          <cell r="AI91">
            <v>23073391.260000002</v>
          </cell>
        </row>
        <row r="92">
          <cell r="E92" t="str">
            <v>11101</v>
          </cell>
          <cell r="F92" t="str">
            <v>รพ.โคกศรีสุพรรณ</v>
          </cell>
          <cell r="G92">
            <v>1.3</v>
          </cell>
          <cell r="I92">
            <v>1.3</v>
          </cell>
          <cell r="J92">
            <v>24795</v>
          </cell>
          <cell r="K92">
            <v>1486.5308496249188</v>
          </cell>
          <cell r="L92">
            <v>297.84826140577894</v>
          </cell>
          <cell r="M92">
            <v>2124.8129000000004</v>
          </cell>
          <cell r="N92">
            <v>31.332800000000006</v>
          </cell>
          <cell r="O92">
            <v>0</v>
          </cell>
          <cell r="P92">
            <v>0</v>
          </cell>
          <cell r="Q92">
            <v>7060.1862376223353</v>
          </cell>
          <cell r="R92">
            <v>36859403.5</v>
          </cell>
          <cell r="S92">
            <v>7415640.2599999998</v>
          </cell>
          <cell r="T92">
            <v>11367890.07</v>
          </cell>
          <cell r="U92">
            <v>19487811.539999999</v>
          </cell>
          <cell r="V92">
            <v>300794.88</v>
          </cell>
          <cell r="W92">
            <v>0</v>
          </cell>
          <cell r="X92">
            <v>0</v>
          </cell>
          <cell r="Y92">
            <v>64063650.18</v>
          </cell>
          <cell r="Z92">
            <v>35103955</v>
          </cell>
          <cell r="AA92">
            <v>28959695.18</v>
          </cell>
          <cell r="AB92">
            <v>0</v>
          </cell>
          <cell r="AC92">
            <v>28959695.18</v>
          </cell>
          <cell r="AD92">
            <v>28192085.239999998</v>
          </cell>
          <cell r="AE92">
            <v>27173094.210000001</v>
          </cell>
          <cell r="AF92">
            <v>767609.94</v>
          </cell>
          <cell r="AG92">
            <v>1786600.97</v>
          </cell>
          <cell r="AH92" t="str">
            <v>ผ่าน</v>
          </cell>
          <cell r="AI92">
            <v>28192085.239999998</v>
          </cell>
        </row>
        <row r="93">
          <cell r="E93" t="str">
            <v>11102</v>
          </cell>
          <cell r="F93" t="str">
            <v>รพ.เจริญศิลป์</v>
          </cell>
          <cell r="G93">
            <v>1.25</v>
          </cell>
          <cell r="I93">
            <v>1.25</v>
          </cell>
          <cell r="J93">
            <v>32820</v>
          </cell>
          <cell r="K93">
            <v>1410.3493238029801</v>
          </cell>
          <cell r="L93">
            <v>282.58417521272804</v>
          </cell>
          <cell r="M93">
            <v>1349.9730999999997</v>
          </cell>
          <cell r="N93">
            <v>31.049400000000002</v>
          </cell>
          <cell r="O93">
            <v>0</v>
          </cell>
          <cell r="P93">
            <v>0</v>
          </cell>
          <cell r="Q93">
            <v>7060.1862376223353</v>
          </cell>
          <cell r="R93">
            <v>46288758.740000002</v>
          </cell>
          <cell r="S93">
            <v>9312705.8499999996</v>
          </cell>
          <cell r="T93">
            <v>6944659.3200000003</v>
          </cell>
          <cell r="U93">
            <v>11905130.27</v>
          </cell>
          <cell r="V93">
            <v>298074.23999999999</v>
          </cell>
          <cell r="W93">
            <v>0</v>
          </cell>
          <cell r="X93">
            <v>0</v>
          </cell>
          <cell r="Y93">
            <v>67804669.099999994</v>
          </cell>
          <cell r="Z93">
            <v>28174485</v>
          </cell>
          <cell r="AA93">
            <v>39630184.100000001</v>
          </cell>
          <cell r="AB93">
            <v>0</v>
          </cell>
          <cell r="AC93">
            <v>39630184.100000001</v>
          </cell>
          <cell r="AD93">
            <v>39130326.710000001</v>
          </cell>
          <cell r="AE93">
            <v>37715977.549999997</v>
          </cell>
          <cell r="AF93">
            <v>499857.39</v>
          </cell>
          <cell r="AG93">
            <v>1914206.55</v>
          </cell>
          <cell r="AH93" t="str">
            <v>ผ่าน</v>
          </cell>
          <cell r="AI93">
            <v>39130326.710000001</v>
          </cell>
        </row>
        <row r="94">
          <cell r="E94" t="str">
            <v>11103</v>
          </cell>
          <cell r="F94" t="str">
            <v>รพ.โพนนาแก้ว</v>
          </cell>
          <cell r="G94">
            <v>1.3</v>
          </cell>
          <cell r="I94">
            <v>1.3</v>
          </cell>
          <cell r="J94">
            <v>28073</v>
          </cell>
          <cell r="K94">
            <v>1457.40217891374</v>
          </cell>
          <cell r="L94">
            <v>292.01190496425244</v>
          </cell>
          <cell r="M94">
            <v>1581.4910000000004</v>
          </cell>
          <cell r="N94">
            <v>22.041999999999998</v>
          </cell>
          <cell r="O94">
            <v>0</v>
          </cell>
          <cell r="P94">
            <v>0</v>
          </cell>
          <cell r="Q94">
            <v>7060.1862376223353</v>
          </cell>
          <cell r="R94">
            <v>40914618.289999999</v>
          </cell>
          <cell r="S94">
            <v>8231497.5700000003</v>
          </cell>
          <cell r="T94">
            <v>8461081.8300000001</v>
          </cell>
          <cell r="U94">
            <v>14504711.710000001</v>
          </cell>
          <cell r="V94">
            <v>211603.20000000001</v>
          </cell>
          <cell r="W94">
            <v>0</v>
          </cell>
          <cell r="X94">
            <v>0</v>
          </cell>
          <cell r="Y94">
            <v>63862430.770000003</v>
          </cell>
          <cell r="Z94">
            <v>25781355</v>
          </cell>
          <cell r="AA94">
            <v>38081075.770000003</v>
          </cell>
          <cell r="AB94">
            <v>0</v>
          </cell>
          <cell r="AC94">
            <v>38081075.770000003</v>
          </cell>
          <cell r="AD94">
            <v>37492210.170000002</v>
          </cell>
          <cell r="AE94">
            <v>36137070.039999999</v>
          </cell>
          <cell r="AF94">
            <v>588865.6</v>
          </cell>
          <cell r="AG94">
            <v>1944005.73</v>
          </cell>
          <cell r="AH94" t="str">
            <v>ผ่าน</v>
          </cell>
          <cell r="AI94">
            <v>37492210.170000002</v>
          </cell>
        </row>
        <row r="95">
          <cell r="E95" t="str">
            <v>11450</v>
          </cell>
          <cell r="F95" t="str">
            <v>รพร.สว่างแดนดิน</v>
          </cell>
          <cell r="G95">
            <v>1.1000000000000001</v>
          </cell>
          <cell r="I95">
            <v>1.1000000000000001</v>
          </cell>
          <cell r="J95">
            <v>113238</v>
          </cell>
          <cell r="K95">
            <v>1025.4552642583444</v>
          </cell>
          <cell r="L95">
            <v>205.46500443830024</v>
          </cell>
          <cell r="M95">
            <v>17710.19003321998</v>
          </cell>
          <cell r="N95">
            <v>364.3058000000002</v>
          </cell>
          <cell r="O95">
            <v>286.17559999999992</v>
          </cell>
          <cell r="P95">
            <v>64.394099999999995</v>
          </cell>
          <cell r="Q95">
            <v>7060.1862376223353</v>
          </cell>
          <cell r="R95">
            <v>116123247.52</v>
          </cell>
          <cell r="S95">
            <v>23362511.25</v>
          </cell>
          <cell r="T95">
            <v>80173662.730000004</v>
          </cell>
          <cell r="U95">
            <v>137440564.68000001</v>
          </cell>
          <cell r="V95">
            <v>3497335.68</v>
          </cell>
          <cell r="W95">
            <v>2575580.4</v>
          </cell>
          <cell r="X95">
            <v>772729.2</v>
          </cell>
          <cell r="Y95">
            <v>283771968.72999996</v>
          </cell>
          <cell r="Z95">
            <v>130916114</v>
          </cell>
          <cell r="AA95">
            <v>152855854.72999999</v>
          </cell>
          <cell r="AB95">
            <v>0</v>
          </cell>
          <cell r="AC95">
            <v>152855854.72999999</v>
          </cell>
          <cell r="AD95">
            <v>147629284.78999999</v>
          </cell>
          <cell r="AE95">
            <v>142293286.53999999</v>
          </cell>
          <cell r="AF95">
            <v>5226569.9400000004</v>
          </cell>
          <cell r="AG95">
            <v>10562568.189999999</v>
          </cell>
          <cell r="AH95" t="str">
            <v>ผ่าน</v>
          </cell>
          <cell r="AI95">
            <v>147629284.78999999</v>
          </cell>
        </row>
        <row r="96">
          <cell r="E96" t="str">
            <v>21323</v>
          </cell>
          <cell r="F96" t="str">
            <v>รพ.พระอาจารย์แบน  ธนากโร</v>
          </cell>
          <cell r="G96">
            <v>1.3</v>
          </cell>
          <cell r="I96">
            <v>1.3</v>
          </cell>
          <cell r="J96">
            <v>28539</v>
          </cell>
          <cell r="K96">
            <v>1453.8044951410163</v>
          </cell>
          <cell r="L96">
            <v>291.29105623674531</v>
          </cell>
          <cell r="M96">
            <v>1666.126600000001</v>
          </cell>
          <cell r="N96">
            <v>33.435499999999998</v>
          </cell>
          <cell r="O96">
            <v>0</v>
          </cell>
          <cell r="P96">
            <v>0</v>
          </cell>
          <cell r="Q96">
            <v>7060.1862376223353</v>
          </cell>
          <cell r="R96">
            <v>41491107.030000001</v>
          </cell>
          <cell r="S96">
            <v>8347479.7300000004</v>
          </cell>
          <cell r="T96">
            <v>8913887.9100000001</v>
          </cell>
          <cell r="U96">
            <v>15280950.699999999</v>
          </cell>
          <cell r="V96">
            <v>320980.8</v>
          </cell>
          <cell r="W96">
            <v>0</v>
          </cell>
          <cell r="X96">
            <v>0</v>
          </cell>
          <cell r="Y96">
            <v>65440518.260000005</v>
          </cell>
          <cell r="Z96">
            <v>24837054</v>
          </cell>
          <cell r="AA96">
            <v>40603464.259999998</v>
          </cell>
          <cell r="AB96">
            <v>0</v>
          </cell>
          <cell r="AC96">
            <v>40603464.259999998</v>
          </cell>
          <cell r="AD96">
            <v>39985183.189999998</v>
          </cell>
          <cell r="AE96">
            <v>38539935.600000001</v>
          </cell>
          <cell r="AF96">
            <v>618281.06999999995</v>
          </cell>
          <cell r="AG96">
            <v>2063528.66</v>
          </cell>
          <cell r="AH96" t="str">
            <v>ผ่าน</v>
          </cell>
          <cell r="AI96">
            <v>39985183.189999998</v>
          </cell>
        </row>
        <row r="97">
          <cell r="H97">
            <v>0</v>
          </cell>
          <cell r="J97">
            <v>843440</v>
          </cell>
          <cell r="K97">
            <v>24358.121782703136</v>
          </cell>
          <cell r="L97">
            <v>4880.5070045613575</v>
          </cell>
          <cell r="M97">
            <v>156209.92457586015</v>
          </cell>
          <cell r="N97">
            <v>3932.9970058999993</v>
          </cell>
          <cell r="O97">
            <v>3846.3659999999991</v>
          </cell>
          <cell r="P97">
            <v>258.40750000000003</v>
          </cell>
          <cell r="Q97">
            <v>127083.35227720198</v>
          </cell>
          <cell r="R97">
            <v>1036471263.1899999</v>
          </cell>
          <cell r="S97">
            <v>208524753.37999997</v>
          </cell>
          <cell r="U97">
            <v>1217552720.3200002</v>
          </cell>
          <cell r="V97">
            <v>37756771.259999998</v>
          </cell>
          <cell r="W97">
            <v>34617294</v>
          </cell>
          <cell r="X97">
            <v>3100890</v>
          </cell>
          <cell r="Y97">
            <v>2538023692.1500001</v>
          </cell>
          <cell r="Z97">
            <v>1121903562</v>
          </cell>
          <cell r="AA97">
            <v>1416120130.1499999</v>
          </cell>
          <cell r="AB97">
            <v>461563.07</v>
          </cell>
          <cell r="AC97">
            <v>1416581693.2199998</v>
          </cell>
          <cell r="AD97">
            <v>1370457097.0400002</v>
          </cell>
          <cell r="AE97">
            <v>1320939186.1600001</v>
          </cell>
          <cell r="AF97">
            <v>46124596.179999992</v>
          </cell>
          <cell r="AG97">
            <v>95642507.059999987</v>
          </cell>
          <cell r="AH97">
            <v>0</v>
          </cell>
          <cell r="AI97">
            <v>1370457097.0400002</v>
          </cell>
        </row>
        <row r="98">
          <cell r="E98" t="str">
            <v>10711</v>
          </cell>
          <cell r="F98" t="str">
            <v>รพ.นครพนม</v>
          </cell>
          <cell r="G98">
            <v>1.1000000000000001</v>
          </cell>
          <cell r="I98">
            <v>1.1000000000000001</v>
          </cell>
          <cell r="J98">
            <v>106378</v>
          </cell>
          <cell r="K98">
            <v>1039.6322594083463</v>
          </cell>
          <cell r="L98">
            <v>208.23517393137993</v>
          </cell>
          <cell r="M98">
            <v>28696.555004849983</v>
          </cell>
          <cell r="N98">
            <v>608.66640000000041</v>
          </cell>
          <cell r="O98">
            <v>455.67989999999986</v>
          </cell>
          <cell r="P98">
            <v>221.5718</v>
          </cell>
          <cell r="Q98">
            <v>7060.1862376223353</v>
          </cell>
          <cell r="R98">
            <v>110596614.19</v>
          </cell>
          <cell r="S98">
            <v>22243103.48</v>
          </cell>
          <cell r="T98">
            <v>129908708.95</v>
          </cell>
          <cell r="U98">
            <v>222700643.91</v>
          </cell>
          <cell r="V98">
            <v>5843197.4400000004</v>
          </cell>
          <cell r="W98">
            <v>4101119.1</v>
          </cell>
          <cell r="X98">
            <v>2658861.6</v>
          </cell>
          <cell r="Y98">
            <v>368143539.72000003</v>
          </cell>
          <cell r="Z98">
            <v>222842478</v>
          </cell>
          <cell r="AA98">
            <v>145301061.72</v>
          </cell>
          <cell r="AB98">
            <v>0</v>
          </cell>
          <cell r="AC98">
            <v>145301061.72</v>
          </cell>
          <cell r="AD98">
            <v>136933141.16999999</v>
          </cell>
          <cell r="AE98">
            <v>131983750.53</v>
          </cell>
          <cell r="AF98">
            <v>8367920.5499999998</v>
          </cell>
          <cell r="AG98">
            <v>13317311.189999999</v>
          </cell>
          <cell r="AH98" t="str">
            <v>ผ่าน</v>
          </cell>
          <cell r="AI98">
            <v>136933141.16999999</v>
          </cell>
        </row>
        <row r="99">
          <cell r="E99" t="str">
            <v>11104</v>
          </cell>
          <cell r="F99" t="str">
            <v>รพ.ปลาปาก</v>
          </cell>
          <cell r="G99">
            <v>1.25</v>
          </cell>
          <cell r="I99">
            <v>1.25</v>
          </cell>
          <cell r="J99">
            <v>39229</v>
          </cell>
          <cell r="K99">
            <v>1352.2995750974519</v>
          </cell>
          <cell r="L99">
            <v>270.86148462651084</v>
          </cell>
          <cell r="M99">
            <v>1140.1386999999991</v>
          </cell>
          <cell r="N99">
            <v>27.702700000000004</v>
          </cell>
          <cell r="O99">
            <v>0</v>
          </cell>
          <cell r="P99">
            <v>0</v>
          </cell>
          <cell r="Q99">
            <v>7060.1862376223353</v>
          </cell>
          <cell r="R99">
            <v>53050613.759999998</v>
          </cell>
          <cell r="S99">
            <v>10669497.439999999</v>
          </cell>
          <cell r="T99">
            <v>5728425.8799999999</v>
          </cell>
          <cell r="U99">
            <v>9820158.6500000004</v>
          </cell>
          <cell r="V99">
            <v>265945.92</v>
          </cell>
          <cell r="W99">
            <v>0</v>
          </cell>
          <cell r="X99">
            <v>0</v>
          </cell>
          <cell r="Y99">
            <v>73806215.769999996</v>
          </cell>
          <cell r="Z99">
            <v>33299630</v>
          </cell>
          <cell r="AA99">
            <v>40506585.770000003</v>
          </cell>
          <cell r="AB99">
            <v>0</v>
          </cell>
          <cell r="AC99">
            <v>40506585.770000003</v>
          </cell>
          <cell r="AD99">
            <v>40074931.369999997</v>
          </cell>
          <cell r="AE99">
            <v>38626439.869999997</v>
          </cell>
          <cell r="AF99">
            <v>431654.40000000002</v>
          </cell>
          <cell r="AG99">
            <v>1880145.9</v>
          </cell>
          <cell r="AH99" t="str">
            <v>ผ่าน</v>
          </cell>
          <cell r="AI99">
            <v>40074931.369999997</v>
          </cell>
        </row>
        <row r="100">
          <cell r="E100" t="str">
            <v>11105</v>
          </cell>
          <cell r="F100" t="str">
            <v>รพ.ท่าอุเทน</v>
          </cell>
          <cell r="G100">
            <v>1.2</v>
          </cell>
          <cell r="I100">
            <v>1.2</v>
          </cell>
          <cell r="J100">
            <v>44414</v>
          </cell>
          <cell r="K100">
            <v>1309.3607531288999</v>
          </cell>
          <cell r="L100">
            <v>262.2609694074655</v>
          </cell>
          <cell r="M100">
            <v>1571.9598000000003</v>
          </cell>
          <cell r="N100">
            <v>28.254999999999999</v>
          </cell>
          <cell r="O100">
            <v>0</v>
          </cell>
          <cell r="P100">
            <v>0</v>
          </cell>
          <cell r="Q100">
            <v>7060.1862376223353</v>
          </cell>
          <cell r="R100">
            <v>58155322.859999999</v>
          </cell>
          <cell r="S100">
            <v>11696152.49</v>
          </cell>
          <cell r="T100">
            <v>7763159.3399999999</v>
          </cell>
          <cell r="U100">
            <v>13308273.15</v>
          </cell>
          <cell r="V100">
            <v>271248</v>
          </cell>
          <cell r="W100">
            <v>0</v>
          </cell>
          <cell r="X100">
            <v>0</v>
          </cell>
          <cell r="Y100">
            <v>83430996.5</v>
          </cell>
          <cell r="Z100">
            <v>42248600</v>
          </cell>
          <cell r="AA100">
            <v>41182396.5</v>
          </cell>
          <cell r="AB100">
            <v>0</v>
          </cell>
          <cell r="AC100">
            <v>41182396.5</v>
          </cell>
          <cell r="AD100">
            <v>40615290.18</v>
          </cell>
          <cell r="AE100">
            <v>39147267.640000001</v>
          </cell>
          <cell r="AF100">
            <v>567106.31999999995</v>
          </cell>
          <cell r="AG100">
            <v>2035128.86</v>
          </cell>
          <cell r="AH100" t="str">
            <v>ผ่าน</v>
          </cell>
          <cell r="AI100">
            <v>40615290.18</v>
          </cell>
        </row>
        <row r="101">
          <cell r="E101" t="str">
            <v>11106</v>
          </cell>
          <cell r="F101" t="str">
            <v>รพ.บ้านแพง</v>
          </cell>
          <cell r="G101">
            <v>1.3</v>
          </cell>
          <cell r="I101">
            <v>1.3</v>
          </cell>
          <cell r="J101">
            <v>26994</v>
          </cell>
          <cell r="K101">
            <v>1465.2682798543597</v>
          </cell>
          <cell r="L101">
            <v>293.4887719646992</v>
          </cell>
          <cell r="M101">
            <v>1452.0004000000004</v>
          </cell>
          <cell r="N101">
            <v>19.560400000000001</v>
          </cell>
          <cell r="O101">
            <v>0</v>
          </cell>
          <cell r="P101">
            <v>0</v>
          </cell>
          <cell r="Q101">
            <v>7060.1862376223353</v>
          </cell>
          <cell r="R101">
            <v>39554386.719999999</v>
          </cell>
          <cell r="S101">
            <v>7955146.9400000004</v>
          </cell>
          <cell r="T101">
            <v>7768298.5300000003</v>
          </cell>
          <cell r="U101">
            <v>13317083.189999999</v>
          </cell>
          <cell r="V101">
            <v>187779.84</v>
          </cell>
          <cell r="W101">
            <v>0</v>
          </cell>
          <cell r="X101">
            <v>0</v>
          </cell>
          <cell r="Y101">
            <v>61014396.689999998</v>
          </cell>
          <cell r="Z101">
            <v>32777504</v>
          </cell>
          <cell r="AA101">
            <v>28236892.690000001</v>
          </cell>
          <cell r="AB101">
            <v>0</v>
          </cell>
          <cell r="AC101">
            <v>28236892.690000001</v>
          </cell>
          <cell r="AD101">
            <v>27693657.129999999</v>
          </cell>
          <cell r="AE101">
            <v>26692681.57</v>
          </cell>
          <cell r="AF101">
            <v>543235.56000000006</v>
          </cell>
          <cell r="AG101">
            <v>1544211.12</v>
          </cell>
          <cell r="AH101" t="str">
            <v>ผ่าน</v>
          </cell>
          <cell r="AI101">
            <v>27693657.129999999</v>
          </cell>
        </row>
        <row r="102">
          <cell r="E102" t="str">
            <v>11107</v>
          </cell>
          <cell r="F102" t="str">
            <v>รพ.นาทม</v>
          </cell>
          <cell r="G102">
            <v>1.35</v>
          </cell>
          <cell r="I102">
            <v>1.35</v>
          </cell>
          <cell r="J102">
            <v>17669</v>
          </cell>
          <cell r="K102">
            <v>1562.8211548529414</v>
          </cell>
          <cell r="L102">
            <v>313.02831562143399</v>
          </cell>
          <cell r="M102">
            <v>848.5062999999999</v>
          </cell>
          <cell r="N102">
            <v>26.477599999999999</v>
          </cell>
          <cell r="O102">
            <v>0</v>
          </cell>
          <cell r="P102">
            <v>0</v>
          </cell>
          <cell r="Q102">
            <v>7060.1862376223353</v>
          </cell>
          <cell r="R102">
            <v>27614139.579999998</v>
          </cell>
          <cell r="S102">
            <v>5553733.8899999997</v>
          </cell>
          <cell r="T102">
            <v>4714163.6900000004</v>
          </cell>
          <cell r="U102">
            <v>8081423.46</v>
          </cell>
          <cell r="V102">
            <v>254184.95999999999</v>
          </cell>
          <cell r="W102">
            <v>0</v>
          </cell>
          <cell r="X102">
            <v>0</v>
          </cell>
          <cell r="Y102">
            <v>41503481.890000001</v>
          </cell>
          <cell r="Z102">
            <v>16859173</v>
          </cell>
          <cell r="AA102">
            <v>24644308.890000001</v>
          </cell>
          <cell r="AB102">
            <v>0</v>
          </cell>
          <cell r="AC102">
            <v>24644308.890000001</v>
          </cell>
          <cell r="AD102">
            <v>24309951.559999999</v>
          </cell>
          <cell r="AE102">
            <v>23431278.609999999</v>
          </cell>
          <cell r="AF102">
            <v>334357.33</v>
          </cell>
          <cell r="AG102">
            <v>1213030.28</v>
          </cell>
          <cell r="AH102" t="str">
            <v>ผ่าน</v>
          </cell>
          <cell r="AI102">
            <v>24309951.559999999</v>
          </cell>
        </row>
        <row r="103">
          <cell r="E103" t="str">
            <v>11108</v>
          </cell>
          <cell r="F103" t="str">
            <v>รพ.เรณูนคร</v>
          </cell>
          <cell r="G103">
            <v>1.25</v>
          </cell>
          <cell r="I103">
            <v>1.25</v>
          </cell>
          <cell r="J103">
            <v>32646</v>
          </cell>
          <cell r="K103">
            <v>1411.3085146732237</v>
          </cell>
          <cell r="L103">
            <v>282.68079540068987</v>
          </cell>
          <cell r="M103">
            <v>1484.0338000000004</v>
          </cell>
          <cell r="N103">
            <v>16.207800000000002</v>
          </cell>
          <cell r="O103">
            <v>0</v>
          </cell>
          <cell r="P103">
            <v>0</v>
          </cell>
          <cell r="Q103">
            <v>7060.1862376223353</v>
          </cell>
          <cell r="R103">
            <v>46074666.640000001</v>
          </cell>
          <cell r="S103">
            <v>9266500.4800000004</v>
          </cell>
          <cell r="T103">
            <v>7634307.0599999996</v>
          </cell>
          <cell r="U103">
            <v>13087383.529999999</v>
          </cell>
          <cell r="V103">
            <v>155594.88</v>
          </cell>
          <cell r="W103">
            <v>0</v>
          </cell>
          <cell r="X103">
            <v>0</v>
          </cell>
          <cell r="Y103">
            <v>68584145.530000001</v>
          </cell>
          <cell r="Z103">
            <v>44400690</v>
          </cell>
          <cell r="AA103">
            <v>24183455.530000001</v>
          </cell>
          <cell r="AB103">
            <v>0</v>
          </cell>
          <cell r="AC103">
            <v>24183455.530000001</v>
          </cell>
          <cell r="AD103">
            <v>23640220.899999999</v>
          </cell>
          <cell r="AE103">
            <v>22785755.079999998</v>
          </cell>
          <cell r="AF103">
            <v>543234.63</v>
          </cell>
          <cell r="AG103">
            <v>1397700.45</v>
          </cell>
          <cell r="AH103" t="str">
            <v>ผ่าน</v>
          </cell>
          <cell r="AI103">
            <v>23640220.899999999</v>
          </cell>
        </row>
        <row r="104">
          <cell r="E104" t="str">
            <v>11109</v>
          </cell>
          <cell r="F104" t="str">
            <v>รพ.นาแก</v>
          </cell>
          <cell r="G104">
            <v>1.1499999999999999</v>
          </cell>
          <cell r="I104">
            <v>1.1499999999999999</v>
          </cell>
          <cell r="J104">
            <v>54029</v>
          </cell>
          <cell r="K104">
            <v>1242.6252218688899</v>
          </cell>
          <cell r="L104">
            <v>248.89404582440037</v>
          </cell>
          <cell r="M104">
            <v>1902.2336999999993</v>
          </cell>
          <cell r="N104">
            <v>35.942499999999988</v>
          </cell>
          <cell r="O104">
            <v>0</v>
          </cell>
          <cell r="P104">
            <v>0</v>
          </cell>
          <cell r="Q104">
            <v>7060.1862376223353</v>
          </cell>
          <cell r="R104">
            <v>67139384.799999997</v>
          </cell>
          <cell r="S104">
            <v>13503019.92</v>
          </cell>
          <cell r="T104">
            <v>9002798.5</v>
          </cell>
          <cell r="U104">
            <v>15433368.859999999</v>
          </cell>
          <cell r="V104">
            <v>345048</v>
          </cell>
          <cell r="W104">
            <v>0</v>
          </cell>
          <cell r="X104">
            <v>0</v>
          </cell>
          <cell r="Y104">
            <v>96420821.579999998</v>
          </cell>
          <cell r="Z104">
            <v>53039400</v>
          </cell>
          <cell r="AA104">
            <v>43381421.579999998</v>
          </cell>
          <cell r="AB104">
            <v>0</v>
          </cell>
          <cell r="AC104">
            <v>43381421.579999998</v>
          </cell>
          <cell r="AD104">
            <v>42724151.670000002</v>
          </cell>
          <cell r="AE104">
            <v>41179905.219999999</v>
          </cell>
          <cell r="AF104">
            <v>657269.91</v>
          </cell>
          <cell r="AG104">
            <v>2201516.36</v>
          </cell>
          <cell r="AH104" t="str">
            <v>ผ่าน</v>
          </cell>
          <cell r="AI104">
            <v>42724151.670000002</v>
          </cell>
        </row>
        <row r="105">
          <cell r="E105" t="str">
            <v>11110</v>
          </cell>
          <cell r="F105" t="str">
            <v>รพ.ศรีสงคราม</v>
          </cell>
          <cell r="G105">
            <v>1.1499999999999999</v>
          </cell>
          <cell r="I105">
            <v>1.1499999999999999</v>
          </cell>
          <cell r="J105">
            <v>53438</v>
          </cell>
          <cell r="K105">
            <v>1246.601903764597</v>
          </cell>
          <cell r="L105">
            <v>249.69056309168275</v>
          </cell>
          <cell r="M105">
            <v>3749.9625000000019</v>
          </cell>
          <cell r="N105">
            <v>53.810799999999979</v>
          </cell>
          <cell r="O105">
            <v>78.256</v>
          </cell>
          <cell r="P105">
            <v>0</v>
          </cell>
          <cell r="Q105">
            <v>7060.1862376223353</v>
          </cell>
          <cell r="R105">
            <v>66617486.880000003</v>
          </cell>
          <cell r="S105">
            <v>13398056.220000001</v>
          </cell>
          <cell r="T105">
            <v>17747638.879999999</v>
          </cell>
          <cell r="U105">
            <v>30424523.800000001</v>
          </cell>
          <cell r="V105">
            <v>516583.67999999999</v>
          </cell>
          <cell r="W105">
            <v>704304</v>
          </cell>
          <cell r="X105">
            <v>0</v>
          </cell>
          <cell r="Y105">
            <v>111660954.58000001</v>
          </cell>
          <cell r="Z105">
            <v>51493860</v>
          </cell>
          <cell r="AA105">
            <v>60167094.579999998</v>
          </cell>
          <cell r="AB105">
            <v>0</v>
          </cell>
          <cell r="AC105">
            <v>60167094.579999998</v>
          </cell>
          <cell r="AD105">
            <v>58956898.950000003</v>
          </cell>
          <cell r="AE105">
            <v>56825926.700000003</v>
          </cell>
          <cell r="AF105">
            <v>1210195.6299999999</v>
          </cell>
          <cell r="AG105">
            <v>3341167.88</v>
          </cell>
          <cell r="AH105" t="str">
            <v>ผ่าน</v>
          </cell>
          <cell r="AI105">
            <v>58956898.950000003</v>
          </cell>
        </row>
        <row r="106">
          <cell r="E106" t="str">
            <v>11111</v>
          </cell>
          <cell r="F106" t="str">
            <v>รพ.นาหว้า</v>
          </cell>
          <cell r="G106">
            <v>1.25</v>
          </cell>
          <cell r="I106">
            <v>1.25</v>
          </cell>
          <cell r="J106">
            <v>37692</v>
          </cell>
          <cell r="K106">
            <v>1364.2325469586392</v>
          </cell>
          <cell r="L106">
            <v>273.25162252549524</v>
          </cell>
          <cell r="M106">
            <v>1354.0559000000001</v>
          </cell>
          <cell r="N106">
            <v>30.027999999999992</v>
          </cell>
          <cell r="O106">
            <v>0</v>
          </cell>
          <cell r="P106">
            <v>0</v>
          </cell>
          <cell r="Q106">
            <v>7060.1862376223353</v>
          </cell>
          <cell r="R106">
            <v>51421868.399999999</v>
          </cell>
          <cell r="S106">
            <v>10341925.460000001</v>
          </cell>
          <cell r="T106">
            <v>6965662.4500000002</v>
          </cell>
          <cell r="U106">
            <v>11941135.630000001</v>
          </cell>
          <cell r="V106">
            <v>288268.79999999999</v>
          </cell>
          <cell r="W106">
            <v>0</v>
          </cell>
          <cell r="X106">
            <v>0</v>
          </cell>
          <cell r="Y106">
            <v>73993198.289999992</v>
          </cell>
          <cell r="Z106">
            <v>31968340</v>
          </cell>
          <cell r="AA106">
            <v>42024858.289999999</v>
          </cell>
          <cell r="AB106">
            <v>0</v>
          </cell>
          <cell r="AC106">
            <v>42024858.289999999</v>
          </cell>
          <cell r="AD106">
            <v>41516997.530000001</v>
          </cell>
          <cell r="AE106">
            <v>40016383.159999996</v>
          </cell>
          <cell r="AF106">
            <v>507860.76</v>
          </cell>
          <cell r="AG106">
            <v>2008475.13</v>
          </cell>
          <cell r="AH106" t="str">
            <v>ผ่าน</v>
          </cell>
          <cell r="AI106">
            <v>41516997.530000001</v>
          </cell>
        </row>
        <row r="107">
          <cell r="E107" t="str">
            <v>11112</v>
          </cell>
          <cell r="F107" t="str">
            <v>รพ.โพนสวรรค์</v>
          </cell>
          <cell r="G107">
            <v>1.2</v>
          </cell>
          <cell r="I107">
            <v>1.2</v>
          </cell>
          <cell r="J107">
            <v>43356</v>
          </cell>
          <cell r="K107">
            <v>1317.6088416247371</v>
          </cell>
          <cell r="L107">
            <v>263.91303639001234</v>
          </cell>
          <cell r="M107">
            <v>1872.9894000000004</v>
          </cell>
          <cell r="N107">
            <v>31.81069999999999</v>
          </cell>
          <cell r="O107">
            <v>0</v>
          </cell>
          <cell r="P107">
            <v>0</v>
          </cell>
          <cell r="Q107">
            <v>7060.1862376223353</v>
          </cell>
          <cell r="R107">
            <v>57127599.020000003</v>
          </cell>
          <cell r="S107">
            <v>11489457.49</v>
          </cell>
          <cell r="T107">
            <v>9249800.8800000008</v>
          </cell>
          <cell r="U107">
            <v>15856801.51</v>
          </cell>
          <cell r="V107">
            <v>305382.71999999997</v>
          </cell>
          <cell r="W107">
            <v>0</v>
          </cell>
          <cell r="X107">
            <v>0</v>
          </cell>
          <cell r="Y107">
            <v>84779240.74000001</v>
          </cell>
          <cell r="Z107">
            <v>35772615</v>
          </cell>
          <cell r="AA107">
            <v>49006625.740000002</v>
          </cell>
          <cell r="AB107">
            <v>0</v>
          </cell>
          <cell r="AC107">
            <v>49006625.740000002</v>
          </cell>
          <cell r="AD107">
            <v>48346742.32</v>
          </cell>
          <cell r="AE107">
            <v>46599269.710000001</v>
          </cell>
          <cell r="AF107">
            <v>659883.42000000004</v>
          </cell>
          <cell r="AG107">
            <v>2407356.0299999998</v>
          </cell>
          <cell r="AH107" t="str">
            <v>ผ่าน</v>
          </cell>
          <cell r="AI107">
            <v>48346742.32</v>
          </cell>
        </row>
        <row r="108">
          <cell r="E108" t="str">
            <v>11451</v>
          </cell>
          <cell r="F108" t="str">
            <v>รพร.ธาตุพนม</v>
          </cell>
          <cell r="G108">
            <v>1.1000000000000001</v>
          </cell>
          <cell r="I108">
            <v>1.1000000000000001</v>
          </cell>
          <cell r="J108">
            <v>60381</v>
          </cell>
          <cell r="K108">
            <v>1204.5203304030558</v>
          </cell>
          <cell r="L108">
            <v>241.26175215543873</v>
          </cell>
          <cell r="M108">
            <v>8670.1041999999998</v>
          </cell>
          <cell r="N108">
            <v>220.58459999999999</v>
          </cell>
          <cell r="O108">
            <v>61.124200000000009</v>
          </cell>
          <cell r="P108">
            <v>0</v>
          </cell>
          <cell r="Q108">
            <v>7060.1862376223353</v>
          </cell>
          <cell r="R108">
            <v>72731860.920000002</v>
          </cell>
          <cell r="S108">
            <v>14627774.279999999</v>
          </cell>
          <cell r="T108">
            <v>39249381.780000001</v>
          </cell>
          <cell r="U108">
            <v>67284654.480000004</v>
          </cell>
          <cell r="V108">
            <v>2117612.16</v>
          </cell>
          <cell r="W108">
            <v>550117.80000000005</v>
          </cell>
          <cell r="X108">
            <v>0</v>
          </cell>
          <cell r="Y108">
            <v>157312019.64000002</v>
          </cell>
          <cell r="Z108">
            <v>80553658</v>
          </cell>
          <cell r="AA108">
            <v>76758361.640000001</v>
          </cell>
          <cell r="AB108">
            <v>0</v>
          </cell>
          <cell r="AC108">
            <v>76758361.640000001</v>
          </cell>
          <cell r="AD108">
            <v>74179013.849999994</v>
          </cell>
          <cell r="AE108">
            <v>71497844.670000002</v>
          </cell>
          <cell r="AF108">
            <v>2579347.79</v>
          </cell>
          <cell r="AG108">
            <v>5260516.97</v>
          </cell>
          <cell r="AH108" t="str">
            <v>ผ่าน</v>
          </cell>
          <cell r="AI108">
            <v>74179013.849999994</v>
          </cell>
        </row>
        <row r="109">
          <cell r="E109" t="str">
            <v>40840</v>
          </cell>
          <cell r="F109" t="str">
            <v>รพ.วังยาง</v>
          </cell>
          <cell r="G109">
            <v>1.35</v>
          </cell>
          <cell r="I109">
            <v>1.35</v>
          </cell>
          <cell r="J109">
            <v>11638</v>
          </cell>
          <cell r="K109">
            <v>1640.5188389589239</v>
          </cell>
          <cell r="L109">
            <v>328.59092504438621</v>
          </cell>
          <cell r="M109">
            <v>720.36779999999987</v>
          </cell>
          <cell r="N109">
            <v>11.1861</v>
          </cell>
          <cell r="O109">
            <v>0</v>
          </cell>
          <cell r="P109">
            <v>0</v>
          </cell>
          <cell r="Q109">
            <v>7060.1862376223353</v>
          </cell>
          <cell r="R109">
            <v>19092809.460000001</v>
          </cell>
          <cell r="S109">
            <v>3839930.72</v>
          </cell>
          <cell r="T109">
            <v>4002246.91</v>
          </cell>
          <cell r="U109">
            <v>6860994.71</v>
          </cell>
          <cell r="V109">
            <v>107386.56</v>
          </cell>
          <cell r="W109">
            <v>0</v>
          </cell>
          <cell r="X109">
            <v>0</v>
          </cell>
          <cell r="Y109">
            <v>29901121.449999999</v>
          </cell>
          <cell r="Z109">
            <v>15040362</v>
          </cell>
          <cell r="AA109">
            <v>14860759.449999999</v>
          </cell>
          <cell r="AB109">
            <v>0</v>
          </cell>
          <cell r="AC109">
            <v>14860759.449999999</v>
          </cell>
          <cell r="AD109">
            <v>14582555.58</v>
          </cell>
          <cell r="AE109">
            <v>14055475.26</v>
          </cell>
          <cell r="AF109">
            <v>278203.87</v>
          </cell>
          <cell r="AG109">
            <v>805284.19</v>
          </cell>
          <cell r="AH109" t="str">
            <v>ผ่าน</v>
          </cell>
          <cell r="AI109">
            <v>14582555.58</v>
          </cell>
        </row>
        <row r="110">
          <cell r="H110">
            <v>0</v>
          </cell>
          <cell r="J110">
            <v>527864</v>
          </cell>
          <cell r="K110">
            <v>16156.798220594066</v>
          </cell>
          <cell r="L110">
            <v>3236.1574559835949</v>
          </cell>
          <cell r="M110">
            <v>53462.90750484998</v>
          </cell>
          <cell r="N110">
            <v>1110.2326000000003</v>
          </cell>
          <cell r="O110">
            <v>595.06009999999981</v>
          </cell>
          <cell r="P110">
            <v>221.5718</v>
          </cell>
          <cell r="Q110">
            <v>84722.234851468005</v>
          </cell>
          <cell r="R110">
            <v>669176753.23000002</v>
          </cell>
          <cell r="S110">
            <v>134584298.81</v>
          </cell>
          <cell r="U110">
            <v>428116444.88</v>
          </cell>
          <cell r="V110">
            <v>10658232.960000001</v>
          </cell>
          <cell r="W110">
            <v>5355540.8999999994</v>
          </cell>
          <cell r="X110">
            <v>2658861.6</v>
          </cell>
          <cell r="Y110">
            <v>1250550132.3800001</v>
          </cell>
          <cell r="Z110">
            <v>660296310</v>
          </cell>
          <cell r="AA110">
            <v>590253822.38000011</v>
          </cell>
          <cell r="AB110">
            <v>0</v>
          </cell>
          <cell r="AC110">
            <v>590253822.38000011</v>
          </cell>
          <cell r="AD110">
            <v>573573552.20999992</v>
          </cell>
          <cell r="AE110">
            <v>552841978.01999998</v>
          </cell>
          <cell r="AF110">
            <v>16680270.17</v>
          </cell>
          <cell r="AG110">
            <v>37411844.359999999</v>
          </cell>
          <cell r="AH110">
            <v>0</v>
          </cell>
          <cell r="AI110">
            <v>573573552.20999992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จัดสรรเพิ่มเติมโนนสูง"/>
      <sheetName val="Step"/>
      <sheetName val="Readme"/>
      <sheetName val="1.จัดสรรก่อน SK"/>
      <sheetName val="2.จัดสรรหลังSK"/>
      <sheetName val="3.สรุปวงเงินเขต"/>
      <sheetName val="4.เขตปรับKและเกลี่ยเงินเพิ่มฯ"/>
      <sheetName val="5.โอน OP-PPให้ รพ.สต.ถ่ายโอน 68"/>
      <sheetName val="6.ปรับเกลี่ย PPnonUC"/>
      <sheetName val="7.จัดสรร nonUC รพ.สต. ถ่ายโอน"/>
      <sheetName val="8.Printผลการปรับเกลี่ยส่ง "/>
      <sheetName val="5.โอน OP-PPให้ รพ.สต.ถ่ายโอน"/>
      <sheetName val="7.ปรับเกลี่ย PPnonUC"/>
      <sheetName val="8.จัดสรร nonUC รพ.สต. ถ่ายโอน"/>
      <sheetName val="9.Printผลการปรับเกลี่ยส่ง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E16" t="str">
            <v>11040</v>
          </cell>
          <cell r="F16" t="str">
            <v>รพ.บึงกาฬ</v>
          </cell>
          <cell r="G16">
            <v>1.1499999999999999</v>
          </cell>
          <cell r="I16">
            <v>1.1499999999999999</v>
          </cell>
          <cell r="J16">
            <v>75286</v>
          </cell>
          <cell r="K16">
            <v>1155.3570709029566</v>
          </cell>
          <cell r="L16">
            <v>252.30967643346705</v>
          </cell>
          <cell r="M16">
            <v>21232.221798429975</v>
          </cell>
          <cell r="N16">
            <v>429.57290000000057</v>
          </cell>
          <cell r="O16">
            <v>441.45630000000017</v>
          </cell>
          <cell r="P16">
            <v>0</v>
          </cell>
          <cell r="Q16">
            <v>7058.1569467440022</v>
          </cell>
          <cell r="R16">
            <v>86982212.439999998</v>
          </cell>
          <cell r="S16">
            <v>18995386.300000001</v>
          </cell>
          <cell r="T16">
            <v>100531320.77</v>
          </cell>
          <cell r="U16">
            <v>172339407.03999999</v>
          </cell>
          <cell r="V16">
            <v>4123899.84</v>
          </cell>
          <cell r="W16">
            <v>3973106.7</v>
          </cell>
          <cell r="X16">
            <v>0</v>
          </cell>
          <cell r="Y16">
            <v>286414012.31999993</v>
          </cell>
          <cell r="Z16">
            <v>113454719</v>
          </cell>
          <cell r="AA16">
            <v>172959293.31999999</v>
          </cell>
          <cell r="AB16">
            <v>0</v>
          </cell>
          <cell r="AC16">
            <v>172959293.31999999</v>
          </cell>
          <cell r="AD16">
            <v>159199449</v>
          </cell>
          <cell r="AE16">
            <v>150355035</v>
          </cell>
          <cell r="AF16">
            <v>13759844.32</v>
          </cell>
          <cell r="AG16">
            <v>22604258.32</v>
          </cell>
          <cell r="AH16" t="str">
            <v>ผ่าน</v>
          </cell>
          <cell r="AI16">
            <v>159199449</v>
          </cell>
          <cell r="AK16">
            <v>172959293.31999999</v>
          </cell>
          <cell r="AN16">
            <v>0</v>
          </cell>
          <cell r="AP16">
            <v>172959293.31999999</v>
          </cell>
        </row>
        <row r="17">
          <cell r="E17" t="str">
            <v>11041</v>
          </cell>
          <cell r="F17" t="str">
            <v>รพ.พรเจริญ</v>
          </cell>
          <cell r="G17">
            <v>1.2</v>
          </cell>
          <cell r="I17">
            <v>1.2</v>
          </cell>
          <cell r="J17">
            <v>41251</v>
          </cell>
          <cell r="K17">
            <v>1362.6653850815737</v>
          </cell>
          <cell r="L17">
            <v>297.58216843155316</v>
          </cell>
          <cell r="M17">
            <v>2207.5319000000009</v>
          </cell>
          <cell r="N17">
            <v>21.191899999999997</v>
          </cell>
          <cell r="O17">
            <v>0</v>
          </cell>
          <cell r="P17">
            <v>0</v>
          </cell>
          <cell r="Q17">
            <v>7058.1569467440022</v>
          </cell>
          <cell r="R17">
            <v>56211309.799999997</v>
          </cell>
          <cell r="S17">
            <v>12275562.029999999</v>
          </cell>
          <cell r="T17">
            <v>10906774.710000001</v>
          </cell>
          <cell r="U17">
            <v>18697328.079999998</v>
          </cell>
          <cell r="V17">
            <v>203442.24</v>
          </cell>
          <cell r="W17">
            <v>0</v>
          </cell>
          <cell r="X17">
            <v>0</v>
          </cell>
          <cell r="Y17">
            <v>87387642.149999991</v>
          </cell>
          <cell r="Z17">
            <v>32449575</v>
          </cell>
          <cell r="AA17">
            <v>54938067.149999999</v>
          </cell>
          <cell r="AB17">
            <v>0</v>
          </cell>
          <cell r="AC17">
            <v>54938067.149999999</v>
          </cell>
          <cell r="AD17">
            <v>44672115</v>
          </cell>
          <cell r="AE17">
            <v>42190331</v>
          </cell>
          <cell r="AF17">
            <v>10265952.15</v>
          </cell>
          <cell r="AG17">
            <v>12747736.15</v>
          </cell>
          <cell r="AH17" t="str">
            <v>ผ่าน</v>
          </cell>
          <cell r="AI17">
            <v>44672115</v>
          </cell>
          <cell r="AK17">
            <v>54938067.149999999</v>
          </cell>
          <cell r="AN17">
            <v>0</v>
          </cell>
          <cell r="AP17">
            <v>54938067.149999999</v>
          </cell>
        </row>
        <row r="18">
          <cell r="E18" t="str">
            <v>11043</v>
          </cell>
          <cell r="F18" t="str">
            <v>รพ.โซ่พิสัย</v>
          </cell>
          <cell r="G18">
            <v>1.1499999999999999</v>
          </cell>
          <cell r="I18">
            <v>1.1499999999999999</v>
          </cell>
          <cell r="J18">
            <v>48522</v>
          </cell>
          <cell r="K18">
            <v>1307.0140767074729</v>
          </cell>
          <cell r="L18">
            <v>285.42890070421663</v>
          </cell>
          <cell r="M18">
            <v>5241.8793450000048</v>
          </cell>
          <cell r="N18">
            <v>80.764399999999938</v>
          </cell>
          <cell r="O18">
            <v>0</v>
          </cell>
          <cell r="P18">
            <v>0</v>
          </cell>
          <cell r="Q18">
            <v>7058.1569467440022</v>
          </cell>
          <cell r="R18">
            <v>63418937.030000001</v>
          </cell>
          <cell r="S18">
            <v>13849581.119999999</v>
          </cell>
          <cell r="T18">
            <v>24819496.239999998</v>
          </cell>
          <cell r="U18">
            <v>42547707.840000004</v>
          </cell>
          <cell r="V18">
            <v>775338.24</v>
          </cell>
          <cell r="W18">
            <v>0</v>
          </cell>
          <cell r="X18">
            <v>0</v>
          </cell>
          <cell r="Y18">
            <v>120591564.23</v>
          </cell>
          <cell r="Z18">
            <v>32714162</v>
          </cell>
          <cell r="AA18">
            <v>87877402.230000004</v>
          </cell>
          <cell r="AB18">
            <v>0</v>
          </cell>
          <cell r="AC18">
            <v>87877402.230000004</v>
          </cell>
          <cell r="AD18">
            <v>75138125</v>
          </cell>
          <cell r="AE18">
            <v>70963785</v>
          </cell>
          <cell r="AF18">
            <v>12739277.23</v>
          </cell>
          <cell r="AG18">
            <v>16913617.23</v>
          </cell>
          <cell r="AH18" t="str">
            <v>ผ่าน</v>
          </cell>
          <cell r="AI18">
            <v>75138125</v>
          </cell>
          <cell r="AK18">
            <v>87877402.230000004</v>
          </cell>
          <cell r="AN18">
            <v>0</v>
          </cell>
          <cell r="AP18">
            <v>87877402.230000004</v>
          </cell>
        </row>
        <row r="19">
          <cell r="E19" t="str">
            <v>11046</v>
          </cell>
          <cell r="F19" t="str">
            <v>รพ.เซกา</v>
          </cell>
          <cell r="G19">
            <v>1.1499999999999999</v>
          </cell>
          <cell r="I19">
            <v>1.1499999999999999</v>
          </cell>
          <cell r="J19">
            <v>52869</v>
          </cell>
          <cell r="K19">
            <v>1276.1638086591388</v>
          </cell>
          <cell r="L19">
            <v>278.69174449999053</v>
          </cell>
          <cell r="M19">
            <v>5197.6062000000038</v>
          </cell>
          <cell r="N19">
            <v>63.192200000000007</v>
          </cell>
          <cell r="O19">
            <v>0</v>
          </cell>
          <cell r="P19">
            <v>0</v>
          </cell>
          <cell r="Q19">
            <v>7058.1569467440022</v>
          </cell>
          <cell r="R19">
            <v>67469504.400000006</v>
          </cell>
          <cell r="S19">
            <v>14734153.84</v>
          </cell>
          <cell r="T19">
            <v>24609869.739999998</v>
          </cell>
          <cell r="U19">
            <v>42188348.130000003</v>
          </cell>
          <cell r="V19">
            <v>606645.12</v>
          </cell>
          <cell r="W19">
            <v>0</v>
          </cell>
          <cell r="X19">
            <v>0</v>
          </cell>
          <cell r="Y19">
            <v>124998651.49000001</v>
          </cell>
          <cell r="Z19">
            <v>53508444</v>
          </cell>
          <cell r="AA19">
            <v>71490207.489999995</v>
          </cell>
          <cell r="AB19">
            <v>0</v>
          </cell>
          <cell r="AC19">
            <v>71490207.489999995</v>
          </cell>
          <cell r="AD19">
            <v>60965349</v>
          </cell>
          <cell r="AE19">
            <v>57578385</v>
          </cell>
          <cell r="AF19">
            <v>10524858.49</v>
          </cell>
          <cell r="AG19">
            <v>13911822.49</v>
          </cell>
          <cell r="AH19" t="str">
            <v>ผ่าน</v>
          </cell>
          <cell r="AI19">
            <v>60965349</v>
          </cell>
          <cell r="AK19">
            <v>71490207.489999995</v>
          </cell>
          <cell r="AN19">
            <v>0</v>
          </cell>
          <cell r="AP19">
            <v>71490207.489999995</v>
          </cell>
        </row>
        <row r="20">
          <cell r="E20" t="str">
            <v>11047</v>
          </cell>
          <cell r="F20" t="str">
            <v>รพ.ปากคาด</v>
          </cell>
          <cell r="G20">
            <v>1.25</v>
          </cell>
          <cell r="I20">
            <v>1.25</v>
          </cell>
          <cell r="J20">
            <v>30357</v>
          </cell>
          <cell r="K20">
            <v>1467.3144332443917</v>
          </cell>
          <cell r="L20">
            <v>320.43568106104033</v>
          </cell>
          <cell r="M20">
            <v>2027.4378000000004</v>
          </cell>
          <cell r="N20">
            <v>55.809000000000019</v>
          </cell>
          <cell r="O20">
            <v>0</v>
          </cell>
          <cell r="P20">
            <v>0</v>
          </cell>
          <cell r="Q20">
            <v>7058.1569467440022</v>
          </cell>
          <cell r="R20">
            <v>44543264.25</v>
          </cell>
          <cell r="S20">
            <v>9727465.9700000007</v>
          </cell>
          <cell r="T20">
            <v>10434356.390000001</v>
          </cell>
          <cell r="U20">
            <v>17887468.09</v>
          </cell>
          <cell r="V20">
            <v>535766.4</v>
          </cell>
          <cell r="W20">
            <v>0</v>
          </cell>
          <cell r="X20">
            <v>0</v>
          </cell>
          <cell r="Y20">
            <v>72693964.710000008</v>
          </cell>
          <cell r="Z20">
            <v>27306542</v>
          </cell>
          <cell r="AA20">
            <v>45387422.710000001</v>
          </cell>
          <cell r="AB20">
            <v>0</v>
          </cell>
          <cell r="AC20">
            <v>45387422.710000001</v>
          </cell>
          <cell r="AD20">
            <v>32828444</v>
          </cell>
          <cell r="AE20">
            <v>31004641</v>
          </cell>
          <cell r="AF20">
            <v>12558978.710000001</v>
          </cell>
          <cell r="AG20">
            <v>14382781.710000001</v>
          </cell>
          <cell r="AH20" t="str">
            <v>ผ่าน</v>
          </cell>
          <cell r="AI20">
            <v>32828444</v>
          </cell>
          <cell r="AK20">
            <v>45387422.710000001</v>
          </cell>
          <cell r="AN20">
            <v>0</v>
          </cell>
          <cell r="AP20">
            <v>45387422.710000001</v>
          </cell>
        </row>
        <row r="21">
          <cell r="E21" t="str">
            <v>11048</v>
          </cell>
          <cell r="F21" t="str">
            <v>รพ.บึงโขงหลง</v>
          </cell>
          <cell r="G21">
            <v>1.25</v>
          </cell>
          <cell r="I21">
            <v>1.25</v>
          </cell>
          <cell r="J21">
            <v>30863</v>
          </cell>
          <cell r="K21">
            <v>1460.987367397855</v>
          </cell>
          <cell r="L21">
            <v>319.05396105271689</v>
          </cell>
          <cell r="M21">
            <v>2371.5380999999975</v>
          </cell>
          <cell r="N21">
            <v>42.520299999999992</v>
          </cell>
          <cell r="O21">
            <v>0</v>
          </cell>
          <cell r="P21">
            <v>0</v>
          </cell>
          <cell r="Q21">
            <v>7058.1569467440022</v>
          </cell>
          <cell r="R21">
            <v>45090453.119999997</v>
          </cell>
          <cell r="S21">
            <v>9846962.4000000004</v>
          </cell>
          <cell r="T21">
            <v>12205293.310000001</v>
          </cell>
          <cell r="U21">
            <v>20923359.960000001</v>
          </cell>
          <cell r="V21">
            <v>408194.88</v>
          </cell>
          <cell r="W21">
            <v>0</v>
          </cell>
          <cell r="X21">
            <v>0</v>
          </cell>
          <cell r="Y21">
            <v>76268970.359999985</v>
          </cell>
          <cell r="Z21">
            <v>28190599</v>
          </cell>
          <cell r="AA21">
            <v>48078371.359999999</v>
          </cell>
          <cell r="AB21">
            <v>0</v>
          </cell>
          <cell r="AC21">
            <v>48078371.359999999</v>
          </cell>
          <cell r="AD21">
            <v>34306296</v>
          </cell>
          <cell r="AE21">
            <v>32400391</v>
          </cell>
          <cell r="AF21">
            <v>13772075.359999999</v>
          </cell>
          <cell r="AG21">
            <v>15677980.359999999</v>
          </cell>
          <cell r="AH21" t="str">
            <v>ผ่าน</v>
          </cell>
          <cell r="AI21">
            <v>34306296</v>
          </cell>
          <cell r="AK21">
            <v>48078371.359999999</v>
          </cell>
          <cell r="AN21">
            <v>0</v>
          </cell>
          <cell r="AP21">
            <v>48078371.359999999</v>
          </cell>
        </row>
        <row r="22">
          <cell r="E22" t="str">
            <v>11049</v>
          </cell>
          <cell r="F22" t="str">
            <v>รพ.ศรีวิไล</v>
          </cell>
          <cell r="G22">
            <v>1.25</v>
          </cell>
          <cell r="I22">
            <v>1.25</v>
          </cell>
          <cell r="J22">
            <v>31290</v>
          </cell>
          <cell r="K22">
            <v>1455.8073285394696</v>
          </cell>
          <cell r="L22">
            <v>317.92273154266536</v>
          </cell>
          <cell r="M22">
            <v>1577.9913000000006</v>
          </cell>
          <cell r="N22">
            <v>24.6297</v>
          </cell>
          <cell r="O22">
            <v>0</v>
          </cell>
          <cell r="P22">
            <v>0</v>
          </cell>
          <cell r="Q22">
            <v>7058.1569467440022</v>
          </cell>
          <cell r="R22">
            <v>45552211.310000002</v>
          </cell>
          <cell r="S22">
            <v>9947802.2699999996</v>
          </cell>
          <cell r="T22">
            <v>8121246.96</v>
          </cell>
          <cell r="U22">
            <v>13922137.640000001</v>
          </cell>
          <cell r="V22">
            <v>236445.12</v>
          </cell>
          <cell r="W22">
            <v>0</v>
          </cell>
          <cell r="X22">
            <v>0</v>
          </cell>
          <cell r="Y22">
            <v>69658596.340000004</v>
          </cell>
          <cell r="Z22">
            <v>28577843</v>
          </cell>
          <cell r="AA22">
            <v>41080753.340000004</v>
          </cell>
          <cell r="AB22">
            <v>0</v>
          </cell>
          <cell r="AC22">
            <v>41080753.340000004</v>
          </cell>
          <cell r="AD22">
            <v>29254856</v>
          </cell>
          <cell r="AE22">
            <v>27629586</v>
          </cell>
          <cell r="AF22">
            <v>11825897.34</v>
          </cell>
          <cell r="AG22">
            <v>13451167.34</v>
          </cell>
          <cell r="AH22" t="str">
            <v>ผ่าน</v>
          </cell>
          <cell r="AI22">
            <v>29254856</v>
          </cell>
          <cell r="AK22">
            <v>41080753.340000004</v>
          </cell>
          <cell r="AN22">
            <v>0</v>
          </cell>
          <cell r="AP22">
            <v>41080753.340000004</v>
          </cell>
        </row>
        <row r="23">
          <cell r="E23" t="str">
            <v>11050</v>
          </cell>
          <cell r="F23" t="str">
            <v>รพ.บุ่งคล้า</v>
          </cell>
          <cell r="G23">
            <v>1.35</v>
          </cell>
          <cell r="I23">
            <v>1.35</v>
          </cell>
          <cell r="J23">
            <v>11249</v>
          </cell>
          <cell r="K23">
            <v>1682.2005680504935</v>
          </cell>
          <cell r="L23">
            <v>367.36303582273979</v>
          </cell>
          <cell r="M23">
            <v>706.74180000000001</v>
          </cell>
          <cell r="N23">
            <v>9.4550000000000001</v>
          </cell>
          <cell r="O23">
            <v>0</v>
          </cell>
          <cell r="P23">
            <v>0</v>
          </cell>
          <cell r="Q23">
            <v>7058.1569467440022</v>
          </cell>
          <cell r="R23">
            <v>18923074.190000001</v>
          </cell>
          <cell r="S23">
            <v>4132466.79</v>
          </cell>
          <cell r="T23">
            <v>3928281.83</v>
          </cell>
          <cell r="U23">
            <v>6734197.4199999999</v>
          </cell>
          <cell r="V23">
            <v>90768</v>
          </cell>
          <cell r="W23">
            <v>0</v>
          </cell>
          <cell r="X23">
            <v>0</v>
          </cell>
          <cell r="Y23">
            <v>29880506.399999999</v>
          </cell>
          <cell r="Z23">
            <v>14937098</v>
          </cell>
          <cell r="AA23">
            <v>14943408.4</v>
          </cell>
          <cell r="AB23">
            <v>0</v>
          </cell>
          <cell r="AC23">
            <v>14943408.4</v>
          </cell>
          <cell r="AD23">
            <v>10000000</v>
          </cell>
          <cell r="AE23">
            <v>10000000</v>
          </cell>
          <cell r="AF23">
            <v>4943408.4000000004</v>
          </cell>
          <cell r="AG23">
            <v>4943408.4000000004</v>
          </cell>
          <cell r="AH23" t="str">
            <v>ผ่าน</v>
          </cell>
          <cell r="AI23">
            <v>10000000</v>
          </cell>
          <cell r="AK23">
            <v>14943408.4</v>
          </cell>
          <cell r="AN23">
            <v>0</v>
          </cell>
          <cell r="AP23">
            <v>14943408.4</v>
          </cell>
        </row>
        <row r="24">
          <cell r="H24">
            <v>0</v>
          </cell>
          <cell r="J24">
            <v>321687</v>
          </cell>
          <cell r="K24">
            <v>11167.51003858335</v>
          </cell>
          <cell r="L24">
            <v>2438.7878995483898</v>
          </cell>
          <cell r="M24">
            <v>40562.948243429986</v>
          </cell>
          <cell r="N24">
            <v>727.13540000000046</v>
          </cell>
          <cell r="O24">
            <v>441.45630000000017</v>
          </cell>
          <cell r="P24">
            <v>0</v>
          </cell>
          <cell r="Q24">
            <v>56465.255573952003</v>
          </cell>
          <cell r="R24">
            <v>428190966.54000002</v>
          </cell>
          <cell r="S24">
            <v>93509380.719999999</v>
          </cell>
          <cell r="U24">
            <v>335239954.19999999</v>
          </cell>
          <cell r="V24">
            <v>6980499.8400000008</v>
          </cell>
          <cell r="W24">
            <v>3973106.7</v>
          </cell>
          <cell r="X24">
            <v>0</v>
          </cell>
          <cell r="Y24">
            <v>867893908</v>
          </cell>
          <cell r="Z24">
            <v>331138982</v>
          </cell>
          <cell r="AA24">
            <v>536754926</v>
          </cell>
          <cell r="AB24">
            <v>0</v>
          </cell>
          <cell r="AC24">
            <v>536754926</v>
          </cell>
          <cell r="AD24">
            <v>446364634</v>
          </cell>
          <cell r="AE24">
            <v>422122154</v>
          </cell>
          <cell r="AF24">
            <v>90390292.000000015</v>
          </cell>
          <cell r="AG24">
            <v>114632772.00000001</v>
          </cell>
          <cell r="AH24">
            <v>0</v>
          </cell>
          <cell r="AI24">
            <v>446364634</v>
          </cell>
          <cell r="AJ24">
            <v>0</v>
          </cell>
          <cell r="AK24">
            <v>536754926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536754926</v>
          </cell>
        </row>
        <row r="25">
          <cell r="E25" t="str">
            <v>10704</v>
          </cell>
          <cell r="F25" t="str">
            <v>รพ.หนองบัวลำภู</v>
          </cell>
          <cell r="G25">
            <v>1.1000000000000001</v>
          </cell>
          <cell r="I25">
            <v>1.1000000000000001</v>
          </cell>
          <cell r="J25">
            <v>100956</v>
          </cell>
          <cell r="K25">
            <v>1125.908145132533</v>
          </cell>
          <cell r="L25">
            <v>237.26854689141805</v>
          </cell>
          <cell r="M25">
            <v>28458.04423142994</v>
          </cell>
          <cell r="N25">
            <v>775.64182000000005</v>
          </cell>
          <cell r="O25">
            <v>752.47059999999976</v>
          </cell>
          <cell r="P25">
            <v>26.724699999999999</v>
          </cell>
          <cell r="Q25">
            <v>7058.1569467440022</v>
          </cell>
          <cell r="R25">
            <v>113667182.7</v>
          </cell>
          <cell r="S25">
            <v>23953683.420000002</v>
          </cell>
          <cell r="T25">
            <v>128886028.31999999</v>
          </cell>
          <cell r="U25">
            <v>220947477.12</v>
          </cell>
          <cell r="V25">
            <v>7446161.4699999997</v>
          </cell>
          <cell r="W25">
            <v>6772235.4000000004</v>
          </cell>
          <cell r="X25">
            <v>320696.40000000002</v>
          </cell>
          <cell r="Y25">
            <v>373107436.50999999</v>
          </cell>
          <cell r="Z25">
            <v>181560641</v>
          </cell>
          <cell r="AA25">
            <v>191546795.50999999</v>
          </cell>
          <cell r="AB25">
            <v>0</v>
          </cell>
          <cell r="AC25">
            <v>191546795.50999999</v>
          </cell>
          <cell r="AD25">
            <v>188867707</v>
          </cell>
          <cell r="AE25">
            <v>178375057</v>
          </cell>
          <cell r="AF25">
            <v>2679088.5099999998</v>
          </cell>
          <cell r="AG25">
            <v>13171738.51</v>
          </cell>
          <cell r="AH25" t="str">
            <v>ผ่าน</v>
          </cell>
          <cell r="AI25">
            <v>188867707</v>
          </cell>
          <cell r="AK25">
            <v>191546795.50999999</v>
          </cell>
          <cell r="AN25">
            <v>0</v>
          </cell>
          <cell r="AP25">
            <v>191546795.50999999</v>
          </cell>
        </row>
        <row r="26">
          <cell r="E26" t="str">
            <v>10991</v>
          </cell>
          <cell r="F26" t="str">
            <v>รพ.นากลาง</v>
          </cell>
          <cell r="G26">
            <v>1.1000000000000001</v>
          </cell>
          <cell r="I26">
            <v>1.1000000000000001</v>
          </cell>
          <cell r="J26">
            <v>68869</v>
          </cell>
          <cell r="K26">
            <v>1239.9919210384933</v>
          </cell>
          <cell r="L26">
            <v>261.31002105403013</v>
          </cell>
          <cell r="M26">
            <v>3951.3732000000018</v>
          </cell>
          <cell r="N26">
            <v>74.925100000000029</v>
          </cell>
          <cell r="O26">
            <v>4.0449999999999999</v>
          </cell>
          <cell r="P26">
            <v>0</v>
          </cell>
          <cell r="Q26">
            <v>7058.1569467440022</v>
          </cell>
          <cell r="R26">
            <v>85397003.609999999</v>
          </cell>
          <cell r="S26">
            <v>17996159.84</v>
          </cell>
          <cell r="T26">
            <v>17895706.07</v>
          </cell>
          <cell r="U26">
            <v>30678353.27</v>
          </cell>
          <cell r="V26">
            <v>719280.96</v>
          </cell>
          <cell r="W26">
            <v>36405</v>
          </cell>
          <cell r="X26">
            <v>0</v>
          </cell>
          <cell r="Y26">
            <v>134827202.68000001</v>
          </cell>
          <cell r="Z26">
            <v>52224442</v>
          </cell>
          <cell r="AA26">
            <v>82602760.680000007</v>
          </cell>
          <cell r="AB26">
            <v>0</v>
          </cell>
          <cell r="AC26">
            <v>82602760.680000007</v>
          </cell>
          <cell r="AD26">
            <v>77376242</v>
          </cell>
          <cell r="AE26">
            <v>73077562</v>
          </cell>
          <cell r="AF26">
            <v>5226518.68</v>
          </cell>
          <cell r="AG26">
            <v>9525198.6799999997</v>
          </cell>
          <cell r="AH26" t="str">
            <v>ผ่าน</v>
          </cell>
          <cell r="AI26">
            <v>77376242</v>
          </cell>
          <cell r="AK26">
            <v>82602760.680000007</v>
          </cell>
          <cell r="AN26">
            <v>0</v>
          </cell>
          <cell r="AP26">
            <v>82602760.680000007</v>
          </cell>
        </row>
        <row r="27">
          <cell r="E27" t="str">
            <v>10992</v>
          </cell>
          <cell r="F27" t="str">
            <v>รพ.โนนสัง</v>
          </cell>
          <cell r="G27">
            <v>1.2</v>
          </cell>
          <cell r="I27">
            <v>1.2</v>
          </cell>
          <cell r="J27">
            <v>46327</v>
          </cell>
          <cell r="K27">
            <v>1385.379475036156</v>
          </cell>
          <cell r="L27">
            <v>291.94830552312908</v>
          </cell>
          <cell r="M27">
            <v>2089.1870000000013</v>
          </cell>
          <cell r="N27">
            <v>34.228899999999982</v>
          </cell>
          <cell r="O27">
            <v>0</v>
          </cell>
          <cell r="P27">
            <v>0</v>
          </cell>
          <cell r="Q27">
            <v>7058.1569467440022</v>
          </cell>
          <cell r="R27">
            <v>64180474.939999998</v>
          </cell>
          <cell r="S27">
            <v>13525089.15</v>
          </cell>
          <cell r="T27">
            <v>10322066.810000001</v>
          </cell>
          <cell r="U27">
            <v>17694971.68</v>
          </cell>
          <cell r="V27">
            <v>328597.44</v>
          </cell>
          <cell r="W27">
            <v>0</v>
          </cell>
          <cell r="X27">
            <v>0</v>
          </cell>
          <cell r="Y27">
            <v>95729133.210000008</v>
          </cell>
          <cell r="Z27">
            <v>38927481</v>
          </cell>
          <cell r="AA27">
            <v>56801652.210000001</v>
          </cell>
          <cell r="AB27">
            <v>0</v>
          </cell>
          <cell r="AC27">
            <v>56801652.210000001</v>
          </cell>
          <cell r="AD27">
            <v>45522839</v>
          </cell>
          <cell r="AE27">
            <v>42993792</v>
          </cell>
          <cell r="AF27">
            <v>11278813.210000001</v>
          </cell>
          <cell r="AG27">
            <v>13807860.210000001</v>
          </cell>
          <cell r="AH27" t="str">
            <v>ผ่าน</v>
          </cell>
          <cell r="AI27">
            <v>45522839</v>
          </cell>
          <cell r="AK27">
            <v>56801652.210000001</v>
          </cell>
          <cell r="AN27">
            <v>0</v>
          </cell>
          <cell r="AP27">
            <v>56801652.210000001</v>
          </cell>
        </row>
        <row r="28">
          <cell r="E28" t="str">
            <v>10993</v>
          </cell>
          <cell r="F28" t="str">
            <v>รพ.ศรีบุญเรือง</v>
          </cell>
          <cell r="G28">
            <v>1.1000000000000001</v>
          </cell>
          <cell r="I28">
            <v>1.1000000000000001</v>
          </cell>
          <cell r="J28">
            <v>80657</v>
          </cell>
          <cell r="K28">
            <v>1189.8886859169074</v>
          </cell>
          <cell r="L28">
            <v>250.75150278301948</v>
          </cell>
          <cell r="M28">
            <v>6034.4447000000064</v>
          </cell>
          <cell r="N28">
            <v>294.73740000000032</v>
          </cell>
          <cell r="O28">
            <v>16.18</v>
          </cell>
          <cell r="P28">
            <v>0</v>
          </cell>
          <cell r="Q28">
            <v>7058.1569467440022</v>
          </cell>
          <cell r="R28">
            <v>95972851.739999995</v>
          </cell>
          <cell r="S28">
            <v>20224863.960000001</v>
          </cell>
          <cell r="T28">
            <v>27329903.859999999</v>
          </cell>
          <cell r="U28">
            <v>46851263.759999998</v>
          </cell>
          <cell r="V28">
            <v>2829479.04</v>
          </cell>
          <cell r="W28">
            <v>145620</v>
          </cell>
          <cell r="X28">
            <v>0</v>
          </cell>
          <cell r="Y28">
            <v>166024078.49999997</v>
          </cell>
          <cell r="Z28">
            <v>63915506</v>
          </cell>
          <cell r="AA28">
            <v>102108572.5</v>
          </cell>
          <cell r="AB28">
            <v>0</v>
          </cell>
          <cell r="AC28">
            <v>102108572.5</v>
          </cell>
          <cell r="AD28">
            <v>98668806</v>
          </cell>
          <cell r="AE28">
            <v>93187206</v>
          </cell>
          <cell r="AF28">
            <v>3439766.5</v>
          </cell>
          <cell r="AG28">
            <v>8921366.5</v>
          </cell>
          <cell r="AH28" t="str">
            <v>ผ่าน</v>
          </cell>
          <cell r="AI28">
            <v>98668806</v>
          </cell>
          <cell r="AK28">
            <v>102108572.5</v>
          </cell>
          <cell r="AN28">
            <v>0</v>
          </cell>
          <cell r="AP28">
            <v>102108572.5</v>
          </cell>
        </row>
        <row r="29">
          <cell r="E29" t="str">
            <v>10994</v>
          </cell>
          <cell r="F29" t="str">
            <v>รพ.สุวรรณคูหา</v>
          </cell>
          <cell r="G29">
            <v>1.1499999999999999</v>
          </cell>
          <cell r="I29">
            <v>1.1499999999999999</v>
          </cell>
          <cell r="J29">
            <v>52638</v>
          </cell>
          <cell r="K29">
            <v>1339.0971549071014</v>
          </cell>
          <cell r="L29">
            <v>282.19498860082069</v>
          </cell>
          <cell r="M29">
            <v>2060.9009000000001</v>
          </cell>
          <cell r="N29">
            <v>47.974100000000014</v>
          </cell>
          <cell r="O29">
            <v>0</v>
          </cell>
          <cell r="P29">
            <v>0</v>
          </cell>
          <cell r="Q29">
            <v>7058.1569467440022</v>
          </cell>
          <cell r="R29">
            <v>70487396.040000007</v>
          </cell>
          <cell r="S29">
            <v>14854179.810000001</v>
          </cell>
          <cell r="T29">
            <v>9758050.1999999993</v>
          </cell>
          <cell r="U29">
            <v>16728086.050000001</v>
          </cell>
          <cell r="V29">
            <v>460551.36</v>
          </cell>
          <cell r="W29">
            <v>0</v>
          </cell>
          <cell r="X29">
            <v>0</v>
          </cell>
          <cell r="Y29">
            <v>102530213.26000001</v>
          </cell>
          <cell r="Z29">
            <v>39314663</v>
          </cell>
          <cell r="AA29">
            <v>63215550.259999998</v>
          </cell>
          <cell r="AB29">
            <v>0</v>
          </cell>
          <cell r="AC29">
            <v>63215550.259999998</v>
          </cell>
          <cell r="AD29">
            <v>51569694</v>
          </cell>
          <cell r="AE29">
            <v>48704711</v>
          </cell>
          <cell r="AF29">
            <v>11645856.26</v>
          </cell>
          <cell r="AG29">
            <v>14510839.26</v>
          </cell>
          <cell r="AH29" t="str">
            <v>ผ่าน</v>
          </cell>
          <cell r="AI29">
            <v>51569694</v>
          </cell>
          <cell r="AK29">
            <v>63215550.259999998</v>
          </cell>
          <cell r="AN29">
            <v>0</v>
          </cell>
          <cell r="AP29">
            <v>63215550.259999998</v>
          </cell>
        </row>
        <row r="30">
          <cell r="E30" t="str">
            <v>23367</v>
          </cell>
          <cell r="F30" t="str">
            <v>รพ.นาวัง เฉลิมพระเกียรติ 80 พรรษา</v>
          </cell>
          <cell r="G30">
            <v>1.3</v>
          </cell>
          <cell r="I30">
            <v>1.3</v>
          </cell>
          <cell r="J30">
            <v>28535</v>
          </cell>
          <cell r="K30">
            <v>1553.8172661643596</v>
          </cell>
          <cell r="L30">
            <v>327.44408726020674</v>
          </cell>
          <cell r="M30">
            <v>1449.9152000000013</v>
          </cell>
          <cell r="N30">
            <v>17.688500000000001</v>
          </cell>
          <cell r="O30">
            <v>0</v>
          </cell>
          <cell r="P30">
            <v>0</v>
          </cell>
          <cell r="Q30">
            <v>7058.1569467440022</v>
          </cell>
          <cell r="R30">
            <v>44338175.689999998</v>
          </cell>
          <cell r="S30">
            <v>9343617.0299999993</v>
          </cell>
          <cell r="T30">
            <v>7760578.0199999996</v>
          </cell>
          <cell r="U30">
            <v>13303848.029999999</v>
          </cell>
          <cell r="V30">
            <v>169809.6</v>
          </cell>
          <cell r="W30">
            <v>0</v>
          </cell>
          <cell r="X30">
            <v>0</v>
          </cell>
          <cell r="Y30">
            <v>67155450.349999994</v>
          </cell>
          <cell r="Z30">
            <v>22034116</v>
          </cell>
          <cell r="AA30">
            <v>45121334.350000001</v>
          </cell>
          <cell r="AB30">
            <v>0</v>
          </cell>
          <cell r="AC30">
            <v>45121334.350000001</v>
          </cell>
          <cell r="AD30">
            <v>29642982</v>
          </cell>
          <cell r="AE30">
            <v>27996150</v>
          </cell>
          <cell r="AF30">
            <v>15478352.35</v>
          </cell>
          <cell r="AG30">
            <v>17125184.350000001</v>
          </cell>
          <cell r="AH30" t="str">
            <v>ผ่าน</v>
          </cell>
          <cell r="AI30">
            <v>29642982</v>
          </cell>
          <cell r="AK30">
            <v>45121334.350000001</v>
          </cell>
          <cell r="AN30">
            <v>0</v>
          </cell>
          <cell r="AP30">
            <v>45121334.350000001</v>
          </cell>
        </row>
        <row r="31">
          <cell r="H31">
            <v>0</v>
          </cell>
          <cell r="J31">
            <v>377982</v>
          </cell>
          <cell r="K31">
            <v>7834.082648195551</v>
          </cell>
          <cell r="L31">
            <v>1650.9174521126242</v>
          </cell>
          <cell r="M31">
            <v>44043.865231429954</v>
          </cell>
          <cell r="N31">
            <v>1245.1958200000001</v>
          </cell>
          <cell r="O31">
            <v>772.69559999999967</v>
          </cell>
          <cell r="P31">
            <v>26.724699999999999</v>
          </cell>
          <cell r="Q31">
            <v>42348.941680464006</v>
          </cell>
          <cell r="R31">
            <v>474043084.72000003</v>
          </cell>
          <cell r="S31">
            <v>99897593.210000008</v>
          </cell>
          <cell r="U31">
            <v>346203999.90999997</v>
          </cell>
          <cell r="V31">
            <v>11953879.869999999</v>
          </cell>
          <cell r="W31">
            <v>6954260.4000000004</v>
          </cell>
          <cell r="X31">
            <v>320696.40000000002</v>
          </cell>
          <cell r="Y31">
            <v>939373514.50999999</v>
          </cell>
          <cell r="Z31">
            <v>397976849</v>
          </cell>
          <cell r="AA31">
            <v>541396665.50999999</v>
          </cell>
          <cell r="AB31">
            <v>0</v>
          </cell>
          <cell r="AC31">
            <v>541396665.50999999</v>
          </cell>
          <cell r="AD31">
            <v>491648270</v>
          </cell>
          <cell r="AE31">
            <v>464334478</v>
          </cell>
          <cell r="AF31">
            <v>49748395.509999998</v>
          </cell>
          <cell r="AG31">
            <v>77062187.50999999</v>
          </cell>
          <cell r="AH31">
            <v>0</v>
          </cell>
          <cell r="AI31">
            <v>491648270</v>
          </cell>
          <cell r="AJ31">
            <v>0</v>
          </cell>
          <cell r="AK31">
            <v>541396665.50999999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541396665.50999999</v>
          </cell>
        </row>
        <row r="32">
          <cell r="E32" t="str">
            <v>10671</v>
          </cell>
          <cell r="F32" t="str">
            <v>รพ.อุดรธานี</v>
          </cell>
          <cell r="G32">
            <v>1</v>
          </cell>
          <cell r="I32">
            <v>1</v>
          </cell>
          <cell r="J32">
            <v>259662</v>
          </cell>
          <cell r="K32">
            <v>900.0932506489205</v>
          </cell>
          <cell r="L32">
            <v>192.13597045378222</v>
          </cell>
          <cell r="M32">
            <v>136713.47480614064</v>
          </cell>
          <cell r="N32">
            <v>3386.6418386200021</v>
          </cell>
          <cell r="O32">
            <v>1975.9298000000001</v>
          </cell>
          <cell r="P32">
            <v>511.7245999999999</v>
          </cell>
          <cell r="Q32">
            <v>7058.1569467440022</v>
          </cell>
          <cell r="R32">
            <v>233720013.65000001</v>
          </cell>
          <cell r="S32">
            <v>49890410.359999999</v>
          </cell>
          <cell r="T32">
            <v>562884677.64999998</v>
          </cell>
          <cell r="U32">
            <v>964945161.69000006</v>
          </cell>
          <cell r="V32">
            <v>32511761.649999999</v>
          </cell>
          <cell r="W32">
            <v>17783368.199999999</v>
          </cell>
          <cell r="X32">
            <v>6140695.2000000002</v>
          </cell>
          <cell r="Y32">
            <v>1304991410.7500002</v>
          </cell>
          <cell r="Z32">
            <v>610046655</v>
          </cell>
          <cell r="AA32">
            <v>694944755.75</v>
          </cell>
          <cell r="AB32">
            <v>131846073.87</v>
          </cell>
          <cell r="AC32">
            <v>826790829.62</v>
          </cell>
          <cell r="AD32">
            <v>826790830</v>
          </cell>
          <cell r="AE32">
            <v>780858006</v>
          </cell>
          <cell r="AF32">
            <v>-0.38</v>
          </cell>
          <cell r="AG32">
            <v>45932823.619999997</v>
          </cell>
          <cell r="AH32" t="str">
            <v>ผ่าน</v>
          </cell>
          <cell r="AI32">
            <v>826790829.62</v>
          </cell>
          <cell r="AK32">
            <v>826790829.62</v>
          </cell>
          <cell r="AN32">
            <v>0</v>
          </cell>
          <cell r="AP32">
            <v>826790829.62</v>
          </cell>
        </row>
        <row r="33">
          <cell r="E33" t="str">
            <v>11013</v>
          </cell>
          <cell r="F33" t="str">
            <v>รพ.กุดจับ</v>
          </cell>
          <cell r="G33">
            <v>1.1499999999999999</v>
          </cell>
          <cell r="I33">
            <v>1.1499999999999999</v>
          </cell>
          <cell r="J33">
            <v>50641</v>
          </cell>
          <cell r="K33">
            <v>1337.1183112497779</v>
          </cell>
          <cell r="L33">
            <v>285.42434252818862</v>
          </cell>
          <cell r="M33">
            <v>2688.615600000001</v>
          </cell>
          <cell r="N33">
            <v>29.864400000000003</v>
          </cell>
          <cell r="O33">
            <v>0</v>
          </cell>
          <cell r="P33">
            <v>0</v>
          </cell>
          <cell r="Q33">
            <v>7058.1569467440022</v>
          </cell>
          <cell r="R33">
            <v>67713008.400000006</v>
          </cell>
          <cell r="S33">
            <v>14454174.130000001</v>
          </cell>
          <cell r="T33">
            <v>12730183.210000001</v>
          </cell>
          <cell r="U33">
            <v>21823171.219999999</v>
          </cell>
          <cell r="V33">
            <v>286698.23999999999</v>
          </cell>
          <cell r="W33">
            <v>0</v>
          </cell>
          <cell r="X33">
            <v>0</v>
          </cell>
          <cell r="Y33">
            <v>104277051.98999999</v>
          </cell>
          <cell r="Z33">
            <v>39613381</v>
          </cell>
          <cell r="AA33">
            <v>64663670.990000002</v>
          </cell>
          <cell r="AB33">
            <v>0</v>
          </cell>
          <cell r="AC33">
            <v>64663670.990000002</v>
          </cell>
          <cell r="AD33">
            <v>56441787</v>
          </cell>
          <cell r="AE33">
            <v>53306132</v>
          </cell>
          <cell r="AF33">
            <v>8221883.9900000002</v>
          </cell>
          <cell r="AG33">
            <v>11357538.99</v>
          </cell>
          <cell r="AH33" t="str">
            <v>ผ่าน</v>
          </cell>
          <cell r="AI33">
            <v>56441787</v>
          </cell>
          <cell r="AK33">
            <v>64663670.990000002</v>
          </cell>
          <cell r="AN33">
            <v>0</v>
          </cell>
          <cell r="AP33">
            <v>64663670.990000002</v>
          </cell>
        </row>
        <row r="34">
          <cell r="E34" t="str">
            <v>11014</v>
          </cell>
          <cell r="F34" t="str">
            <v>รพ.หนองวัวซอ</v>
          </cell>
          <cell r="G34">
            <v>1.2</v>
          </cell>
          <cell r="I34">
            <v>1.2</v>
          </cell>
          <cell r="J34">
            <v>48600</v>
          </cell>
          <cell r="K34">
            <v>1351.4396755144032</v>
          </cell>
          <cell r="L34">
            <v>288.48141378539094</v>
          </cell>
          <cell r="M34">
            <v>2558.8681999999972</v>
          </cell>
          <cell r="N34">
            <v>56.335799999999999</v>
          </cell>
          <cell r="O34">
            <v>0</v>
          </cell>
          <cell r="P34">
            <v>0</v>
          </cell>
          <cell r="Q34">
            <v>7058.1569467440022</v>
          </cell>
          <cell r="R34">
            <v>65679968.229999997</v>
          </cell>
          <cell r="S34">
            <v>14020196.710000001</v>
          </cell>
          <cell r="T34">
            <v>12642625.189999999</v>
          </cell>
          <cell r="U34">
            <v>21673071.75</v>
          </cell>
          <cell r="V34">
            <v>540823.68000000005</v>
          </cell>
          <cell r="W34">
            <v>0</v>
          </cell>
          <cell r="X34">
            <v>0</v>
          </cell>
          <cell r="Y34">
            <v>101914060.37</v>
          </cell>
          <cell r="Z34">
            <v>45975541</v>
          </cell>
          <cell r="AA34">
            <v>55938519.369999997</v>
          </cell>
          <cell r="AB34">
            <v>0</v>
          </cell>
          <cell r="AC34">
            <v>55938519.369999997</v>
          </cell>
          <cell r="AD34">
            <v>45187207</v>
          </cell>
          <cell r="AE34">
            <v>42676807</v>
          </cell>
          <cell r="AF34">
            <v>10751312.369999999</v>
          </cell>
          <cell r="AG34">
            <v>13261712.369999999</v>
          </cell>
          <cell r="AH34" t="str">
            <v>ผ่าน</v>
          </cell>
          <cell r="AI34">
            <v>45187207</v>
          </cell>
          <cell r="AK34">
            <v>55938519.369999997</v>
          </cell>
          <cell r="AN34">
            <v>0</v>
          </cell>
          <cell r="AP34">
            <v>55938519.369999997</v>
          </cell>
        </row>
        <row r="35">
          <cell r="E35" t="str">
            <v>11015</v>
          </cell>
          <cell r="F35" t="str">
            <v>รพ.กุมภวาปี</v>
          </cell>
          <cell r="G35">
            <v>1.1000000000000001</v>
          </cell>
          <cell r="I35">
            <v>1.1000000000000001</v>
          </cell>
          <cell r="J35">
            <v>82745</v>
          </cell>
          <cell r="K35">
            <v>1167.1879018671823</v>
          </cell>
          <cell r="L35">
            <v>249.15060752879327</v>
          </cell>
          <cell r="M35">
            <v>22942.328028019976</v>
          </cell>
          <cell r="N35">
            <v>534.01880000000051</v>
          </cell>
          <cell r="O35">
            <v>68.07180000000001</v>
          </cell>
          <cell r="P35">
            <v>0</v>
          </cell>
          <cell r="Q35">
            <v>7058.1569467440022</v>
          </cell>
          <cell r="R35">
            <v>96578962.939999998</v>
          </cell>
          <cell r="S35">
            <v>20615967.02</v>
          </cell>
          <cell r="T35">
            <v>103905437.34999999</v>
          </cell>
          <cell r="U35">
            <v>178123606.88999999</v>
          </cell>
          <cell r="V35">
            <v>5126580.4800000004</v>
          </cell>
          <cell r="W35">
            <v>612646.19999999995</v>
          </cell>
          <cell r="X35">
            <v>0</v>
          </cell>
          <cell r="Y35">
            <v>301057763.52999997</v>
          </cell>
          <cell r="Z35">
            <v>126233691</v>
          </cell>
          <cell r="AA35">
            <v>174824072.53</v>
          </cell>
          <cell r="AB35">
            <v>0</v>
          </cell>
          <cell r="AC35">
            <v>174824072.53</v>
          </cell>
          <cell r="AD35">
            <v>172000235</v>
          </cell>
          <cell r="AE35">
            <v>162444666</v>
          </cell>
          <cell r="AF35">
            <v>2823837.53</v>
          </cell>
          <cell r="AG35">
            <v>12379406.529999999</v>
          </cell>
          <cell r="AH35" t="str">
            <v>ผ่าน</v>
          </cell>
          <cell r="AI35">
            <v>172000235</v>
          </cell>
          <cell r="AK35">
            <v>174824072.53</v>
          </cell>
          <cell r="AN35">
            <v>0</v>
          </cell>
          <cell r="AP35">
            <v>174824072.53</v>
          </cell>
        </row>
        <row r="36">
          <cell r="E36" t="str">
            <v>11016</v>
          </cell>
          <cell r="F36" t="str">
            <v>รพ.ห้วยเกิ้ง</v>
          </cell>
          <cell r="G36">
            <v>1.5</v>
          </cell>
          <cell r="I36">
            <v>1.5</v>
          </cell>
          <cell r="J36">
            <v>3965</v>
          </cell>
          <cell r="K36">
            <v>1864.3192786885247</v>
          </cell>
          <cell r="L36">
            <v>397.96187136696091</v>
          </cell>
          <cell r="M36">
            <v>25.070600000000002</v>
          </cell>
          <cell r="N36">
            <v>0.40129999999999999</v>
          </cell>
          <cell r="O36">
            <v>0</v>
          </cell>
          <cell r="P36">
            <v>0</v>
          </cell>
          <cell r="Q36">
            <v>7058.1569467440022</v>
          </cell>
          <cell r="R36">
            <v>7392025.9400000004</v>
          </cell>
          <cell r="S36">
            <v>1577918.82</v>
          </cell>
          <cell r="T36">
            <v>154833.20000000001</v>
          </cell>
          <cell r="U36">
            <v>265428.34000000003</v>
          </cell>
          <cell r="V36">
            <v>3852.48</v>
          </cell>
          <cell r="W36">
            <v>0</v>
          </cell>
          <cell r="X36">
            <v>0</v>
          </cell>
          <cell r="Y36">
            <v>9239225.5800000001</v>
          </cell>
          <cell r="Z36">
            <v>11381884</v>
          </cell>
          <cell r="AA36">
            <v>-2142658.42</v>
          </cell>
          <cell r="AB36">
            <v>12142658.42</v>
          </cell>
          <cell r="AC36">
            <v>10000000</v>
          </cell>
          <cell r="AD36">
            <v>10000000</v>
          </cell>
          <cell r="AE36">
            <v>10000000</v>
          </cell>
          <cell r="AF36">
            <v>0</v>
          </cell>
          <cell r="AG36">
            <v>0</v>
          </cell>
          <cell r="AH36" t="str">
            <v>ผ่าน</v>
          </cell>
          <cell r="AI36">
            <v>10000000</v>
          </cell>
          <cell r="AK36">
            <v>10000000</v>
          </cell>
          <cell r="AN36">
            <v>0</v>
          </cell>
          <cell r="AP36">
            <v>10000000</v>
          </cell>
        </row>
        <row r="37">
          <cell r="E37" t="str">
            <v>11017</v>
          </cell>
          <cell r="F37" t="str">
            <v>รพ.โนนสะอาด</v>
          </cell>
          <cell r="G37">
            <v>1.25</v>
          </cell>
          <cell r="I37">
            <v>1.25</v>
          </cell>
          <cell r="J37">
            <v>36047</v>
          </cell>
          <cell r="K37">
            <v>1454.7658770494077</v>
          </cell>
          <cell r="L37">
            <v>310.53766194052207</v>
          </cell>
          <cell r="M37">
            <v>2362.2305999999999</v>
          </cell>
          <cell r="N37">
            <v>23.440800000000003</v>
          </cell>
          <cell r="O37">
            <v>0</v>
          </cell>
          <cell r="P37">
            <v>0</v>
          </cell>
          <cell r="Q37">
            <v>7058.1569467440022</v>
          </cell>
          <cell r="R37">
            <v>52439945.57</v>
          </cell>
          <cell r="S37">
            <v>11193951.1</v>
          </cell>
          <cell r="T37">
            <v>12157391.9</v>
          </cell>
          <cell r="U37">
            <v>20841243.25</v>
          </cell>
          <cell r="V37">
            <v>225031.67999999999</v>
          </cell>
          <cell r="W37">
            <v>0</v>
          </cell>
          <cell r="X37">
            <v>0</v>
          </cell>
          <cell r="Y37">
            <v>84700171.600000009</v>
          </cell>
          <cell r="Z37">
            <v>32898691</v>
          </cell>
          <cell r="AA37">
            <v>51801480.600000001</v>
          </cell>
          <cell r="AB37">
            <v>0</v>
          </cell>
          <cell r="AC37">
            <v>51801480.600000001</v>
          </cell>
          <cell r="AD37">
            <v>39694579</v>
          </cell>
          <cell r="AE37">
            <v>37489325</v>
          </cell>
          <cell r="AF37">
            <v>12106901.6</v>
          </cell>
          <cell r="AG37">
            <v>14312155.6</v>
          </cell>
          <cell r="AH37" t="str">
            <v>ผ่าน</v>
          </cell>
          <cell r="AI37">
            <v>39694579</v>
          </cell>
          <cell r="AK37">
            <v>51801480.600000001</v>
          </cell>
          <cell r="AN37">
            <v>0</v>
          </cell>
          <cell r="AP37">
            <v>51801480.600000001</v>
          </cell>
        </row>
        <row r="38">
          <cell r="E38" t="str">
            <v>11018</v>
          </cell>
          <cell r="F38" t="str">
            <v>รพ.หนองหาน</v>
          </cell>
          <cell r="G38">
            <v>1.1000000000000001</v>
          </cell>
          <cell r="I38">
            <v>1.1000000000000001</v>
          </cell>
          <cell r="J38">
            <v>90398</v>
          </cell>
          <cell r="K38">
            <v>1143.1396689086043</v>
          </cell>
          <cell r="L38">
            <v>244.01721653100734</v>
          </cell>
          <cell r="M38">
            <v>10717.06226499998</v>
          </cell>
          <cell r="N38">
            <v>95.593499999999921</v>
          </cell>
          <cell r="O38">
            <v>4.7199</v>
          </cell>
          <cell r="P38">
            <v>0</v>
          </cell>
          <cell r="Q38">
            <v>7058.1569467440022</v>
          </cell>
          <cell r="R38">
            <v>103337539.8</v>
          </cell>
          <cell r="S38">
            <v>22058668.34</v>
          </cell>
          <cell r="T38">
            <v>48537403.990000002</v>
          </cell>
          <cell r="U38">
            <v>83206978.269999996</v>
          </cell>
          <cell r="V38">
            <v>917697.6</v>
          </cell>
          <cell r="W38">
            <v>42479.1</v>
          </cell>
          <cell r="X38">
            <v>0</v>
          </cell>
          <cell r="Y38">
            <v>209563363.10999998</v>
          </cell>
          <cell r="Z38">
            <v>77926870</v>
          </cell>
          <cell r="AA38">
            <v>131636493.11</v>
          </cell>
          <cell r="AB38">
            <v>5979898.5599999996</v>
          </cell>
          <cell r="AC38">
            <v>137616391.66999999</v>
          </cell>
          <cell r="AD38">
            <v>137616392</v>
          </cell>
          <cell r="AE38">
            <v>129971037</v>
          </cell>
          <cell r="AF38">
            <v>-0.33</v>
          </cell>
          <cell r="AG38">
            <v>7645354.6699999999</v>
          </cell>
          <cell r="AH38" t="str">
            <v>ผ่าน</v>
          </cell>
          <cell r="AI38">
            <v>137616391.66999999</v>
          </cell>
          <cell r="AK38">
            <v>137616391.66999999</v>
          </cell>
          <cell r="AN38">
            <v>0</v>
          </cell>
          <cell r="AP38">
            <v>137616391.66999999</v>
          </cell>
        </row>
        <row r="39">
          <cell r="E39" t="str">
            <v>11019</v>
          </cell>
          <cell r="F39" t="str">
            <v>รพ.ทุ่งฝน</v>
          </cell>
          <cell r="G39">
            <v>1.3</v>
          </cell>
          <cell r="I39">
            <v>1.3</v>
          </cell>
          <cell r="J39">
            <v>24618</v>
          </cell>
          <cell r="K39">
            <v>1570.0782313754164</v>
          </cell>
          <cell r="L39">
            <v>335.15250142050536</v>
          </cell>
          <cell r="M39">
            <v>1497.2403000000002</v>
          </cell>
          <cell r="N39">
            <v>18.014500000000002</v>
          </cell>
          <cell r="O39">
            <v>0</v>
          </cell>
          <cell r="P39">
            <v>0</v>
          </cell>
          <cell r="Q39">
            <v>7058.1569467440022</v>
          </cell>
          <cell r="R39">
            <v>38652185.899999999</v>
          </cell>
          <cell r="S39">
            <v>8250784.2800000003</v>
          </cell>
          <cell r="T39">
            <v>8013882.4500000002</v>
          </cell>
          <cell r="U39">
            <v>13738084.199999999</v>
          </cell>
          <cell r="V39">
            <v>172939.2</v>
          </cell>
          <cell r="W39">
            <v>0</v>
          </cell>
          <cell r="X39">
            <v>0</v>
          </cell>
          <cell r="Y39">
            <v>60813993.579999998</v>
          </cell>
          <cell r="Z39">
            <v>24108253</v>
          </cell>
          <cell r="AA39">
            <v>36705740.579999998</v>
          </cell>
          <cell r="AB39">
            <v>0</v>
          </cell>
          <cell r="AC39">
            <v>36705740.579999998</v>
          </cell>
          <cell r="AD39">
            <v>24181997</v>
          </cell>
          <cell r="AE39">
            <v>22838553</v>
          </cell>
          <cell r="AF39">
            <v>12523743.58</v>
          </cell>
          <cell r="AG39">
            <v>13867187.58</v>
          </cell>
          <cell r="AH39" t="str">
            <v>ผ่าน</v>
          </cell>
          <cell r="AI39">
            <v>24181997</v>
          </cell>
          <cell r="AK39">
            <v>36705740.579999998</v>
          </cell>
          <cell r="AN39">
            <v>0</v>
          </cell>
          <cell r="AP39">
            <v>36705740.579999998</v>
          </cell>
        </row>
        <row r="40">
          <cell r="E40" t="str">
            <v>11020</v>
          </cell>
          <cell r="F40" t="str">
            <v>รพ.ไชยวาน</v>
          </cell>
          <cell r="G40">
            <v>1.3</v>
          </cell>
          <cell r="I40">
            <v>1.3</v>
          </cell>
          <cell r="J40">
            <v>29397</v>
          </cell>
          <cell r="K40">
            <v>1526.9889168962818</v>
          </cell>
          <cell r="L40">
            <v>325.95455794706947</v>
          </cell>
          <cell r="M40">
            <v>1129.9567999999995</v>
          </cell>
          <cell r="N40">
            <v>6.9652999999999992</v>
          </cell>
          <cell r="O40">
            <v>0</v>
          </cell>
          <cell r="P40">
            <v>0</v>
          </cell>
          <cell r="Q40">
            <v>7058.1569467440022</v>
          </cell>
          <cell r="R40">
            <v>44888893.189999998</v>
          </cell>
          <cell r="S40">
            <v>9582086.1400000006</v>
          </cell>
          <cell r="T40">
            <v>6048020.9299999997</v>
          </cell>
          <cell r="U40">
            <v>10368035.880000001</v>
          </cell>
          <cell r="V40">
            <v>66866.880000000005</v>
          </cell>
          <cell r="W40">
            <v>0</v>
          </cell>
          <cell r="X40">
            <v>0</v>
          </cell>
          <cell r="Y40">
            <v>64905882.090000004</v>
          </cell>
          <cell r="Z40">
            <v>20873511</v>
          </cell>
          <cell r="AA40">
            <v>44032371.090000004</v>
          </cell>
          <cell r="AB40">
            <v>0</v>
          </cell>
          <cell r="AC40">
            <v>44032371.090000004</v>
          </cell>
          <cell r="AD40">
            <v>31416627</v>
          </cell>
          <cell r="AE40">
            <v>29671259</v>
          </cell>
          <cell r="AF40">
            <v>12615744.09</v>
          </cell>
          <cell r="AG40">
            <v>14361112.09</v>
          </cell>
          <cell r="AH40" t="str">
            <v>ผ่าน</v>
          </cell>
          <cell r="AI40">
            <v>31416627</v>
          </cell>
          <cell r="AK40">
            <v>44032371.090000004</v>
          </cell>
          <cell r="AN40">
            <v>0</v>
          </cell>
          <cell r="AP40">
            <v>44032371.090000004</v>
          </cell>
        </row>
        <row r="41">
          <cell r="E41" t="str">
            <v>11021</v>
          </cell>
          <cell r="F41" t="str">
            <v>รพ.ศรีธาตุ</v>
          </cell>
          <cell r="G41">
            <v>1.25</v>
          </cell>
          <cell r="I41">
            <v>1.25</v>
          </cell>
          <cell r="J41">
            <v>35670</v>
          </cell>
          <cell r="K41">
            <v>1458.3189388842163</v>
          </cell>
          <cell r="L41">
            <v>311.29610653125877</v>
          </cell>
          <cell r="M41">
            <v>1969.8604000000005</v>
          </cell>
          <cell r="N41">
            <v>21.137299999999993</v>
          </cell>
          <cell r="O41">
            <v>0</v>
          </cell>
          <cell r="P41">
            <v>0</v>
          </cell>
          <cell r="Q41">
            <v>7058.1569467440022</v>
          </cell>
          <cell r="R41">
            <v>52018236.549999997</v>
          </cell>
          <cell r="S41">
            <v>11103932.119999999</v>
          </cell>
          <cell r="T41">
            <v>10138029.9</v>
          </cell>
          <cell r="U41">
            <v>17379479.829999998</v>
          </cell>
          <cell r="V41">
            <v>202918.08</v>
          </cell>
          <cell r="W41">
            <v>0</v>
          </cell>
          <cell r="X41">
            <v>0</v>
          </cell>
          <cell r="Y41">
            <v>80704566.579999998</v>
          </cell>
          <cell r="Z41">
            <v>36428523</v>
          </cell>
          <cell r="AA41">
            <v>44276043.579999998</v>
          </cell>
          <cell r="AB41">
            <v>0</v>
          </cell>
          <cell r="AC41">
            <v>44276043.579999998</v>
          </cell>
          <cell r="AD41">
            <v>33218078</v>
          </cell>
          <cell r="AE41">
            <v>31372629</v>
          </cell>
          <cell r="AF41">
            <v>11057965.58</v>
          </cell>
          <cell r="AG41">
            <v>12903414.58</v>
          </cell>
          <cell r="AH41" t="str">
            <v>ผ่าน</v>
          </cell>
          <cell r="AI41">
            <v>33218078</v>
          </cell>
          <cell r="AK41">
            <v>44276043.579999998</v>
          </cell>
          <cell r="AN41">
            <v>0</v>
          </cell>
          <cell r="AP41">
            <v>44276043.579999998</v>
          </cell>
        </row>
        <row r="42">
          <cell r="E42" t="str">
            <v>11022</v>
          </cell>
          <cell r="F42" t="str">
            <v>รพ.วังสามหมอ</v>
          </cell>
          <cell r="G42">
            <v>1.2</v>
          </cell>
          <cell r="I42">
            <v>1.2</v>
          </cell>
          <cell r="J42">
            <v>42557</v>
          </cell>
          <cell r="K42">
            <v>1397.7400535752051</v>
          </cell>
          <cell r="L42">
            <v>298.36479873980778</v>
          </cell>
          <cell r="M42">
            <v>3021.2117000000035</v>
          </cell>
          <cell r="N42">
            <v>76.960299999999989</v>
          </cell>
          <cell r="O42">
            <v>0</v>
          </cell>
          <cell r="P42">
            <v>0</v>
          </cell>
          <cell r="Q42">
            <v>7058.1569467440022</v>
          </cell>
          <cell r="R42">
            <v>59483623.460000001</v>
          </cell>
          <cell r="S42">
            <v>12697510.74</v>
          </cell>
          <cell r="T42">
            <v>14926930.279999999</v>
          </cell>
          <cell r="U42">
            <v>25589023.329999998</v>
          </cell>
          <cell r="V42">
            <v>738818.88</v>
          </cell>
          <cell r="W42">
            <v>0</v>
          </cell>
          <cell r="X42">
            <v>0</v>
          </cell>
          <cell r="Y42">
            <v>98508976.409999996</v>
          </cell>
          <cell r="Z42">
            <v>38688021</v>
          </cell>
          <cell r="AA42">
            <v>59820955.409999996</v>
          </cell>
          <cell r="AB42">
            <v>0</v>
          </cell>
          <cell r="AC42">
            <v>59820955.409999996</v>
          </cell>
          <cell r="AD42">
            <v>48256836</v>
          </cell>
          <cell r="AE42">
            <v>45575901</v>
          </cell>
          <cell r="AF42">
            <v>11564119.41</v>
          </cell>
          <cell r="AG42">
            <v>14245054.41</v>
          </cell>
          <cell r="AH42" t="str">
            <v>ผ่าน</v>
          </cell>
          <cell r="AI42">
            <v>48256836</v>
          </cell>
          <cell r="AK42">
            <v>59820955.409999996</v>
          </cell>
          <cell r="AN42">
            <v>0</v>
          </cell>
          <cell r="AP42">
            <v>59820955.409999996</v>
          </cell>
        </row>
        <row r="43">
          <cell r="E43" t="str">
            <v>11023</v>
          </cell>
          <cell r="F43" t="str">
            <v>รพ.บ้านผือ</v>
          </cell>
          <cell r="G43">
            <v>1.1000000000000001</v>
          </cell>
          <cell r="I43">
            <v>1.1000000000000001</v>
          </cell>
          <cell r="J43">
            <v>85449</v>
          </cell>
          <cell r="K43">
            <v>1158.2756336528223</v>
          </cell>
          <cell r="L43">
            <v>247.24817434926098</v>
          </cell>
          <cell r="M43">
            <v>9080.9978000000192</v>
          </cell>
          <cell r="N43">
            <v>144.98659999999992</v>
          </cell>
          <cell r="O43">
            <v>0</v>
          </cell>
          <cell r="P43">
            <v>0</v>
          </cell>
          <cell r="Q43">
            <v>7058.1569467440022</v>
          </cell>
          <cell r="R43">
            <v>98973494.620000005</v>
          </cell>
          <cell r="S43">
            <v>21127109.25</v>
          </cell>
          <cell r="T43">
            <v>41127694.18</v>
          </cell>
          <cell r="U43">
            <v>70504618.599999994</v>
          </cell>
          <cell r="V43">
            <v>1391871.36</v>
          </cell>
          <cell r="W43">
            <v>0</v>
          </cell>
          <cell r="X43">
            <v>0</v>
          </cell>
          <cell r="Y43">
            <v>191997093.83000001</v>
          </cell>
          <cell r="Z43">
            <v>76150634</v>
          </cell>
          <cell r="AA43">
            <v>115846459.83</v>
          </cell>
          <cell r="AB43">
            <v>3270276.18</v>
          </cell>
          <cell r="AC43">
            <v>119116736.01000001</v>
          </cell>
          <cell r="AD43">
            <v>119116736</v>
          </cell>
          <cell r="AE43">
            <v>112499140</v>
          </cell>
          <cell r="AF43">
            <v>0.01</v>
          </cell>
          <cell r="AG43">
            <v>6617596.0099999998</v>
          </cell>
          <cell r="AH43" t="str">
            <v>ผ่าน</v>
          </cell>
          <cell r="AI43">
            <v>119116736</v>
          </cell>
          <cell r="AK43">
            <v>119116736.01000001</v>
          </cell>
          <cell r="AN43">
            <v>0</v>
          </cell>
          <cell r="AP43">
            <v>119116736.01000001</v>
          </cell>
        </row>
        <row r="44">
          <cell r="E44" t="str">
            <v>11024</v>
          </cell>
          <cell r="F44" t="str">
            <v>รพ.น้ำโสม</v>
          </cell>
          <cell r="G44">
            <v>1.2</v>
          </cell>
          <cell r="I44">
            <v>1.2</v>
          </cell>
          <cell r="J44">
            <v>46637</v>
          </cell>
          <cell r="K44">
            <v>1365.1640525762807</v>
          </cell>
          <cell r="L44">
            <v>291.41105088170337</v>
          </cell>
          <cell r="M44">
            <v>3452.5248000000074</v>
          </cell>
          <cell r="N44">
            <v>67.943299999999965</v>
          </cell>
          <cell r="O44">
            <v>0</v>
          </cell>
          <cell r="P44">
            <v>0</v>
          </cell>
          <cell r="Q44">
            <v>7058.1569467440022</v>
          </cell>
          <cell r="R44">
            <v>63667155.920000002</v>
          </cell>
          <cell r="S44">
            <v>13590537.18</v>
          </cell>
          <cell r="T44">
            <v>17057923.489999998</v>
          </cell>
          <cell r="U44">
            <v>29242154.559999999</v>
          </cell>
          <cell r="V44">
            <v>652255.68000000005</v>
          </cell>
          <cell r="W44">
            <v>0</v>
          </cell>
          <cell r="X44">
            <v>0</v>
          </cell>
          <cell r="Y44">
            <v>107152103.34</v>
          </cell>
          <cell r="Z44">
            <v>39424648</v>
          </cell>
          <cell r="AA44">
            <v>67727455.340000004</v>
          </cell>
          <cell r="AB44">
            <v>0</v>
          </cell>
          <cell r="AC44">
            <v>67727455.340000004</v>
          </cell>
          <cell r="AD44">
            <v>56391302</v>
          </cell>
          <cell r="AE44">
            <v>53258452</v>
          </cell>
          <cell r="AF44">
            <v>11336153.34</v>
          </cell>
          <cell r="AG44">
            <v>14469003.34</v>
          </cell>
          <cell r="AH44" t="str">
            <v>ผ่าน</v>
          </cell>
          <cell r="AI44">
            <v>56391302</v>
          </cell>
          <cell r="AK44">
            <v>67727455.340000004</v>
          </cell>
          <cell r="AN44">
            <v>0</v>
          </cell>
          <cell r="AP44">
            <v>67727455.340000004</v>
          </cell>
        </row>
        <row r="45">
          <cell r="E45" t="str">
            <v>11025</v>
          </cell>
          <cell r="F45" t="str">
            <v>รพ.เพ็ญ</v>
          </cell>
          <cell r="G45">
            <v>1.1000000000000001</v>
          </cell>
          <cell r="I45">
            <v>1.1000000000000001</v>
          </cell>
          <cell r="J45">
            <v>87744</v>
          </cell>
          <cell r="K45">
            <v>1151.1423649480307</v>
          </cell>
          <cell r="L45">
            <v>245.72549040356034</v>
          </cell>
          <cell r="M45">
            <v>6553.39120000001</v>
          </cell>
          <cell r="N45">
            <v>81.728299999999948</v>
          </cell>
          <cell r="O45">
            <v>0</v>
          </cell>
          <cell r="P45">
            <v>0</v>
          </cell>
          <cell r="Q45">
            <v>7058.1569467440022</v>
          </cell>
          <cell r="R45">
            <v>101005835.67</v>
          </cell>
          <cell r="S45">
            <v>21560937.43</v>
          </cell>
          <cell r="T45">
            <v>29680204.07</v>
          </cell>
          <cell r="U45">
            <v>50880349.829999998</v>
          </cell>
          <cell r="V45">
            <v>784591.68</v>
          </cell>
          <cell r="W45">
            <v>0</v>
          </cell>
          <cell r="X45">
            <v>0</v>
          </cell>
          <cell r="Y45">
            <v>174231714.61000001</v>
          </cell>
          <cell r="Z45">
            <v>70758271</v>
          </cell>
          <cell r="AA45">
            <v>103473443.61</v>
          </cell>
          <cell r="AB45">
            <v>4420450.3</v>
          </cell>
          <cell r="AC45">
            <v>107893893.91</v>
          </cell>
          <cell r="AD45">
            <v>107893894</v>
          </cell>
          <cell r="AE45">
            <v>101899789</v>
          </cell>
          <cell r="AF45">
            <v>-0.09</v>
          </cell>
          <cell r="AG45">
            <v>5994104.9100000001</v>
          </cell>
          <cell r="AH45" t="str">
            <v>ผ่าน</v>
          </cell>
          <cell r="AI45">
            <v>107893893.91</v>
          </cell>
          <cell r="AK45">
            <v>107893893.91</v>
          </cell>
          <cell r="AN45">
            <v>0</v>
          </cell>
          <cell r="AP45">
            <v>107893893.91</v>
          </cell>
        </row>
        <row r="46">
          <cell r="E46" t="str">
            <v>11026</v>
          </cell>
          <cell r="F46" t="str">
            <v>รพ.สร้างคอม</v>
          </cell>
          <cell r="G46">
            <v>1.3</v>
          </cell>
          <cell r="I46">
            <v>1.3</v>
          </cell>
          <cell r="J46">
            <v>22227</v>
          </cell>
          <cell r="K46">
            <v>1598.5906654069374</v>
          </cell>
          <cell r="L46">
            <v>341.23883159985604</v>
          </cell>
          <cell r="M46">
            <v>1144.8699999999999</v>
          </cell>
          <cell r="N46">
            <v>6.9160999999999992</v>
          </cell>
          <cell r="O46">
            <v>0</v>
          </cell>
          <cell r="P46">
            <v>0</v>
          </cell>
          <cell r="Q46">
            <v>7058.1569467440022</v>
          </cell>
          <cell r="R46">
            <v>35531874.719999999</v>
          </cell>
          <cell r="S46">
            <v>7584715.5099999998</v>
          </cell>
          <cell r="T46">
            <v>6127843.04</v>
          </cell>
          <cell r="U46">
            <v>10504873.779999999</v>
          </cell>
          <cell r="V46">
            <v>66394.559999999998</v>
          </cell>
          <cell r="W46">
            <v>0</v>
          </cell>
          <cell r="X46">
            <v>0</v>
          </cell>
          <cell r="Y46">
            <v>53687858.57</v>
          </cell>
          <cell r="Z46">
            <v>17654593</v>
          </cell>
          <cell r="AA46">
            <v>36033265.57</v>
          </cell>
          <cell r="AB46">
            <v>0</v>
          </cell>
          <cell r="AC46">
            <v>36033265.57</v>
          </cell>
          <cell r="AD46">
            <v>24037835</v>
          </cell>
          <cell r="AE46">
            <v>22702400</v>
          </cell>
          <cell r="AF46">
            <v>11995430.57</v>
          </cell>
          <cell r="AG46">
            <v>13330865.57</v>
          </cell>
          <cell r="AH46" t="str">
            <v>ผ่าน</v>
          </cell>
          <cell r="AI46">
            <v>24037835</v>
          </cell>
          <cell r="AK46">
            <v>36033265.57</v>
          </cell>
          <cell r="AN46">
            <v>0</v>
          </cell>
          <cell r="AP46">
            <v>36033265.57</v>
          </cell>
        </row>
        <row r="47">
          <cell r="E47" t="str">
            <v>11027</v>
          </cell>
          <cell r="F47" t="str">
            <v>รพ.หนองแสง</v>
          </cell>
          <cell r="G47">
            <v>1.3</v>
          </cell>
          <cell r="I47">
            <v>1.3</v>
          </cell>
          <cell r="J47">
            <v>20829</v>
          </cell>
          <cell r="K47">
            <v>1618.2942949733542</v>
          </cell>
          <cell r="L47">
            <v>345.44481299966395</v>
          </cell>
          <cell r="M47">
            <v>1124.6398999999999</v>
          </cell>
          <cell r="N47">
            <v>18.8521</v>
          </cell>
          <cell r="O47">
            <v>0</v>
          </cell>
          <cell r="P47">
            <v>0</v>
          </cell>
          <cell r="Q47">
            <v>7058.1569467440022</v>
          </cell>
          <cell r="R47">
            <v>33707451.869999997</v>
          </cell>
          <cell r="S47">
            <v>7195270.0099999998</v>
          </cell>
          <cell r="T47">
            <v>6019562.8600000003</v>
          </cell>
          <cell r="U47">
            <v>10319250.609999999</v>
          </cell>
          <cell r="V47">
            <v>180980.16</v>
          </cell>
          <cell r="W47">
            <v>0</v>
          </cell>
          <cell r="X47">
            <v>0</v>
          </cell>
          <cell r="Y47">
            <v>51402952.649999991</v>
          </cell>
          <cell r="Z47">
            <v>23324426</v>
          </cell>
          <cell r="AA47">
            <v>28078526.649999999</v>
          </cell>
          <cell r="AB47">
            <v>0</v>
          </cell>
          <cell r="AC47">
            <v>28078526.649999999</v>
          </cell>
          <cell r="AD47">
            <v>16636920</v>
          </cell>
          <cell r="AE47">
            <v>15712647</v>
          </cell>
          <cell r="AF47">
            <v>11441606.65</v>
          </cell>
          <cell r="AG47">
            <v>12365879.65</v>
          </cell>
          <cell r="AH47" t="str">
            <v>ผ่าน</v>
          </cell>
          <cell r="AI47">
            <v>16636920</v>
          </cell>
          <cell r="AK47">
            <v>28078526.649999999</v>
          </cell>
          <cell r="AN47">
            <v>0</v>
          </cell>
          <cell r="AP47">
            <v>28078526.649999999</v>
          </cell>
        </row>
        <row r="48">
          <cell r="E48" t="str">
            <v>11028</v>
          </cell>
          <cell r="F48" t="str">
            <v>รพ.นายูง</v>
          </cell>
          <cell r="G48">
            <v>1.3</v>
          </cell>
          <cell r="I48">
            <v>1.3</v>
          </cell>
          <cell r="J48">
            <v>23288</v>
          </cell>
          <cell r="K48">
            <v>1585.2157613363104</v>
          </cell>
          <cell r="L48">
            <v>338.38379336868775</v>
          </cell>
          <cell r="M48">
            <v>1371.6789000000001</v>
          </cell>
          <cell r="N48">
            <v>20.306899999999999</v>
          </cell>
          <cell r="O48">
            <v>0</v>
          </cell>
          <cell r="P48">
            <v>0</v>
          </cell>
          <cell r="Q48">
            <v>7058.1569467440022</v>
          </cell>
          <cell r="R48">
            <v>36916504.649999999</v>
          </cell>
          <cell r="S48">
            <v>7880281.7800000003</v>
          </cell>
          <cell r="T48">
            <v>7341823.21</v>
          </cell>
          <cell r="U48">
            <v>12585982.65</v>
          </cell>
          <cell r="V48">
            <v>194946.24</v>
          </cell>
          <cell r="W48">
            <v>0</v>
          </cell>
          <cell r="X48">
            <v>0</v>
          </cell>
          <cell r="Y48">
            <v>57577715.32</v>
          </cell>
          <cell r="Z48">
            <v>21293617</v>
          </cell>
          <cell r="AA48">
            <v>36284098.32</v>
          </cell>
          <cell r="AB48">
            <v>0</v>
          </cell>
          <cell r="AC48">
            <v>36284098.32</v>
          </cell>
          <cell r="AD48">
            <v>24651627</v>
          </cell>
          <cell r="AE48">
            <v>23282092</v>
          </cell>
          <cell r="AF48">
            <v>11632471.32</v>
          </cell>
          <cell r="AG48">
            <v>13002006.32</v>
          </cell>
          <cell r="AH48" t="str">
            <v>ผ่าน</v>
          </cell>
          <cell r="AI48">
            <v>24651627</v>
          </cell>
          <cell r="AK48">
            <v>36284098.32</v>
          </cell>
          <cell r="AN48">
            <v>0</v>
          </cell>
          <cell r="AP48">
            <v>36284098.32</v>
          </cell>
        </row>
        <row r="49">
          <cell r="E49" t="str">
            <v>11029</v>
          </cell>
          <cell r="F49" t="str">
            <v>รพ.พิบูลย์รักษ์</v>
          </cell>
          <cell r="G49">
            <v>1.35</v>
          </cell>
          <cell r="I49">
            <v>1.35</v>
          </cell>
          <cell r="J49">
            <v>19370</v>
          </cell>
          <cell r="K49">
            <v>1635.8270769230769</v>
          </cell>
          <cell r="L49">
            <v>349.1874011342282</v>
          </cell>
          <cell r="M49">
            <v>1511.2454000000007</v>
          </cell>
          <cell r="N49">
            <v>18.195600000000006</v>
          </cell>
          <cell r="O49">
            <v>0</v>
          </cell>
          <cell r="P49">
            <v>0</v>
          </cell>
          <cell r="Q49">
            <v>7058.1569467440022</v>
          </cell>
          <cell r="R49">
            <v>31685970.48</v>
          </cell>
          <cell r="S49">
            <v>6763759.96</v>
          </cell>
          <cell r="T49">
            <v>8399953.2200000007</v>
          </cell>
          <cell r="U49">
            <v>14399919.810000001</v>
          </cell>
          <cell r="V49">
            <v>174677.76000000001</v>
          </cell>
          <cell r="W49">
            <v>0</v>
          </cell>
          <cell r="X49">
            <v>0</v>
          </cell>
          <cell r="Y49">
            <v>53024328.009999998</v>
          </cell>
          <cell r="Z49">
            <v>22928845</v>
          </cell>
          <cell r="AA49">
            <v>30095483.010000002</v>
          </cell>
          <cell r="AB49">
            <v>0</v>
          </cell>
          <cell r="AC49">
            <v>30095483.010000002</v>
          </cell>
          <cell r="AD49">
            <v>18432247</v>
          </cell>
          <cell r="AE49">
            <v>17408233</v>
          </cell>
          <cell r="AF49">
            <v>11663236.01</v>
          </cell>
          <cell r="AG49">
            <v>12687250.01</v>
          </cell>
          <cell r="AH49" t="str">
            <v>ผ่าน</v>
          </cell>
          <cell r="AI49">
            <v>18432247</v>
          </cell>
          <cell r="AK49">
            <v>30095483.010000002</v>
          </cell>
          <cell r="AN49">
            <v>0</v>
          </cell>
          <cell r="AP49">
            <v>30095483.010000002</v>
          </cell>
        </row>
        <row r="50">
          <cell r="E50" t="str">
            <v>11446</v>
          </cell>
          <cell r="F50" t="str">
            <v>รพร.บ้านดุง</v>
          </cell>
          <cell r="G50">
            <v>1.1000000000000001</v>
          </cell>
          <cell r="I50">
            <v>1.1000000000000001</v>
          </cell>
          <cell r="J50">
            <v>96992</v>
          </cell>
          <cell r="K50">
            <v>1122.4589078480699</v>
          </cell>
          <cell r="L50">
            <v>239.60265392991175</v>
          </cell>
          <cell r="M50">
            <v>10171.665144999995</v>
          </cell>
          <cell r="N50">
            <v>212.37479999999999</v>
          </cell>
          <cell r="O50">
            <v>12.135</v>
          </cell>
          <cell r="P50">
            <v>0</v>
          </cell>
          <cell r="Q50">
            <v>7058.1569467440022</v>
          </cell>
          <cell r="R50">
            <v>108869534.39</v>
          </cell>
          <cell r="S50">
            <v>23239540.609999999</v>
          </cell>
          <cell r="T50">
            <v>46067309.270000003</v>
          </cell>
          <cell r="U50">
            <v>78972530.170000002</v>
          </cell>
          <cell r="V50">
            <v>2038798.08</v>
          </cell>
          <cell r="W50">
            <v>109215</v>
          </cell>
          <cell r="X50">
            <v>0</v>
          </cell>
          <cell r="Y50">
            <v>213229618.25000003</v>
          </cell>
          <cell r="Z50">
            <v>70165236</v>
          </cell>
          <cell r="AA50">
            <v>143064382.25</v>
          </cell>
          <cell r="AB50">
            <v>8240893.3799999999</v>
          </cell>
          <cell r="AC50">
            <v>151305275.63</v>
          </cell>
          <cell r="AD50">
            <v>151305276</v>
          </cell>
          <cell r="AE50">
            <v>142899427</v>
          </cell>
          <cell r="AF50">
            <v>-0.37</v>
          </cell>
          <cell r="AG50">
            <v>8405848.6300000008</v>
          </cell>
          <cell r="AH50" t="str">
            <v>ผ่าน</v>
          </cell>
          <cell r="AI50">
            <v>151305275.63</v>
          </cell>
          <cell r="AK50">
            <v>151305275.63</v>
          </cell>
          <cell r="AN50">
            <v>0</v>
          </cell>
          <cell r="AP50">
            <v>151305275.63</v>
          </cell>
        </row>
        <row r="51">
          <cell r="E51" t="str">
            <v>25058</v>
          </cell>
          <cell r="F51" t="str">
            <v>รพ.กู่แก้ว</v>
          </cell>
          <cell r="G51">
            <v>1.35</v>
          </cell>
          <cell r="I51">
            <v>1.35</v>
          </cell>
          <cell r="J51">
            <v>18145</v>
          </cell>
          <cell r="K51">
            <v>1645.5738545053734</v>
          </cell>
          <cell r="L51">
            <v>351.26797078919816</v>
          </cell>
          <cell r="M51">
            <v>1179.2752</v>
          </cell>
          <cell r="N51">
            <v>13.023500000000002</v>
          </cell>
          <cell r="O51">
            <v>0</v>
          </cell>
          <cell r="P51">
            <v>0</v>
          </cell>
          <cell r="Q51">
            <v>7058.1569467440022</v>
          </cell>
          <cell r="R51">
            <v>29858937.59</v>
          </cell>
          <cell r="S51">
            <v>6373757.3300000001</v>
          </cell>
          <cell r="T51">
            <v>6554763.6100000003</v>
          </cell>
          <cell r="U51">
            <v>11236737.609999999</v>
          </cell>
          <cell r="V51">
            <v>125025.60000000001</v>
          </cell>
          <cell r="W51">
            <v>0</v>
          </cell>
          <cell r="X51">
            <v>0</v>
          </cell>
          <cell r="Y51">
            <v>47594458.130000003</v>
          </cell>
          <cell r="Z51">
            <v>16169155</v>
          </cell>
          <cell r="AA51">
            <v>31425303.129999999</v>
          </cell>
          <cell r="AB51">
            <v>0</v>
          </cell>
          <cell r="AC51">
            <v>31425303.129999999</v>
          </cell>
          <cell r="AD51">
            <v>19719445</v>
          </cell>
          <cell r="AE51">
            <v>18623920</v>
          </cell>
          <cell r="AF51">
            <v>11705858.130000001</v>
          </cell>
          <cell r="AG51">
            <v>12801383.130000001</v>
          </cell>
          <cell r="AH51" t="str">
            <v>ผ่าน</v>
          </cell>
          <cell r="AI51">
            <v>19719445</v>
          </cell>
          <cell r="AK51">
            <v>31425303.129999999</v>
          </cell>
          <cell r="AN51">
            <v>0</v>
          </cell>
          <cell r="AP51">
            <v>31425303.129999999</v>
          </cell>
        </row>
        <row r="52">
          <cell r="E52" t="str">
            <v>25059</v>
          </cell>
          <cell r="F52" t="str">
            <v>รพ.ประจักษ์ศิลปาคม</v>
          </cell>
          <cell r="G52">
            <v>1.35</v>
          </cell>
          <cell r="I52">
            <v>1.35</v>
          </cell>
          <cell r="J52">
            <v>18973</v>
          </cell>
          <cell r="K52">
            <v>1638.8479776524534</v>
          </cell>
          <cell r="L52">
            <v>349.83224951088386</v>
          </cell>
          <cell r="M52">
            <v>1147.2891</v>
          </cell>
          <cell r="N52">
            <v>14.339999999999998</v>
          </cell>
          <cell r="O52">
            <v>0</v>
          </cell>
          <cell r="P52">
            <v>0</v>
          </cell>
          <cell r="Q52">
            <v>7058.1569467440022</v>
          </cell>
          <cell r="R52">
            <v>31093862.68</v>
          </cell>
          <cell r="S52">
            <v>6637367.2699999996</v>
          </cell>
          <cell r="T52">
            <v>6376975.4500000002</v>
          </cell>
          <cell r="U52">
            <v>10931957.92</v>
          </cell>
          <cell r="V52">
            <v>137664</v>
          </cell>
          <cell r="W52">
            <v>0</v>
          </cell>
          <cell r="X52">
            <v>0</v>
          </cell>
          <cell r="Y52">
            <v>48800851.870000005</v>
          </cell>
          <cell r="Z52">
            <v>15440813</v>
          </cell>
          <cell r="AA52">
            <v>33360038.870000001</v>
          </cell>
          <cell r="AB52">
            <v>0</v>
          </cell>
          <cell r="AC52">
            <v>33360038.870000001</v>
          </cell>
          <cell r="AD52">
            <v>22926838</v>
          </cell>
          <cell r="AE52">
            <v>21653125</v>
          </cell>
          <cell r="AF52">
            <v>10433200.869999999</v>
          </cell>
          <cell r="AG52">
            <v>11706913.869999999</v>
          </cell>
          <cell r="AH52" t="str">
            <v>ผ่าน</v>
          </cell>
          <cell r="AI52">
            <v>22926838</v>
          </cell>
          <cell r="AK52">
            <v>33360038.870000001</v>
          </cell>
          <cell r="AN52">
            <v>0</v>
          </cell>
          <cell r="AP52">
            <v>33360038.870000001</v>
          </cell>
        </row>
        <row r="53">
          <cell r="H53">
            <v>0</v>
          </cell>
          <cell r="J53">
            <v>1143954</v>
          </cell>
          <cell r="K53">
            <v>29690.58069448065</v>
          </cell>
          <cell r="L53">
            <v>6337.8194777402414</v>
          </cell>
          <cell r="M53">
            <v>222363.49674416069</v>
          </cell>
          <cell r="N53">
            <v>4848.0410386200019</v>
          </cell>
          <cell r="O53">
            <v>2060.8565000000003</v>
          </cell>
          <cell r="P53">
            <v>511.7245999999999</v>
          </cell>
          <cell r="Q53">
            <v>148221.29588162401</v>
          </cell>
          <cell r="R53">
            <v>1393215026.22</v>
          </cell>
          <cell r="S53">
            <v>297398876.08999997</v>
          </cell>
          <cell r="U53">
            <v>1657531660.1899998</v>
          </cell>
          <cell r="V53">
            <v>46541193.969999999</v>
          </cell>
          <cell r="W53">
            <v>18547708.5</v>
          </cell>
          <cell r="X53">
            <v>6140695.2000000002</v>
          </cell>
          <cell r="Y53">
            <v>3419375160.1700006</v>
          </cell>
          <cell r="Z53">
            <v>1437485259</v>
          </cell>
          <cell r="AA53">
            <v>1981889901.1699996</v>
          </cell>
          <cell r="AB53">
            <v>165900250.71000001</v>
          </cell>
          <cell r="AC53">
            <v>2147790151.8799996</v>
          </cell>
          <cell r="AD53">
            <v>1985916688</v>
          </cell>
          <cell r="AE53">
            <v>1876143540</v>
          </cell>
          <cell r="AF53">
            <v>161873463.88</v>
          </cell>
          <cell r="AG53">
            <v>271646611.87999994</v>
          </cell>
          <cell r="AH53">
            <v>0</v>
          </cell>
          <cell r="AI53">
            <v>1985916686.8299999</v>
          </cell>
          <cell r="AJ53">
            <v>0</v>
          </cell>
          <cell r="AK53">
            <v>2147790151.8799996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2147790151.8799996</v>
          </cell>
        </row>
        <row r="54">
          <cell r="E54" t="str">
            <v>10705</v>
          </cell>
          <cell r="F54" t="str">
            <v>รพ.เลย</v>
          </cell>
          <cell r="G54">
            <v>1.1000000000000001</v>
          </cell>
          <cell r="I54">
            <v>1.1000000000000001</v>
          </cell>
          <cell r="J54">
            <v>91973</v>
          </cell>
          <cell r="K54">
            <v>1165.6701428680155</v>
          </cell>
          <cell r="L54">
            <v>244.67606612777661</v>
          </cell>
          <cell r="M54">
            <v>44646.765844190013</v>
          </cell>
          <cell r="N54">
            <v>1145.4668999999994</v>
          </cell>
          <cell r="O54">
            <v>1255.8752999999997</v>
          </cell>
          <cell r="P54">
            <v>126.3681</v>
          </cell>
          <cell r="Q54">
            <v>7058.1569467440022</v>
          </cell>
          <cell r="R54">
            <v>107210180.05</v>
          </cell>
          <cell r="S54">
            <v>22503591.829999998</v>
          </cell>
          <cell r="T54">
            <v>202204489.81999999</v>
          </cell>
          <cell r="U54">
            <v>346636268.26999998</v>
          </cell>
          <cell r="V54">
            <v>10996482.24</v>
          </cell>
          <cell r="W54">
            <v>11302877.699999999</v>
          </cell>
          <cell r="X54">
            <v>1516417.2</v>
          </cell>
          <cell r="Y54">
            <v>500165817.28999996</v>
          </cell>
          <cell r="Z54">
            <v>301544697</v>
          </cell>
          <cell r="AA54">
            <v>198621120.28999999</v>
          </cell>
          <cell r="AB54">
            <v>5643451.6200000001</v>
          </cell>
          <cell r="AC54">
            <v>204264571.91</v>
          </cell>
          <cell r="AD54">
            <v>204264572</v>
          </cell>
          <cell r="AE54">
            <v>192916540</v>
          </cell>
          <cell r="AF54">
            <v>-0.09</v>
          </cell>
          <cell r="AG54">
            <v>11348031.91</v>
          </cell>
          <cell r="AH54" t="str">
            <v>ผ่าน</v>
          </cell>
          <cell r="AI54">
            <v>204264571.91</v>
          </cell>
          <cell r="AK54">
            <v>204264571.91</v>
          </cell>
          <cell r="AN54">
            <v>0</v>
          </cell>
          <cell r="AP54">
            <v>204264571.91</v>
          </cell>
        </row>
        <row r="55">
          <cell r="E55" t="str">
            <v>11030</v>
          </cell>
          <cell r="F55" t="str">
            <v>รพ.นาด้วง</v>
          </cell>
          <cell r="G55">
            <v>1.3</v>
          </cell>
          <cell r="I55">
            <v>1.3</v>
          </cell>
          <cell r="J55">
            <v>21702</v>
          </cell>
          <cell r="K55">
            <v>1644.8349368721777</v>
          </cell>
          <cell r="L55">
            <v>345.25353884296379</v>
          </cell>
          <cell r="M55">
            <v>2295.5540000000001</v>
          </cell>
          <cell r="N55">
            <v>32.081200000000003</v>
          </cell>
          <cell r="O55">
            <v>0</v>
          </cell>
          <cell r="P55">
            <v>0</v>
          </cell>
          <cell r="Q55">
            <v>7058.1569467440022</v>
          </cell>
          <cell r="R55">
            <v>35696207.799999997</v>
          </cell>
          <cell r="S55">
            <v>7492692.2999999998</v>
          </cell>
          <cell r="T55">
            <v>12286805.140000001</v>
          </cell>
          <cell r="U55">
            <v>21063094.530000001</v>
          </cell>
          <cell r="V55">
            <v>307979.52000000002</v>
          </cell>
          <cell r="W55">
            <v>0</v>
          </cell>
          <cell r="X55">
            <v>0</v>
          </cell>
          <cell r="Y55">
            <v>64559974.149999999</v>
          </cell>
          <cell r="Z55">
            <v>23572866</v>
          </cell>
          <cell r="AA55">
            <v>40987108.149999999</v>
          </cell>
          <cell r="AB55">
            <v>0</v>
          </cell>
          <cell r="AC55">
            <v>40987108.149999999</v>
          </cell>
          <cell r="AD55">
            <v>26243070</v>
          </cell>
          <cell r="AE55">
            <v>24785122</v>
          </cell>
          <cell r="AF55">
            <v>14744038.15</v>
          </cell>
          <cell r="AG55">
            <v>16201986.15</v>
          </cell>
          <cell r="AH55" t="str">
            <v>ผ่าน</v>
          </cell>
          <cell r="AI55">
            <v>26243070</v>
          </cell>
          <cell r="AK55">
            <v>40987108.149999999</v>
          </cell>
          <cell r="AN55">
            <v>0</v>
          </cell>
          <cell r="AP55">
            <v>40987108.149999999</v>
          </cell>
        </row>
        <row r="56">
          <cell r="E56" t="str">
            <v>11031</v>
          </cell>
          <cell r="F56" t="str">
            <v>รพ.เชียงคาน</v>
          </cell>
          <cell r="G56">
            <v>1.2</v>
          </cell>
          <cell r="I56">
            <v>1.2</v>
          </cell>
          <cell r="J56">
            <v>47311</v>
          </cell>
          <cell r="K56">
            <v>1393.4844243410623</v>
          </cell>
          <cell r="L56">
            <v>292.49465578766041</v>
          </cell>
          <cell r="M56">
            <v>3204.1720999999993</v>
          </cell>
          <cell r="N56">
            <v>46.114600000000003</v>
          </cell>
          <cell r="O56">
            <v>0</v>
          </cell>
          <cell r="P56">
            <v>0</v>
          </cell>
          <cell r="Q56">
            <v>7058.1569467440022</v>
          </cell>
          <cell r="R56">
            <v>65927141.600000001</v>
          </cell>
          <cell r="S56">
            <v>13838214.66</v>
          </cell>
          <cell r="T56">
            <v>15830884.609999999</v>
          </cell>
          <cell r="U56">
            <v>27138659.329999998</v>
          </cell>
          <cell r="V56">
            <v>442700.16</v>
          </cell>
          <cell r="W56">
            <v>0</v>
          </cell>
          <cell r="X56">
            <v>0</v>
          </cell>
          <cell r="Y56">
            <v>107346715.75</v>
          </cell>
          <cell r="Z56">
            <v>41671327</v>
          </cell>
          <cell r="AA56">
            <v>65675388.75</v>
          </cell>
          <cell r="AB56">
            <v>0</v>
          </cell>
          <cell r="AC56">
            <v>65675388.75</v>
          </cell>
          <cell r="AD56">
            <v>55026836</v>
          </cell>
          <cell r="AE56">
            <v>51969790</v>
          </cell>
          <cell r="AF56">
            <v>10648552.75</v>
          </cell>
          <cell r="AG56">
            <v>13705598.75</v>
          </cell>
          <cell r="AH56" t="str">
            <v>ผ่าน</v>
          </cell>
          <cell r="AI56">
            <v>55026836</v>
          </cell>
          <cell r="AK56">
            <v>65675388.75</v>
          </cell>
          <cell r="AN56">
            <v>0</v>
          </cell>
          <cell r="AP56">
            <v>65675388.75</v>
          </cell>
        </row>
        <row r="57">
          <cell r="E57" t="str">
            <v>11032</v>
          </cell>
          <cell r="F57" t="str">
            <v>รพ.ปากชม</v>
          </cell>
          <cell r="G57">
            <v>1.25</v>
          </cell>
          <cell r="I57">
            <v>1.25</v>
          </cell>
          <cell r="J57">
            <v>34991</v>
          </cell>
          <cell r="K57">
            <v>1500.6219722214285</v>
          </cell>
          <cell r="L57">
            <v>314.98300191392076</v>
          </cell>
          <cell r="M57">
            <v>3249.3123999999998</v>
          </cell>
          <cell r="N57">
            <v>40.5261</v>
          </cell>
          <cell r="O57">
            <v>0</v>
          </cell>
          <cell r="P57">
            <v>0</v>
          </cell>
          <cell r="Q57">
            <v>7058.1569467440022</v>
          </cell>
          <cell r="R57">
            <v>52508263.43</v>
          </cell>
          <cell r="S57">
            <v>11021570.220000001</v>
          </cell>
          <cell r="T57">
            <v>16722822.73</v>
          </cell>
          <cell r="U57">
            <v>28667696.100000001</v>
          </cell>
          <cell r="V57">
            <v>389050.56</v>
          </cell>
          <cell r="W57">
            <v>0</v>
          </cell>
          <cell r="X57">
            <v>0</v>
          </cell>
          <cell r="Y57">
            <v>92586580.310000002</v>
          </cell>
          <cell r="Z57">
            <v>24827811</v>
          </cell>
          <cell r="AA57">
            <v>67758769.310000002</v>
          </cell>
          <cell r="AB57">
            <v>0</v>
          </cell>
          <cell r="AC57">
            <v>67758769.310000002</v>
          </cell>
          <cell r="AD57">
            <v>54312892</v>
          </cell>
          <cell r="AE57">
            <v>51295509</v>
          </cell>
          <cell r="AF57">
            <v>13445877.310000001</v>
          </cell>
          <cell r="AG57">
            <v>16463260.310000001</v>
          </cell>
          <cell r="AH57" t="str">
            <v>ผ่าน</v>
          </cell>
          <cell r="AI57">
            <v>54312892</v>
          </cell>
          <cell r="AK57">
            <v>67758769.310000002</v>
          </cell>
          <cell r="AN57">
            <v>0</v>
          </cell>
          <cell r="AP57">
            <v>67758769.310000002</v>
          </cell>
        </row>
        <row r="58">
          <cell r="E58" t="str">
            <v>11033</v>
          </cell>
          <cell r="F58" t="str">
            <v>รพ.นาแห้ว</v>
          </cell>
          <cell r="G58">
            <v>1.4</v>
          </cell>
          <cell r="I58">
            <v>1.4</v>
          </cell>
          <cell r="J58">
            <v>8712</v>
          </cell>
          <cell r="K58">
            <v>1828.3952754820937</v>
          </cell>
          <cell r="L58">
            <v>383.78315311868687</v>
          </cell>
          <cell r="M58">
            <v>799.84769999999992</v>
          </cell>
          <cell r="N58">
            <v>17.019500000000001</v>
          </cell>
          <cell r="O58">
            <v>0</v>
          </cell>
          <cell r="P58">
            <v>0</v>
          </cell>
          <cell r="Q58">
            <v>7058.1569467440022</v>
          </cell>
          <cell r="R58">
            <v>15928979.640000001</v>
          </cell>
          <cell r="S58">
            <v>3343518.83</v>
          </cell>
          <cell r="T58">
            <v>4610451.41</v>
          </cell>
          <cell r="U58">
            <v>7903630.9800000004</v>
          </cell>
          <cell r="V58">
            <v>163387.20000000001</v>
          </cell>
          <cell r="W58">
            <v>0</v>
          </cell>
          <cell r="X58">
            <v>0</v>
          </cell>
          <cell r="Y58">
            <v>27339516.649999999</v>
          </cell>
          <cell r="Z58">
            <v>18895964</v>
          </cell>
          <cell r="AA58">
            <v>8443552.6500000004</v>
          </cell>
          <cell r="AB58">
            <v>1556447.35</v>
          </cell>
          <cell r="AC58">
            <v>10000000</v>
          </cell>
          <cell r="AD58">
            <v>10000000</v>
          </cell>
          <cell r="AE58">
            <v>10000000</v>
          </cell>
          <cell r="AF58">
            <v>0</v>
          </cell>
          <cell r="AG58">
            <v>0</v>
          </cell>
          <cell r="AH58" t="str">
            <v>ผ่าน</v>
          </cell>
          <cell r="AI58">
            <v>10000000</v>
          </cell>
          <cell r="AK58">
            <v>10000000</v>
          </cell>
          <cell r="AN58">
            <v>0</v>
          </cell>
          <cell r="AP58">
            <v>10000000</v>
          </cell>
        </row>
        <row r="59">
          <cell r="E59" t="str">
            <v>11034</v>
          </cell>
          <cell r="F59" t="str">
            <v>รพ.ภูเรือ</v>
          </cell>
          <cell r="G59">
            <v>1.35</v>
          </cell>
          <cell r="I59">
            <v>1.35</v>
          </cell>
          <cell r="J59">
            <v>17905</v>
          </cell>
          <cell r="K59">
            <v>1687.8047254956716</v>
          </cell>
          <cell r="L59">
            <v>354.27296732588667</v>
          </cell>
          <cell r="M59">
            <v>1631.355</v>
          </cell>
          <cell r="N59">
            <v>35.286999999999992</v>
          </cell>
          <cell r="O59">
            <v>0</v>
          </cell>
          <cell r="P59">
            <v>0</v>
          </cell>
          <cell r="Q59">
            <v>7058.1569467440022</v>
          </cell>
          <cell r="R59">
            <v>30220143.609999999</v>
          </cell>
          <cell r="S59">
            <v>6343257.4800000004</v>
          </cell>
          <cell r="T59">
            <v>9067558.4100000001</v>
          </cell>
          <cell r="U59">
            <v>15544385.84</v>
          </cell>
          <cell r="V59">
            <v>338755.2</v>
          </cell>
          <cell r="W59">
            <v>0</v>
          </cell>
          <cell r="X59">
            <v>0</v>
          </cell>
          <cell r="Y59">
            <v>52446542.13000001</v>
          </cell>
          <cell r="Z59">
            <v>22654096</v>
          </cell>
          <cell r="AA59">
            <v>29792446.129999999</v>
          </cell>
          <cell r="AB59">
            <v>0</v>
          </cell>
          <cell r="AC59">
            <v>29792446.129999999</v>
          </cell>
          <cell r="AD59">
            <v>17772611</v>
          </cell>
          <cell r="AE59">
            <v>16785244</v>
          </cell>
          <cell r="AF59">
            <v>12019835.130000001</v>
          </cell>
          <cell r="AG59">
            <v>13007202.130000001</v>
          </cell>
          <cell r="AH59" t="str">
            <v>ผ่าน</v>
          </cell>
          <cell r="AI59">
            <v>17772611</v>
          </cell>
          <cell r="AK59">
            <v>29792446.129999999</v>
          </cell>
          <cell r="AN59">
            <v>0</v>
          </cell>
          <cell r="AP59">
            <v>29792446.129999999</v>
          </cell>
        </row>
        <row r="60">
          <cell r="E60" t="str">
            <v>11035</v>
          </cell>
          <cell r="F60" t="str">
            <v>รพ.ท่าลี่</v>
          </cell>
          <cell r="G60">
            <v>1.3</v>
          </cell>
          <cell r="I60">
            <v>1.3</v>
          </cell>
          <cell r="J60">
            <v>20551</v>
          </cell>
          <cell r="K60">
            <v>1662.0850085154007</v>
          </cell>
          <cell r="L60">
            <v>348.87435696413803</v>
          </cell>
          <cell r="M60">
            <v>1584.2313000000022</v>
          </cell>
          <cell r="N60">
            <v>25.587100000000007</v>
          </cell>
          <cell r="O60">
            <v>0</v>
          </cell>
          <cell r="P60">
            <v>0</v>
          </cell>
          <cell r="Q60">
            <v>7058.1569467440022</v>
          </cell>
          <cell r="R60">
            <v>34157509.009999998</v>
          </cell>
          <cell r="S60">
            <v>7169716.9100000001</v>
          </cell>
          <cell r="T60">
            <v>8479496.1799999997</v>
          </cell>
          <cell r="U60">
            <v>14536279.17</v>
          </cell>
          <cell r="V60">
            <v>245636.16</v>
          </cell>
          <cell r="W60">
            <v>0</v>
          </cell>
          <cell r="X60">
            <v>0</v>
          </cell>
          <cell r="Y60">
            <v>56109141.25</v>
          </cell>
          <cell r="Z60">
            <v>27132387</v>
          </cell>
          <cell r="AA60">
            <v>28976754.25</v>
          </cell>
          <cell r="AB60">
            <v>0</v>
          </cell>
          <cell r="AC60">
            <v>28976754.25</v>
          </cell>
          <cell r="AD60">
            <v>16966327</v>
          </cell>
          <cell r="AE60">
            <v>16023753</v>
          </cell>
          <cell r="AF60">
            <v>12010427.25</v>
          </cell>
          <cell r="AG60">
            <v>12953001.25</v>
          </cell>
          <cell r="AH60" t="str">
            <v>ผ่าน</v>
          </cell>
          <cell r="AI60">
            <v>16966327</v>
          </cell>
          <cell r="AK60">
            <v>28976754.25</v>
          </cell>
          <cell r="AN60">
            <v>0</v>
          </cell>
          <cell r="AP60">
            <v>28976754.25</v>
          </cell>
        </row>
        <row r="61">
          <cell r="E61" t="str">
            <v>11036</v>
          </cell>
          <cell r="F61" t="str">
            <v>รพ.วังสะพุง</v>
          </cell>
          <cell r="G61">
            <v>1.1000000000000001</v>
          </cell>
          <cell r="I61">
            <v>1.1000000000000001</v>
          </cell>
          <cell r="J61">
            <v>84991</v>
          </cell>
          <cell r="K61">
            <v>1188.0167838947655</v>
          </cell>
          <cell r="L61">
            <v>249.36666258745043</v>
          </cell>
          <cell r="M61">
            <v>8911.1646999999975</v>
          </cell>
          <cell r="N61">
            <v>121.32448499999995</v>
          </cell>
          <cell r="O61">
            <v>12.135</v>
          </cell>
          <cell r="P61">
            <v>0</v>
          </cell>
          <cell r="Q61">
            <v>7058.1569467440022</v>
          </cell>
          <cell r="R61">
            <v>100970734.48999999</v>
          </cell>
          <cell r="S61">
            <v>21193922.02</v>
          </cell>
          <cell r="T61">
            <v>40358522.829999998</v>
          </cell>
          <cell r="U61">
            <v>69186039.129999995</v>
          </cell>
          <cell r="V61">
            <v>1164715.06</v>
          </cell>
          <cell r="W61">
            <v>109215</v>
          </cell>
          <cell r="X61">
            <v>0</v>
          </cell>
          <cell r="Y61">
            <v>192624625.69999999</v>
          </cell>
          <cell r="Z61">
            <v>91089872</v>
          </cell>
          <cell r="AA61">
            <v>101534753.7</v>
          </cell>
          <cell r="AB61">
            <v>2144624.9</v>
          </cell>
          <cell r="AC61">
            <v>103679378.59999999</v>
          </cell>
          <cell r="AD61">
            <v>103679379</v>
          </cell>
          <cell r="AE61">
            <v>97919413</v>
          </cell>
          <cell r="AF61">
            <v>-0.4</v>
          </cell>
          <cell r="AG61">
            <v>5759965.5999999996</v>
          </cell>
          <cell r="AH61" t="str">
            <v>ผ่าน</v>
          </cell>
          <cell r="AI61">
            <v>103679378.59999999</v>
          </cell>
          <cell r="AK61">
            <v>103679378.59999999</v>
          </cell>
          <cell r="AN61">
            <v>0</v>
          </cell>
          <cell r="AP61">
            <v>103679378.59999999</v>
          </cell>
        </row>
        <row r="62">
          <cell r="E62" t="str">
            <v>11037</v>
          </cell>
          <cell r="F62" t="str">
            <v>รพ.ภูกระดึง</v>
          </cell>
          <cell r="G62">
            <v>1.3</v>
          </cell>
          <cell r="I62">
            <v>1.3</v>
          </cell>
          <cell r="J62">
            <v>26550</v>
          </cell>
          <cell r="K62">
            <v>1588.5947676082862</v>
          </cell>
          <cell r="L62">
            <v>333.44863540376645</v>
          </cell>
          <cell r="M62">
            <v>1685.7116999999996</v>
          </cell>
          <cell r="N62">
            <v>66.987500000000011</v>
          </cell>
          <cell r="O62">
            <v>0</v>
          </cell>
          <cell r="P62">
            <v>0</v>
          </cell>
          <cell r="Q62">
            <v>7058.1569467440022</v>
          </cell>
          <cell r="R62">
            <v>42177191.079999998</v>
          </cell>
          <cell r="S62">
            <v>8853061.2699999996</v>
          </cell>
          <cell r="T62">
            <v>9022663.4199999999</v>
          </cell>
          <cell r="U62">
            <v>15467423</v>
          </cell>
          <cell r="V62">
            <v>643080</v>
          </cell>
          <cell r="W62">
            <v>0</v>
          </cell>
          <cell r="X62">
            <v>0</v>
          </cell>
          <cell r="Y62">
            <v>67140755.349999994</v>
          </cell>
          <cell r="Z62">
            <v>26759652</v>
          </cell>
          <cell r="AA62">
            <v>40381103.350000001</v>
          </cell>
          <cell r="AB62">
            <v>0</v>
          </cell>
          <cell r="AC62">
            <v>40381103.350000001</v>
          </cell>
          <cell r="AD62">
            <v>26380409</v>
          </cell>
          <cell r="AE62">
            <v>24914830</v>
          </cell>
          <cell r="AF62">
            <v>14000694.35</v>
          </cell>
          <cell r="AG62">
            <v>15466273.35</v>
          </cell>
          <cell r="AH62" t="str">
            <v>ผ่าน</v>
          </cell>
          <cell r="AI62">
            <v>26380409</v>
          </cell>
          <cell r="AK62">
            <v>40381103.350000001</v>
          </cell>
          <cell r="AN62">
            <v>0</v>
          </cell>
          <cell r="AP62">
            <v>40381103.350000001</v>
          </cell>
        </row>
        <row r="63">
          <cell r="E63" t="str">
            <v>11038</v>
          </cell>
          <cell r="F63" t="str">
            <v>รพ.ภูหลวง</v>
          </cell>
          <cell r="G63">
            <v>1.3</v>
          </cell>
          <cell r="I63">
            <v>1.3</v>
          </cell>
          <cell r="J63">
            <v>20198</v>
          </cell>
          <cell r="K63">
            <v>1667.769369739578</v>
          </cell>
          <cell r="L63">
            <v>350.06751361372415</v>
          </cell>
          <cell r="M63">
            <v>2696.7170999999994</v>
          </cell>
          <cell r="N63">
            <v>40.377399999999994</v>
          </cell>
          <cell r="O63">
            <v>0</v>
          </cell>
          <cell r="P63">
            <v>0</v>
          </cell>
          <cell r="Q63">
            <v>7058.1569467440022</v>
          </cell>
          <cell r="R63">
            <v>33685605.729999997</v>
          </cell>
          <cell r="S63">
            <v>7070663.6399999997</v>
          </cell>
          <cell r="T63">
            <v>14434004.710000001</v>
          </cell>
          <cell r="U63">
            <v>24744008.079999998</v>
          </cell>
          <cell r="V63">
            <v>387623.04</v>
          </cell>
          <cell r="W63">
            <v>0</v>
          </cell>
          <cell r="X63">
            <v>0</v>
          </cell>
          <cell r="Y63">
            <v>65887900.489999995</v>
          </cell>
          <cell r="Z63">
            <v>22176140</v>
          </cell>
          <cell r="AA63">
            <v>43711760.490000002</v>
          </cell>
          <cell r="AB63">
            <v>0</v>
          </cell>
          <cell r="AC63">
            <v>43711760.490000002</v>
          </cell>
          <cell r="AD63">
            <v>28815326</v>
          </cell>
          <cell r="AE63">
            <v>27214474</v>
          </cell>
          <cell r="AF63">
            <v>14896434.49</v>
          </cell>
          <cell r="AG63">
            <v>16497286.49</v>
          </cell>
          <cell r="AH63" t="str">
            <v>ผ่าน</v>
          </cell>
          <cell r="AI63">
            <v>28815326</v>
          </cell>
          <cell r="AK63">
            <v>43711760.490000002</v>
          </cell>
          <cell r="AN63">
            <v>0</v>
          </cell>
          <cell r="AP63">
            <v>43711760.490000002</v>
          </cell>
        </row>
        <row r="64">
          <cell r="E64" t="str">
            <v>11039</v>
          </cell>
          <cell r="F64" t="str">
            <v>รพ.ผาขาว</v>
          </cell>
          <cell r="G64">
            <v>1.25</v>
          </cell>
          <cell r="I64">
            <v>1.25</v>
          </cell>
          <cell r="J64">
            <v>31626</v>
          </cell>
          <cell r="K64">
            <v>1538.3685910326947</v>
          </cell>
          <cell r="L64">
            <v>322.90607885821794</v>
          </cell>
          <cell r="M64">
            <v>2321.7341000000024</v>
          </cell>
          <cell r="N64">
            <v>56.645599999999959</v>
          </cell>
          <cell r="O64">
            <v>0</v>
          </cell>
          <cell r="P64">
            <v>0</v>
          </cell>
          <cell r="Q64">
            <v>7058.1569467440022</v>
          </cell>
          <cell r="R64">
            <v>48652445.060000002</v>
          </cell>
          <cell r="S64">
            <v>10212227.65</v>
          </cell>
          <cell r="T64">
            <v>11948973.4</v>
          </cell>
          <cell r="U64">
            <v>20483954.399999999</v>
          </cell>
          <cell r="V64">
            <v>543797.76000000001</v>
          </cell>
          <cell r="W64">
            <v>0</v>
          </cell>
          <cell r="X64">
            <v>0</v>
          </cell>
          <cell r="Y64">
            <v>79892424.870000005</v>
          </cell>
          <cell r="Z64">
            <v>27389068</v>
          </cell>
          <cell r="AA64">
            <v>52503356.869999997</v>
          </cell>
          <cell r="AB64">
            <v>0</v>
          </cell>
          <cell r="AC64">
            <v>52503356.869999997</v>
          </cell>
          <cell r="AD64">
            <v>38411495</v>
          </cell>
          <cell r="AE64">
            <v>36277523</v>
          </cell>
          <cell r="AF64">
            <v>14091861.869999999</v>
          </cell>
          <cell r="AG64">
            <v>16225833.869999999</v>
          </cell>
          <cell r="AH64" t="str">
            <v>ผ่าน</v>
          </cell>
          <cell r="AI64">
            <v>38411495</v>
          </cell>
          <cell r="AK64">
            <v>52503356.869999997</v>
          </cell>
          <cell r="AN64">
            <v>0</v>
          </cell>
          <cell r="AP64">
            <v>52503356.869999997</v>
          </cell>
        </row>
        <row r="65">
          <cell r="E65" t="str">
            <v>11447</v>
          </cell>
          <cell r="F65" t="str">
            <v>รพร.ด่านซ้าย</v>
          </cell>
          <cell r="G65">
            <v>1.2</v>
          </cell>
          <cell r="I65">
            <v>1.2</v>
          </cell>
          <cell r="J65">
            <v>41696</v>
          </cell>
          <cell r="K65">
            <v>1439.6897901477359</v>
          </cell>
          <cell r="L65">
            <v>302.19323748009401</v>
          </cell>
          <cell r="M65">
            <v>3260.5940000000005</v>
          </cell>
          <cell r="N65">
            <v>73.297599999999989</v>
          </cell>
          <cell r="O65">
            <v>0</v>
          </cell>
          <cell r="P65">
            <v>0</v>
          </cell>
          <cell r="Q65">
            <v>7058.1569467440022</v>
          </cell>
          <cell r="R65">
            <v>60029305.490000002</v>
          </cell>
          <cell r="S65">
            <v>12600249.23</v>
          </cell>
          <cell r="T65">
            <v>16109648.93</v>
          </cell>
          <cell r="U65">
            <v>27616541.02</v>
          </cell>
          <cell r="V65">
            <v>703656.95999999996</v>
          </cell>
          <cell r="W65">
            <v>0</v>
          </cell>
          <cell r="X65">
            <v>0</v>
          </cell>
          <cell r="Y65">
            <v>100949752.69999999</v>
          </cell>
          <cell r="Z65">
            <v>45683244</v>
          </cell>
          <cell r="AA65">
            <v>55266508.700000003</v>
          </cell>
          <cell r="AB65">
            <v>0</v>
          </cell>
          <cell r="AC65">
            <v>55266508.700000003</v>
          </cell>
          <cell r="AD65">
            <v>43644200</v>
          </cell>
          <cell r="AE65">
            <v>41219522</v>
          </cell>
          <cell r="AF65">
            <v>11622308.699999999</v>
          </cell>
          <cell r="AG65">
            <v>14046986.699999999</v>
          </cell>
          <cell r="AH65" t="str">
            <v>ผ่าน</v>
          </cell>
          <cell r="AI65">
            <v>43644200</v>
          </cell>
          <cell r="AK65">
            <v>55266508.700000003</v>
          </cell>
          <cell r="AN65">
            <v>0</v>
          </cell>
          <cell r="AP65">
            <v>55266508.700000003</v>
          </cell>
        </row>
        <row r="66">
          <cell r="E66" t="str">
            <v>14133</v>
          </cell>
          <cell r="F66" t="str">
            <v>รพ.เอราวัณ</v>
          </cell>
          <cell r="G66">
            <v>1.25</v>
          </cell>
          <cell r="I66">
            <v>1.25</v>
          </cell>
          <cell r="J66">
            <v>30645</v>
          </cell>
          <cell r="K66">
            <v>1550.9334818077989</v>
          </cell>
          <cell r="L66">
            <v>325.54347005938979</v>
          </cell>
          <cell r="M66">
            <v>1616.5261349999996</v>
          </cell>
          <cell r="N66">
            <v>35.320599999999992</v>
          </cell>
          <cell r="O66">
            <v>0</v>
          </cell>
          <cell r="P66">
            <v>0</v>
          </cell>
          <cell r="Q66">
            <v>7058.1569467440022</v>
          </cell>
          <cell r="R66">
            <v>47528356.549999997</v>
          </cell>
          <cell r="S66">
            <v>9976279.6400000006</v>
          </cell>
          <cell r="T66">
            <v>8319569.5199999996</v>
          </cell>
          <cell r="U66">
            <v>14262119.18</v>
          </cell>
          <cell r="V66">
            <v>339077.76</v>
          </cell>
          <cell r="W66">
            <v>0</v>
          </cell>
          <cell r="X66">
            <v>0</v>
          </cell>
          <cell r="Y66">
            <v>72105833.13000001</v>
          </cell>
          <cell r="Z66">
            <v>26832445</v>
          </cell>
          <cell r="AA66">
            <v>45273388.130000003</v>
          </cell>
          <cell r="AB66">
            <v>0</v>
          </cell>
          <cell r="AC66">
            <v>45273388.130000003</v>
          </cell>
          <cell r="AD66">
            <v>32395230</v>
          </cell>
          <cell r="AE66">
            <v>30595495</v>
          </cell>
          <cell r="AF66">
            <v>12878158.130000001</v>
          </cell>
          <cell r="AG66">
            <v>14677893.130000001</v>
          </cell>
          <cell r="AH66" t="str">
            <v>ผ่าน</v>
          </cell>
          <cell r="AI66">
            <v>32395230</v>
          </cell>
          <cell r="AK66">
            <v>45273388.130000003</v>
          </cell>
          <cell r="AN66">
            <v>0</v>
          </cell>
          <cell r="AP66">
            <v>45273388.130000003</v>
          </cell>
        </row>
        <row r="67">
          <cell r="E67" t="str">
            <v>28861</v>
          </cell>
          <cell r="F67" t="str">
            <v>รพ.หนองหิน</v>
          </cell>
          <cell r="G67">
            <v>1.35</v>
          </cell>
          <cell r="I67">
            <v>1.35</v>
          </cell>
          <cell r="J67">
            <v>19546</v>
          </cell>
          <cell r="K67">
            <v>1674.3725033254887</v>
          </cell>
          <cell r="L67">
            <v>351.45352194668988</v>
          </cell>
          <cell r="M67">
            <v>1189.2837999999995</v>
          </cell>
          <cell r="N67">
            <v>42.589599999999997</v>
          </cell>
          <cell r="O67">
            <v>0</v>
          </cell>
          <cell r="P67">
            <v>0</v>
          </cell>
          <cell r="Q67">
            <v>7058.1569467440022</v>
          </cell>
          <cell r="R67">
            <v>32727284.949999999</v>
          </cell>
          <cell r="S67">
            <v>6869510.54</v>
          </cell>
          <cell r="T67">
            <v>6610394.3499999996</v>
          </cell>
          <cell r="U67">
            <v>11332104.6</v>
          </cell>
          <cell r="V67">
            <v>408860.15999999997</v>
          </cell>
          <cell r="W67">
            <v>0</v>
          </cell>
          <cell r="X67">
            <v>0</v>
          </cell>
          <cell r="Y67">
            <v>51337760.25</v>
          </cell>
          <cell r="Z67">
            <v>22256543</v>
          </cell>
          <cell r="AA67">
            <v>29081217.25</v>
          </cell>
          <cell r="AB67">
            <v>0</v>
          </cell>
          <cell r="AC67">
            <v>29081217.25</v>
          </cell>
          <cell r="AD67">
            <v>17496521</v>
          </cell>
          <cell r="AE67">
            <v>16524493</v>
          </cell>
          <cell r="AF67">
            <v>11584696.25</v>
          </cell>
          <cell r="AG67">
            <v>12556724.25</v>
          </cell>
          <cell r="AH67" t="str">
            <v>ผ่าน</v>
          </cell>
          <cell r="AI67">
            <v>17496521</v>
          </cell>
          <cell r="AK67">
            <v>29081217.25</v>
          </cell>
          <cell r="AN67">
            <v>0</v>
          </cell>
          <cell r="AP67">
            <v>29081217.25</v>
          </cell>
        </row>
        <row r="68">
          <cell r="H68">
            <v>0</v>
          </cell>
          <cell r="J68">
            <v>498397</v>
          </cell>
          <cell r="K68">
            <v>21530.641773352196</v>
          </cell>
          <cell r="L68">
            <v>4519.3168600303652</v>
          </cell>
          <cell r="M68">
            <v>79092.969879190001</v>
          </cell>
          <cell r="N68">
            <v>1778.6251849999996</v>
          </cell>
          <cell r="O68">
            <v>1268.0102999999997</v>
          </cell>
          <cell r="P68">
            <v>126.3681</v>
          </cell>
          <cell r="Q68">
            <v>98814.197254415994</v>
          </cell>
          <cell r="R68">
            <v>707419348.49000001</v>
          </cell>
          <cell r="S68">
            <v>148488476.22</v>
          </cell>
          <cell r="U68">
            <v>644582203.62999988</v>
          </cell>
          <cell r="V68">
            <v>17074801.779999997</v>
          </cell>
          <cell r="W68">
            <v>11412092.699999999</v>
          </cell>
          <cell r="X68">
            <v>1516417.2</v>
          </cell>
          <cell r="Y68">
            <v>1530493340.0200002</v>
          </cell>
          <cell r="Z68">
            <v>722486112</v>
          </cell>
          <cell r="AA68">
            <v>808007228.0200001</v>
          </cell>
          <cell r="AB68">
            <v>9344523.870000001</v>
          </cell>
          <cell r="AC68">
            <v>817351751.8900001</v>
          </cell>
          <cell r="AD68">
            <v>675408868</v>
          </cell>
          <cell r="AE68">
            <v>638441708</v>
          </cell>
          <cell r="AF68">
            <v>141942883.88999999</v>
          </cell>
          <cell r="AG68">
            <v>178910043.88999996</v>
          </cell>
          <cell r="AH68">
            <v>0</v>
          </cell>
          <cell r="AI68">
            <v>675408867.50999999</v>
          </cell>
          <cell r="AJ68">
            <v>0</v>
          </cell>
          <cell r="AK68">
            <v>817351751.8900001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817351751.8900001</v>
          </cell>
        </row>
        <row r="69">
          <cell r="E69" t="str">
            <v>10706</v>
          </cell>
          <cell r="F69" t="str">
            <v>รพ.หนองคาย</v>
          </cell>
          <cell r="G69">
            <v>1.1000000000000001</v>
          </cell>
          <cell r="I69">
            <v>1.1000000000000001</v>
          </cell>
          <cell r="J69">
            <v>111946</v>
          </cell>
          <cell r="K69">
            <v>1106.2427857181142</v>
          </cell>
          <cell r="L69">
            <v>232.36904704026941</v>
          </cell>
          <cell r="M69">
            <v>35019.743458139921</v>
          </cell>
          <cell r="N69">
            <v>1099.5777219999989</v>
          </cell>
          <cell r="O69">
            <v>258.28939999999983</v>
          </cell>
          <cell r="P69">
            <v>184.23320000000001</v>
          </cell>
          <cell r="Q69">
            <v>7058.1569467440022</v>
          </cell>
          <cell r="R69">
            <v>123839454.90000001</v>
          </cell>
          <cell r="S69">
            <v>26012785.34</v>
          </cell>
          <cell r="T69">
            <v>158603859.19</v>
          </cell>
          <cell r="U69">
            <v>271892330.04000002</v>
          </cell>
          <cell r="V69">
            <v>10555946.130000001</v>
          </cell>
          <cell r="W69">
            <v>2324604.6</v>
          </cell>
          <cell r="X69">
            <v>2210798.4</v>
          </cell>
          <cell r="Y69">
            <v>436835919.41000003</v>
          </cell>
          <cell r="Z69">
            <v>235069280</v>
          </cell>
          <cell r="AA69">
            <v>201766639.41</v>
          </cell>
          <cell r="AB69">
            <v>6788256.3700000001</v>
          </cell>
          <cell r="AC69">
            <v>208554895.78</v>
          </cell>
          <cell r="AD69">
            <v>208554896</v>
          </cell>
          <cell r="AE69">
            <v>196968513</v>
          </cell>
          <cell r="AF69">
            <v>-0.22</v>
          </cell>
          <cell r="AG69">
            <v>11586382.779999999</v>
          </cell>
          <cell r="AH69" t="str">
            <v>ผ่าน</v>
          </cell>
          <cell r="AI69">
            <v>208554895.78</v>
          </cell>
          <cell r="AK69">
            <v>208554895.78</v>
          </cell>
          <cell r="AN69">
            <v>0</v>
          </cell>
          <cell r="AP69">
            <v>208554895.78</v>
          </cell>
        </row>
        <row r="70">
          <cell r="E70" t="str">
            <v>11042</v>
          </cell>
          <cell r="F70" t="str">
            <v>รพ.โพนพิสัย</v>
          </cell>
          <cell r="G70">
            <v>1.1499999999999999</v>
          </cell>
          <cell r="I70">
            <v>1.1499999999999999</v>
          </cell>
          <cell r="J70">
            <v>58977</v>
          </cell>
          <cell r="K70">
            <v>1305.4361576546789</v>
          </cell>
          <cell r="L70">
            <v>274.21010987283177</v>
          </cell>
          <cell r="M70">
            <v>7781.0361000000148</v>
          </cell>
          <cell r="N70">
            <v>147.34279999999995</v>
          </cell>
          <cell r="O70">
            <v>20.961599999999997</v>
          </cell>
          <cell r="P70">
            <v>0</v>
          </cell>
          <cell r="Q70">
            <v>7058.1569467440022</v>
          </cell>
          <cell r="R70">
            <v>76990708.269999996</v>
          </cell>
          <cell r="S70">
            <v>16172089.65</v>
          </cell>
          <cell r="T70">
            <v>36842014.990000002</v>
          </cell>
          <cell r="U70">
            <v>63157739.979999997</v>
          </cell>
          <cell r="V70">
            <v>1414490.88</v>
          </cell>
          <cell r="W70">
            <v>188654.4</v>
          </cell>
          <cell r="X70">
            <v>0</v>
          </cell>
          <cell r="Y70">
            <v>157923683.18000001</v>
          </cell>
          <cell r="Z70">
            <v>69449307</v>
          </cell>
          <cell r="AA70">
            <v>88474376.180000007</v>
          </cell>
          <cell r="AB70">
            <v>0</v>
          </cell>
          <cell r="AC70">
            <v>88474376.180000007</v>
          </cell>
          <cell r="AD70">
            <v>79463851</v>
          </cell>
          <cell r="AE70">
            <v>75049192</v>
          </cell>
          <cell r="AF70">
            <v>9010525.1799999997</v>
          </cell>
          <cell r="AG70">
            <v>13425184.18</v>
          </cell>
          <cell r="AH70" t="str">
            <v>ผ่าน</v>
          </cell>
          <cell r="AI70">
            <v>79463851</v>
          </cell>
          <cell r="AK70">
            <v>88474376.180000007</v>
          </cell>
          <cell r="AN70">
            <v>0</v>
          </cell>
          <cell r="AP70">
            <v>88474376.180000007</v>
          </cell>
        </row>
        <row r="71">
          <cell r="E71" t="str">
            <v>11044</v>
          </cell>
          <cell r="F71" t="str">
            <v>รพ.ศรีเชียงใหม่</v>
          </cell>
          <cell r="G71">
            <v>1.3</v>
          </cell>
          <cell r="I71">
            <v>1.3</v>
          </cell>
          <cell r="J71">
            <v>23019</v>
          </cell>
          <cell r="K71">
            <v>1620.2082740344931</v>
          </cell>
          <cell r="L71">
            <v>340.32877535818238</v>
          </cell>
          <cell r="M71">
            <v>1491.6921000000002</v>
          </cell>
          <cell r="N71">
            <v>35.767299999999999</v>
          </cell>
          <cell r="O71">
            <v>0</v>
          </cell>
          <cell r="P71">
            <v>0</v>
          </cell>
          <cell r="Q71">
            <v>7058.1569467440022</v>
          </cell>
          <cell r="R71">
            <v>37295574.259999998</v>
          </cell>
          <cell r="S71">
            <v>7834028.0800000001</v>
          </cell>
          <cell r="T71">
            <v>7984185.9000000004</v>
          </cell>
          <cell r="U71">
            <v>13687175.83</v>
          </cell>
          <cell r="V71">
            <v>343366.08</v>
          </cell>
          <cell r="W71">
            <v>0</v>
          </cell>
          <cell r="X71">
            <v>0</v>
          </cell>
          <cell r="Y71">
            <v>59160144.249999993</v>
          </cell>
          <cell r="Z71">
            <v>25249335</v>
          </cell>
          <cell r="AA71">
            <v>33910809.25</v>
          </cell>
          <cell r="AB71">
            <v>0</v>
          </cell>
          <cell r="AC71">
            <v>33910809.25</v>
          </cell>
          <cell r="AD71">
            <v>21237069</v>
          </cell>
          <cell r="AE71">
            <v>20057232</v>
          </cell>
          <cell r="AF71">
            <v>12673740.25</v>
          </cell>
          <cell r="AG71">
            <v>13853577.25</v>
          </cell>
          <cell r="AH71" t="str">
            <v>ผ่าน</v>
          </cell>
          <cell r="AI71">
            <v>21237069</v>
          </cell>
          <cell r="AK71">
            <v>33910809.25</v>
          </cell>
          <cell r="AN71">
            <v>0</v>
          </cell>
          <cell r="AP71">
            <v>33910809.25</v>
          </cell>
        </row>
        <row r="72">
          <cell r="E72" t="str">
            <v>11045</v>
          </cell>
          <cell r="F72" t="str">
            <v>รพ.สังคม</v>
          </cell>
          <cell r="G72">
            <v>1.3</v>
          </cell>
          <cell r="I72">
            <v>1.3</v>
          </cell>
          <cell r="J72">
            <v>20622</v>
          </cell>
          <cell r="K72">
            <v>1653.8149432644748</v>
          </cell>
          <cell r="L72">
            <v>347.38793957763556</v>
          </cell>
          <cell r="M72">
            <v>1374.6648999999986</v>
          </cell>
          <cell r="N72">
            <v>25.936700000000009</v>
          </cell>
          <cell r="O72">
            <v>0</v>
          </cell>
          <cell r="P72">
            <v>0</v>
          </cell>
          <cell r="Q72">
            <v>7058.1569467440022</v>
          </cell>
          <cell r="R72">
            <v>34104971.759999998</v>
          </cell>
          <cell r="S72">
            <v>7163834.0899999999</v>
          </cell>
          <cell r="T72">
            <v>7357805.5899999999</v>
          </cell>
          <cell r="U72">
            <v>12613381.01</v>
          </cell>
          <cell r="V72">
            <v>248992.32</v>
          </cell>
          <cell r="W72">
            <v>0</v>
          </cell>
          <cell r="X72">
            <v>0</v>
          </cell>
          <cell r="Y72">
            <v>54131179.179999992</v>
          </cell>
          <cell r="Z72">
            <v>25642042</v>
          </cell>
          <cell r="AA72">
            <v>28489137.18</v>
          </cell>
          <cell r="AB72">
            <v>0</v>
          </cell>
          <cell r="AC72">
            <v>28489137.18</v>
          </cell>
          <cell r="AD72">
            <v>17030442</v>
          </cell>
          <cell r="AE72">
            <v>16084306</v>
          </cell>
          <cell r="AF72">
            <v>11458695.18</v>
          </cell>
          <cell r="AG72">
            <v>12404831.18</v>
          </cell>
          <cell r="AH72" t="str">
            <v>ผ่าน</v>
          </cell>
          <cell r="AI72">
            <v>17030442</v>
          </cell>
          <cell r="AK72">
            <v>28489137.18</v>
          </cell>
          <cell r="AN72">
            <v>0</v>
          </cell>
          <cell r="AP72">
            <v>28489137.18</v>
          </cell>
        </row>
        <row r="73">
          <cell r="E73" t="str">
            <v>11448</v>
          </cell>
          <cell r="F73" t="str">
            <v>รพร.ท่าบ่อ</v>
          </cell>
          <cell r="G73">
            <v>1.1499999999999999</v>
          </cell>
          <cell r="I73">
            <v>1.1499999999999999</v>
          </cell>
          <cell r="J73">
            <v>62328</v>
          </cell>
          <cell r="K73">
            <v>1284.5924324541136</v>
          </cell>
          <cell r="L73">
            <v>269.83183352538185</v>
          </cell>
          <cell r="M73">
            <v>21074.675830399945</v>
          </cell>
          <cell r="N73">
            <v>391.85520000000025</v>
          </cell>
          <cell r="O73">
            <v>173.54169999999991</v>
          </cell>
          <cell r="P73">
            <v>32.552900000000001</v>
          </cell>
          <cell r="Q73">
            <v>7058.1569467440022</v>
          </cell>
          <cell r="R73">
            <v>80066077.129999995</v>
          </cell>
          <cell r="S73">
            <v>16818078.52</v>
          </cell>
          <cell r="T73">
            <v>99785364.579999998</v>
          </cell>
          <cell r="U73">
            <v>171060624.99000001</v>
          </cell>
          <cell r="V73">
            <v>3761809.92</v>
          </cell>
          <cell r="W73">
            <v>1561875.3</v>
          </cell>
          <cell r="X73">
            <v>390634.8</v>
          </cell>
          <cell r="Y73">
            <v>273659100.66000003</v>
          </cell>
          <cell r="Z73">
            <v>122412870</v>
          </cell>
          <cell r="AA73">
            <v>151246230.66</v>
          </cell>
          <cell r="AB73">
            <v>0</v>
          </cell>
          <cell r="AC73">
            <v>151246230.66</v>
          </cell>
          <cell r="AD73">
            <v>134548194</v>
          </cell>
          <cell r="AE73">
            <v>127073295</v>
          </cell>
          <cell r="AF73">
            <v>16698036.66</v>
          </cell>
          <cell r="AG73">
            <v>24172935.66</v>
          </cell>
          <cell r="AH73" t="str">
            <v>ผ่าน</v>
          </cell>
          <cell r="AI73">
            <v>134548194</v>
          </cell>
          <cell r="AK73">
            <v>151246230.66</v>
          </cell>
          <cell r="AN73">
            <v>0</v>
          </cell>
          <cell r="AP73">
            <v>151246230.66</v>
          </cell>
        </row>
        <row r="74">
          <cell r="E74" t="str">
            <v>21356</v>
          </cell>
          <cell r="F74" t="str">
            <v>รพ.สระใคร</v>
          </cell>
          <cell r="G74">
            <v>1.3</v>
          </cell>
          <cell r="I74">
            <v>1.3</v>
          </cell>
          <cell r="J74">
            <v>20109</v>
          </cell>
          <cell r="K74">
            <v>1662.0481834004675</v>
          </cell>
          <cell r="L74">
            <v>349.11735193047889</v>
          </cell>
          <cell r="M74">
            <v>1886.9231200000008</v>
          </cell>
          <cell r="N74">
            <v>37.363699999999994</v>
          </cell>
          <cell r="O74">
            <v>0</v>
          </cell>
          <cell r="P74">
            <v>0</v>
          </cell>
          <cell r="Q74">
            <v>7058.1569467440022</v>
          </cell>
          <cell r="R74">
            <v>33422126.920000002</v>
          </cell>
          <cell r="S74">
            <v>7020400.8300000001</v>
          </cell>
          <cell r="T74">
            <v>10099634.82</v>
          </cell>
          <cell r="U74">
            <v>17313659.690000001</v>
          </cell>
          <cell r="V74">
            <v>358691.52</v>
          </cell>
          <cell r="W74">
            <v>0</v>
          </cell>
          <cell r="X74">
            <v>0</v>
          </cell>
          <cell r="Y74">
            <v>58114878.960000001</v>
          </cell>
          <cell r="Z74">
            <v>22483001</v>
          </cell>
          <cell r="AA74">
            <v>35631877.960000001</v>
          </cell>
          <cell r="AB74">
            <v>0</v>
          </cell>
          <cell r="AC74">
            <v>35631877.960000001</v>
          </cell>
          <cell r="AD74">
            <v>22987171</v>
          </cell>
          <cell r="AE74">
            <v>21710106</v>
          </cell>
          <cell r="AF74">
            <v>12644706.960000001</v>
          </cell>
          <cell r="AG74">
            <v>13921771.960000001</v>
          </cell>
          <cell r="AH74" t="str">
            <v>ผ่าน</v>
          </cell>
          <cell r="AI74">
            <v>22987171</v>
          </cell>
          <cell r="AK74">
            <v>35631877.960000001</v>
          </cell>
          <cell r="AN74">
            <v>0</v>
          </cell>
          <cell r="AP74">
            <v>35631877.960000001</v>
          </cell>
        </row>
        <row r="75">
          <cell r="E75" t="str">
            <v>28778</v>
          </cell>
          <cell r="F75" t="str">
            <v>รพ.โพธิ์ตาก</v>
          </cell>
          <cell r="G75">
            <v>1.35</v>
          </cell>
          <cell r="I75">
            <v>1.35</v>
          </cell>
          <cell r="J75">
            <v>11895</v>
          </cell>
          <cell r="K75">
            <v>1761.0273795712485</v>
          </cell>
          <cell r="L75">
            <v>369.90817822362339</v>
          </cell>
          <cell r="M75">
            <v>781.33476999999971</v>
          </cell>
          <cell r="N75">
            <v>19.896300000000004</v>
          </cell>
          <cell r="O75">
            <v>0</v>
          </cell>
          <cell r="P75">
            <v>0</v>
          </cell>
          <cell r="Q75">
            <v>7058.1569467440022</v>
          </cell>
          <cell r="R75">
            <v>20947420.68</v>
          </cell>
          <cell r="S75">
            <v>4400057.78</v>
          </cell>
          <cell r="T75">
            <v>4342891.79</v>
          </cell>
          <cell r="U75">
            <v>7444957.3600000003</v>
          </cell>
          <cell r="V75">
            <v>191004.48</v>
          </cell>
          <cell r="W75">
            <v>0</v>
          </cell>
          <cell r="X75">
            <v>0</v>
          </cell>
          <cell r="Y75">
            <v>32983440.300000001</v>
          </cell>
          <cell r="Z75">
            <v>14502748</v>
          </cell>
          <cell r="AA75">
            <v>18480692.300000001</v>
          </cell>
          <cell r="AB75">
            <v>0</v>
          </cell>
          <cell r="AC75">
            <v>18480692.300000001</v>
          </cell>
          <cell r="AD75">
            <v>10000000</v>
          </cell>
          <cell r="AE75">
            <v>10000000</v>
          </cell>
          <cell r="AF75">
            <v>8480692.3000000007</v>
          </cell>
          <cell r="AG75">
            <v>8480692.3000000007</v>
          </cell>
          <cell r="AH75" t="str">
            <v>ผ่าน</v>
          </cell>
          <cell r="AI75">
            <v>10000000</v>
          </cell>
          <cell r="AK75">
            <v>18480692.300000001</v>
          </cell>
          <cell r="AN75">
            <v>0</v>
          </cell>
          <cell r="AP75">
            <v>18480692.300000001</v>
          </cell>
        </row>
        <row r="76">
          <cell r="E76" t="str">
            <v>28811</v>
          </cell>
          <cell r="F76" t="str">
            <v>รพ.เฝ้าไร่</v>
          </cell>
          <cell r="G76">
            <v>1.25</v>
          </cell>
          <cell r="I76">
            <v>1.25</v>
          </cell>
          <cell r="J76">
            <v>36390</v>
          </cell>
          <cell r="K76">
            <v>1480.581986809563</v>
          </cell>
          <cell r="L76">
            <v>310.99992662737014</v>
          </cell>
          <cell r="M76">
            <v>1584.2731999999996</v>
          </cell>
          <cell r="N76">
            <v>37.07650000000001</v>
          </cell>
          <cell r="O76">
            <v>0</v>
          </cell>
          <cell r="P76">
            <v>0</v>
          </cell>
          <cell r="Q76">
            <v>7058.1569467440022</v>
          </cell>
          <cell r="R76">
            <v>53878378.5</v>
          </cell>
          <cell r="S76">
            <v>11317287.33</v>
          </cell>
          <cell r="T76">
            <v>8153577.3099999996</v>
          </cell>
          <cell r="U76">
            <v>13977561.109999999</v>
          </cell>
          <cell r="V76">
            <v>355934.4</v>
          </cell>
          <cell r="W76">
            <v>0</v>
          </cell>
          <cell r="X76">
            <v>0</v>
          </cell>
          <cell r="Y76">
            <v>79529161.340000004</v>
          </cell>
          <cell r="Z76">
            <v>21263862</v>
          </cell>
          <cell r="AA76">
            <v>58265299.340000004</v>
          </cell>
          <cell r="AB76">
            <v>0</v>
          </cell>
          <cell r="AC76">
            <v>58265299.340000004</v>
          </cell>
          <cell r="AD76">
            <v>44888653</v>
          </cell>
          <cell r="AE76">
            <v>42394839</v>
          </cell>
          <cell r="AF76">
            <v>13376646.34</v>
          </cell>
          <cell r="AG76">
            <v>15870460.34</v>
          </cell>
          <cell r="AH76" t="str">
            <v>ผ่าน</v>
          </cell>
          <cell r="AI76">
            <v>44888653</v>
          </cell>
          <cell r="AK76">
            <v>58265299.340000004</v>
          </cell>
          <cell r="AN76">
            <v>0</v>
          </cell>
          <cell r="AP76">
            <v>58265299.340000004</v>
          </cell>
        </row>
        <row r="77">
          <cell r="E77" t="str">
            <v>28815</v>
          </cell>
          <cell r="F77" t="str">
            <v>รพ.รัตนวาปี</v>
          </cell>
          <cell r="G77">
            <v>1.3</v>
          </cell>
          <cell r="I77">
            <v>1.3</v>
          </cell>
          <cell r="J77">
            <v>28641</v>
          </cell>
          <cell r="K77">
            <v>1563.4550050626724</v>
          </cell>
          <cell r="L77">
            <v>328.40761041758316</v>
          </cell>
          <cell r="M77">
            <v>1264.6220000000005</v>
          </cell>
          <cell r="N77">
            <v>16.560200000000005</v>
          </cell>
          <cell r="O77">
            <v>0</v>
          </cell>
          <cell r="P77">
            <v>0</v>
          </cell>
          <cell r="Q77">
            <v>7058.1569467440022</v>
          </cell>
          <cell r="R77">
            <v>44778914.799999997</v>
          </cell>
          <cell r="S77">
            <v>9405922.3699999992</v>
          </cell>
          <cell r="T77">
            <v>6768807.9199999999</v>
          </cell>
          <cell r="U77">
            <v>11603670.720000001</v>
          </cell>
          <cell r="V77">
            <v>158977.92000000001</v>
          </cell>
          <cell r="W77">
            <v>0</v>
          </cell>
          <cell r="X77">
            <v>0</v>
          </cell>
          <cell r="Y77">
            <v>65947485.809999995</v>
          </cell>
          <cell r="Z77">
            <v>17468636</v>
          </cell>
          <cell r="AA77">
            <v>48478849.810000002</v>
          </cell>
          <cell r="AB77">
            <v>0</v>
          </cell>
          <cell r="AC77">
            <v>48478849.810000002</v>
          </cell>
          <cell r="AD77">
            <v>34610277</v>
          </cell>
          <cell r="AE77">
            <v>32687484</v>
          </cell>
          <cell r="AF77">
            <v>13868572.810000001</v>
          </cell>
          <cell r="AG77">
            <v>15791365.810000001</v>
          </cell>
          <cell r="AH77" t="str">
            <v>ผ่าน</v>
          </cell>
          <cell r="AI77">
            <v>34610277</v>
          </cell>
          <cell r="AK77">
            <v>48478849.810000002</v>
          </cell>
          <cell r="AN77">
            <v>0</v>
          </cell>
          <cell r="AP77">
            <v>48478849.810000002</v>
          </cell>
        </row>
        <row r="78">
          <cell r="H78">
            <v>0</v>
          </cell>
          <cell r="J78">
            <v>373927</v>
          </cell>
          <cell r="K78">
            <v>13437.407147969827</v>
          </cell>
          <cell r="L78">
            <v>2822.5607725733571</v>
          </cell>
          <cell r="M78">
            <v>72258.965478539874</v>
          </cell>
          <cell r="N78">
            <v>1811.3764219999989</v>
          </cell>
          <cell r="O78">
            <v>452.79269999999974</v>
          </cell>
          <cell r="P78">
            <v>216.7861</v>
          </cell>
          <cell r="Q78">
            <v>63523.412520696002</v>
          </cell>
          <cell r="R78">
            <v>505323627.22000003</v>
          </cell>
          <cell r="S78">
            <v>106144483.98999999</v>
          </cell>
          <cell r="U78">
            <v>582751100.73000014</v>
          </cell>
          <cell r="V78">
            <v>17389213.650000002</v>
          </cell>
          <cell r="W78">
            <v>4075134.3</v>
          </cell>
          <cell r="X78">
            <v>2601433.1999999997</v>
          </cell>
          <cell r="Y78">
            <v>1218284993.0899999</v>
          </cell>
          <cell r="Z78">
            <v>553541081</v>
          </cell>
          <cell r="AA78">
            <v>664743912.09000015</v>
          </cell>
          <cell r="AB78">
            <v>6788256.3700000001</v>
          </cell>
          <cell r="AC78">
            <v>671532168.46000004</v>
          </cell>
          <cell r="AD78">
            <v>573320553</v>
          </cell>
          <cell r="AE78">
            <v>542024967</v>
          </cell>
          <cell r="AF78">
            <v>98211615.460000008</v>
          </cell>
          <cell r="AG78">
            <v>129507201.45999999</v>
          </cell>
          <cell r="AH78">
            <v>0</v>
          </cell>
          <cell r="AI78">
            <v>573320552.77999997</v>
          </cell>
          <cell r="AJ78">
            <v>0</v>
          </cell>
          <cell r="AK78">
            <v>671532168.46000004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671532168.46000004</v>
          </cell>
        </row>
        <row r="79">
          <cell r="E79" t="str">
            <v>10710</v>
          </cell>
          <cell r="F79" t="str">
            <v>รพ.สกลนคร</v>
          </cell>
          <cell r="G79">
            <v>1.05</v>
          </cell>
          <cell r="I79">
            <v>1.05</v>
          </cell>
          <cell r="J79">
            <v>143786</v>
          </cell>
          <cell r="K79">
            <v>1004.8530007789353</v>
          </cell>
          <cell r="L79">
            <v>217.23916452206754</v>
          </cell>
          <cell r="M79">
            <v>89318.779993590302</v>
          </cell>
          <cell r="N79">
            <v>2589.4646835499989</v>
          </cell>
          <cell r="O79">
            <v>2455.0503999999987</v>
          </cell>
          <cell r="P79">
            <v>147.39680000000001</v>
          </cell>
          <cell r="Q79">
            <v>7058.1569467440022</v>
          </cell>
          <cell r="R79">
            <v>144483793.56999999</v>
          </cell>
          <cell r="S79">
            <v>31235950.510000002</v>
          </cell>
          <cell r="T79">
            <v>386135905.04000002</v>
          </cell>
          <cell r="U79">
            <v>661947265.77999997</v>
          </cell>
          <cell r="V79">
            <v>24858860.960000001</v>
          </cell>
          <cell r="W79">
            <v>22095453.600000001</v>
          </cell>
          <cell r="X79">
            <v>1768761.6</v>
          </cell>
          <cell r="Y79">
            <v>886390086.01999998</v>
          </cell>
          <cell r="Z79">
            <v>395214967</v>
          </cell>
          <cell r="AA79">
            <v>491175119.01999998</v>
          </cell>
          <cell r="AB79">
            <v>21559037.600000001</v>
          </cell>
          <cell r="AC79">
            <v>512734156.62</v>
          </cell>
          <cell r="AD79">
            <v>512734157</v>
          </cell>
          <cell r="AE79">
            <v>484248926</v>
          </cell>
          <cell r="AF79">
            <v>-0.38</v>
          </cell>
          <cell r="AG79">
            <v>28485230.620000001</v>
          </cell>
          <cell r="AH79" t="str">
            <v>ผ่าน</v>
          </cell>
          <cell r="AI79">
            <v>512734156.62</v>
          </cell>
          <cell r="AK79">
            <v>512734156.62</v>
          </cell>
          <cell r="AN79">
            <v>0</v>
          </cell>
          <cell r="AP79">
            <v>512734156.62</v>
          </cell>
        </row>
        <row r="80">
          <cell r="E80" t="str">
            <v>11089</v>
          </cell>
          <cell r="F80" t="str">
            <v>รพ.กุสุมาลย์</v>
          </cell>
          <cell r="G80">
            <v>1.25</v>
          </cell>
          <cell r="I80">
            <v>1.25</v>
          </cell>
          <cell r="J80">
            <v>35641</v>
          </cell>
          <cell r="K80">
            <v>1433.4486277040487</v>
          </cell>
          <cell r="L80">
            <v>309.89725091804382</v>
          </cell>
          <cell r="M80">
            <v>3556.0660249999983</v>
          </cell>
          <cell r="N80">
            <v>35.749400000000016</v>
          </cell>
          <cell r="O80">
            <v>0</v>
          </cell>
          <cell r="P80">
            <v>0</v>
          </cell>
          <cell r="Q80">
            <v>7058.1569467440022</v>
          </cell>
          <cell r="R80">
            <v>51089542.539999999</v>
          </cell>
          <cell r="S80">
            <v>11045047.92</v>
          </cell>
          <cell r="T80">
            <v>18301552.449999999</v>
          </cell>
          <cell r="U80">
            <v>31374089.920000002</v>
          </cell>
          <cell r="V80">
            <v>343194.24</v>
          </cell>
          <cell r="W80">
            <v>0</v>
          </cell>
          <cell r="X80">
            <v>0</v>
          </cell>
          <cell r="Y80">
            <v>93851874.61999999</v>
          </cell>
          <cell r="Z80">
            <v>29436957</v>
          </cell>
          <cell r="AA80">
            <v>64414917.619999997</v>
          </cell>
          <cell r="AB80">
            <v>0</v>
          </cell>
          <cell r="AC80">
            <v>64414917.619999997</v>
          </cell>
          <cell r="AD80">
            <v>47819235</v>
          </cell>
          <cell r="AE80">
            <v>45162611</v>
          </cell>
          <cell r="AF80">
            <v>16595682.619999999</v>
          </cell>
          <cell r="AG80">
            <v>19252306.620000001</v>
          </cell>
          <cell r="AH80" t="str">
            <v>ผ่าน</v>
          </cell>
          <cell r="AI80">
            <v>47819235</v>
          </cell>
          <cell r="AK80">
            <v>64414917.619999997</v>
          </cell>
          <cell r="AN80">
            <v>0</v>
          </cell>
          <cell r="AP80">
            <v>64414917.619999997</v>
          </cell>
        </row>
        <row r="81">
          <cell r="E81" t="str">
            <v>11090</v>
          </cell>
          <cell r="F81" t="str">
            <v>รพ.กุดบาก</v>
          </cell>
          <cell r="G81">
            <v>1.3</v>
          </cell>
          <cell r="I81">
            <v>1.3</v>
          </cell>
          <cell r="J81">
            <v>23666</v>
          </cell>
          <cell r="K81">
            <v>1553.4878876869773</v>
          </cell>
          <cell r="L81">
            <v>335.84853756317079</v>
          </cell>
          <cell r="M81">
            <v>1718.4895000000015</v>
          </cell>
          <cell r="N81">
            <v>29.054099999999998</v>
          </cell>
          <cell r="O81">
            <v>0</v>
          </cell>
          <cell r="P81">
            <v>0</v>
          </cell>
          <cell r="Q81">
            <v>7058.1569467440022</v>
          </cell>
          <cell r="R81">
            <v>36764844.350000001</v>
          </cell>
          <cell r="S81">
            <v>7948191.4900000002</v>
          </cell>
          <cell r="T81">
            <v>9198104.7300000004</v>
          </cell>
          <cell r="U81">
            <v>15768179.529999999</v>
          </cell>
          <cell r="V81">
            <v>278919.36</v>
          </cell>
          <cell r="W81">
            <v>0</v>
          </cell>
          <cell r="X81">
            <v>0</v>
          </cell>
          <cell r="Y81">
            <v>60760134.730000004</v>
          </cell>
          <cell r="Z81">
            <v>28310518</v>
          </cell>
          <cell r="AA81">
            <v>32449616.73</v>
          </cell>
          <cell r="AB81">
            <v>0</v>
          </cell>
          <cell r="AC81">
            <v>32449616.73</v>
          </cell>
          <cell r="AD81">
            <v>19957796</v>
          </cell>
          <cell r="AE81">
            <v>18849029</v>
          </cell>
          <cell r="AF81">
            <v>12491820.73</v>
          </cell>
          <cell r="AG81">
            <v>13600587.73</v>
          </cell>
          <cell r="AH81" t="str">
            <v>ผ่าน</v>
          </cell>
          <cell r="AI81">
            <v>19957796</v>
          </cell>
          <cell r="AK81">
            <v>32449616.73</v>
          </cell>
          <cell r="AN81">
            <v>0</v>
          </cell>
          <cell r="AP81">
            <v>32449616.73</v>
          </cell>
        </row>
        <row r="82">
          <cell r="E82" t="str">
            <v>11091</v>
          </cell>
          <cell r="F82" t="str">
            <v>รพ.พระอาจารย์ฝั้นอาจาโร</v>
          </cell>
          <cell r="G82">
            <v>1.1499999999999999</v>
          </cell>
          <cell r="I82">
            <v>1.1499999999999999</v>
          </cell>
          <cell r="J82">
            <v>53904</v>
          </cell>
          <cell r="K82">
            <v>1289.9749259795192</v>
          </cell>
          <cell r="L82">
            <v>278.87967200894184</v>
          </cell>
          <cell r="M82">
            <v>5169.1913000000004</v>
          </cell>
          <cell r="N82">
            <v>112.32539999999997</v>
          </cell>
          <cell r="O82">
            <v>0</v>
          </cell>
          <cell r="P82">
            <v>0</v>
          </cell>
          <cell r="Q82">
            <v>7058.1569467440022</v>
          </cell>
          <cell r="R82">
            <v>69534808.409999996</v>
          </cell>
          <cell r="S82">
            <v>15032729.84</v>
          </cell>
          <cell r="T82">
            <v>24475329.68</v>
          </cell>
          <cell r="U82">
            <v>41957708.030000001</v>
          </cell>
          <cell r="V82">
            <v>1078323.8400000001</v>
          </cell>
          <cell r="W82">
            <v>0</v>
          </cell>
          <cell r="X82">
            <v>0</v>
          </cell>
          <cell r="Y82">
            <v>127603570.12</v>
          </cell>
          <cell r="Z82">
            <v>62189284</v>
          </cell>
          <cell r="AA82">
            <v>65414286.119999997</v>
          </cell>
          <cell r="AB82">
            <v>0</v>
          </cell>
          <cell r="AC82">
            <v>65414286.119999997</v>
          </cell>
          <cell r="AD82">
            <v>54021978</v>
          </cell>
          <cell r="AE82">
            <v>51020757</v>
          </cell>
          <cell r="AF82">
            <v>11392308.119999999</v>
          </cell>
          <cell r="AG82">
            <v>14393529.119999999</v>
          </cell>
          <cell r="AH82" t="str">
            <v>ผ่าน</v>
          </cell>
          <cell r="AI82">
            <v>54021978</v>
          </cell>
          <cell r="AK82">
            <v>65414286.119999997</v>
          </cell>
          <cell r="AN82">
            <v>0</v>
          </cell>
          <cell r="AP82">
            <v>65414286.119999997</v>
          </cell>
        </row>
        <row r="83">
          <cell r="E83" t="str">
            <v>11092</v>
          </cell>
          <cell r="F83" t="str">
            <v>รพ.พังโคน</v>
          </cell>
          <cell r="G83">
            <v>1.1499999999999999</v>
          </cell>
          <cell r="I83">
            <v>1.1499999999999999</v>
          </cell>
          <cell r="J83">
            <v>37937</v>
          </cell>
          <cell r="K83">
            <v>1413.22588923742</v>
          </cell>
          <cell r="L83">
            <v>305.52529693887232</v>
          </cell>
          <cell r="M83">
            <v>6000.9434000000037</v>
          </cell>
          <cell r="N83">
            <v>166.71470000000002</v>
          </cell>
          <cell r="O83">
            <v>4.0449999999999999</v>
          </cell>
          <cell r="P83">
            <v>0</v>
          </cell>
          <cell r="Q83">
            <v>7058.1569467440022</v>
          </cell>
          <cell r="R83">
            <v>53613550.560000002</v>
          </cell>
          <cell r="S83">
            <v>11590713.189999999</v>
          </cell>
          <cell r="T83">
            <v>28413548.52</v>
          </cell>
          <cell r="U83">
            <v>48708940.32</v>
          </cell>
          <cell r="V83">
            <v>1600461.12</v>
          </cell>
          <cell r="W83">
            <v>36405</v>
          </cell>
          <cell r="X83">
            <v>0</v>
          </cell>
          <cell r="Y83">
            <v>115550070.19</v>
          </cell>
          <cell r="Z83">
            <v>53493037</v>
          </cell>
          <cell r="AA83">
            <v>62057033.189999998</v>
          </cell>
          <cell r="AB83">
            <v>0</v>
          </cell>
          <cell r="AC83">
            <v>62057033.189999998</v>
          </cell>
          <cell r="AD83">
            <v>48358300</v>
          </cell>
          <cell r="AE83">
            <v>45671728</v>
          </cell>
          <cell r="AF83">
            <v>13698733.189999999</v>
          </cell>
          <cell r="AG83">
            <v>16385305.189999999</v>
          </cell>
          <cell r="AH83" t="str">
            <v>ผ่าน</v>
          </cell>
          <cell r="AI83">
            <v>48358300</v>
          </cell>
          <cell r="AK83">
            <v>62057033.189999998</v>
          </cell>
          <cell r="AN83">
            <v>0</v>
          </cell>
          <cell r="AP83">
            <v>62057033.189999998</v>
          </cell>
        </row>
        <row r="84">
          <cell r="E84" t="str">
            <v>11093</v>
          </cell>
          <cell r="F84" t="str">
            <v>รพ.วาริชภูมิ</v>
          </cell>
          <cell r="G84">
            <v>1.25</v>
          </cell>
          <cell r="I84">
            <v>1.25</v>
          </cell>
          <cell r="J84">
            <v>37338</v>
          </cell>
          <cell r="K84">
            <v>1418.2619821629439</v>
          </cell>
          <cell r="L84">
            <v>306.61405002865718</v>
          </cell>
          <cell r="M84">
            <v>2000.5127</v>
          </cell>
          <cell r="N84">
            <v>27.207899999999992</v>
          </cell>
          <cell r="O84">
            <v>0</v>
          </cell>
          <cell r="P84">
            <v>0</v>
          </cell>
          <cell r="Q84">
            <v>7058.1569467440022</v>
          </cell>
          <cell r="R84">
            <v>52955065.890000001</v>
          </cell>
          <cell r="S84">
            <v>11448355.4</v>
          </cell>
          <cell r="T84">
            <v>10295784.300000001</v>
          </cell>
          <cell r="U84">
            <v>17649915.940000001</v>
          </cell>
          <cell r="V84">
            <v>261195.84</v>
          </cell>
          <cell r="W84">
            <v>0</v>
          </cell>
          <cell r="X84">
            <v>0</v>
          </cell>
          <cell r="Y84">
            <v>82314533.070000008</v>
          </cell>
          <cell r="Z84">
            <v>33162102</v>
          </cell>
          <cell r="AA84">
            <v>49152431.07</v>
          </cell>
          <cell r="AB84">
            <v>0</v>
          </cell>
          <cell r="AC84">
            <v>49152431.07</v>
          </cell>
          <cell r="AD84">
            <v>35371682</v>
          </cell>
          <cell r="AE84">
            <v>33406589</v>
          </cell>
          <cell r="AF84">
            <v>13780749.07</v>
          </cell>
          <cell r="AG84">
            <v>15745842.07</v>
          </cell>
          <cell r="AH84" t="str">
            <v>ผ่าน</v>
          </cell>
          <cell r="AI84">
            <v>35371682</v>
          </cell>
          <cell r="AK84">
            <v>49152431.07</v>
          </cell>
          <cell r="AN84">
            <v>0</v>
          </cell>
          <cell r="AP84">
            <v>49152431.07</v>
          </cell>
        </row>
        <row r="85">
          <cell r="E85" t="str">
            <v>11094</v>
          </cell>
          <cell r="F85" t="str">
            <v>รพ.นิคมน้ำอูน</v>
          </cell>
          <cell r="G85">
            <v>1.35</v>
          </cell>
          <cell r="I85">
            <v>1.35</v>
          </cell>
          <cell r="J85">
            <v>10746</v>
          </cell>
          <cell r="K85">
            <v>1721.4900325702588</v>
          </cell>
          <cell r="L85">
            <v>372.16892052577703</v>
          </cell>
          <cell r="M85">
            <v>567.07959999999991</v>
          </cell>
          <cell r="N85">
            <v>8.1911000000000005</v>
          </cell>
          <cell r="O85">
            <v>0</v>
          </cell>
          <cell r="P85">
            <v>0</v>
          </cell>
          <cell r="Q85">
            <v>7058.1569467440022</v>
          </cell>
          <cell r="R85">
            <v>18499131.890000001</v>
          </cell>
          <cell r="S85">
            <v>3999327.22</v>
          </cell>
          <cell r="T85">
            <v>3151997.91</v>
          </cell>
          <cell r="U85">
            <v>5403424.9900000002</v>
          </cell>
          <cell r="V85">
            <v>78634.559999999998</v>
          </cell>
          <cell r="W85">
            <v>0</v>
          </cell>
          <cell r="X85">
            <v>0</v>
          </cell>
          <cell r="Y85">
            <v>27980518.66</v>
          </cell>
          <cell r="Z85">
            <v>18029139</v>
          </cell>
          <cell r="AA85">
            <v>9951379.6600000001</v>
          </cell>
          <cell r="AB85">
            <v>48620.34</v>
          </cell>
          <cell r="AC85">
            <v>10000000</v>
          </cell>
          <cell r="AD85">
            <v>10000000</v>
          </cell>
          <cell r="AE85">
            <v>10000000</v>
          </cell>
          <cell r="AF85">
            <v>0</v>
          </cell>
          <cell r="AG85">
            <v>0</v>
          </cell>
          <cell r="AH85" t="str">
            <v>ผ่าน</v>
          </cell>
          <cell r="AI85">
            <v>10000000</v>
          </cell>
          <cell r="AK85">
            <v>10000000</v>
          </cell>
          <cell r="AN85">
            <v>0</v>
          </cell>
          <cell r="AP85">
            <v>10000000</v>
          </cell>
        </row>
        <row r="86">
          <cell r="E86" t="str">
            <v>11095</v>
          </cell>
          <cell r="F86" t="str">
            <v>รพ.วานรนิวาส</v>
          </cell>
          <cell r="G86">
            <v>1.1499999999999999</v>
          </cell>
          <cell r="I86">
            <v>1.1499999999999999</v>
          </cell>
          <cell r="J86">
            <v>91702</v>
          </cell>
          <cell r="K86">
            <v>1119.1804250725174</v>
          </cell>
          <cell r="L86">
            <v>241.95560969193693</v>
          </cell>
          <cell r="M86">
            <v>18426.887583829961</v>
          </cell>
          <cell r="N86">
            <v>320.88095115999982</v>
          </cell>
          <cell r="O86">
            <v>553.1262999999999</v>
          </cell>
          <cell r="P86">
            <v>0</v>
          </cell>
          <cell r="Q86">
            <v>7058.1569467440022</v>
          </cell>
          <cell r="R86">
            <v>102631083.34</v>
          </cell>
          <cell r="S86">
            <v>22187813.32</v>
          </cell>
          <cell r="T86">
            <v>87248492.400000006</v>
          </cell>
          <cell r="U86">
            <v>149568844.12</v>
          </cell>
          <cell r="V86">
            <v>3080457.13</v>
          </cell>
          <cell r="W86">
            <v>4978136.7</v>
          </cell>
          <cell r="X86">
            <v>0</v>
          </cell>
          <cell r="Y86">
            <v>282446334.60999995</v>
          </cell>
          <cell r="Z86">
            <v>98463361</v>
          </cell>
          <cell r="AA86">
            <v>183982973.61000001</v>
          </cell>
          <cell r="AB86">
            <v>0</v>
          </cell>
          <cell r="AC86">
            <v>183982973.61000001</v>
          </cell>
          <cell r="AD86">
            <v>175314911</v>
          </cell>
          <cell r="AE86">
            <v>165575194</v>
          </cell>
          <cell r="AF86">
            <v>8668062.6099999994</v>
          </cell>
          <cell r="AG86">
            <v>18407779.609999999</v>
          </cell>
          <cell r="AH86" t="str">
            <v>ผ่าน</v>
          </cell>
          <cell r="AI86">
            <v>175314911</v>
          </cell>
          <cell r="AK86">
            <v>183982973.61000001</v>
          </cell>
          <cell r="AN86">
            <v>0</v>
          </cell>
          <cell r="AP86">
            <v>183982973.61000001</v>
          </cell>
        </row>
        <row r="87">
          <cell r="E87" t="str">
            <v>11096</v>
          </cell>
          <cell r="F87" t="str">
            <v>รพ.คำตากล้า</v>
          </cell>
          <cell r="G87">
            <v>1.25</v>
          </cell>
          <cell r="I87">
            <v>1.25</v>
          </cell>
          <cell r="J87">
            <v>30224</v>
          </cell>
          <cell r="K87">
            <v>1493.3363737427212</v>
          </cell>
          <cell r="L87">
            <v>322.84438194712811</v>
          </cell>
          <cell r="M87">
            <v>2145.6310650000032</v>
          </cell>
          <cell r="N87">
            <v>38.762100000000004</v>
          </cell>
          <cell r="O87">
            <v>0</v>
          </cell>
          <cell r="P87">
            <v>0</v>
          </cell>
          <cell r="Q87">
            <v>7058.1569467440022</v>
          </cell>
          <cell r="R87">
            <v>45134598.560000002</v>
          </cell>
          <cell r="S87">
            <v>9757648.5999999996</v>
          </cell>
          <cell r="T87">
            <v>11042646.289999999</v>
          </cell>
          <cell r="U87">
            <v>18930250.780000001</v>
          </cell>
          <cell r="V87">
            <v>372116.16</v>
          </cell>
          <cell r="W87">
            <v>0</v>
          </cell>
          <cell r="X87">
            <v>0</v>
          </cell>
          <cell r="Y87">
            <v>74194614.099999994</v>
          </cell>
          <cell r="Z87">
            <v>29539525</v>
          </cell>
          <cell r="AA87">
            <v>44655089.100000001</v>
          </cell>
          <cell r="AB87">
            <v>0</v>
          </cell>
          <cell r="AC87">
            <v>44655089.100000001</v>
          </cell>
          <cell r="AD87">
            <v>30273978</v>
          </cell>
          <cell r="AE87">
            <v>28592090</v>
          </cell>
          <cell r="AF87">
            <v>14381111.1</v>
          </cell>
          <cell r="AG87">
            <v>16062999.1</v>
          </cell>
          <cell r="AH87" t="str">
            <v>ผ่าน</v>
          </cell>
          <cell r="AI87">
            <v>30273978</v>
          </cell>
          <cell r="AK87">
            <v>44655089.100000001</v>
          </cell>
          <cell r="AN87">
            <v>0</v>
          </cell>
          <cell r="AP87">
            <v>44655089.100000001</v>
          </cell>
        </row>
        <row r="88">
          <cell r="E88" t="str">
            <v>11097</v>
          </cell>
          <cell r="F88" t="str">
            <v>รพ.บ้านม่วง</v>
          </cell>
          <cell r="G88">
            <v>1.1499999999999999</v>
          </cell>
          <cell r="I88">
            <v>1.1499999999999999</v>
          </cell>
          <cell r="J88">
            <v>52045</v>
          </cell>
          <cell r="K88">
            <v>1303.3297959458162</v>
          </cell>
          <cell r="L88">
            <v>281.76686117725046</v>
          </cell>
          <cell r="M88">
            <v>7394.5140999999976</v>
          </cell>
          <cell r="N88">
            <v>116.45519999999999</v>
          </cell>
          <cell r="O88">
            <v>0</v>
          </cell>
          <cell r="P88">
            <v>0</v>
          </cell>
          <cell r="Q88">
            <v>7058.1569467440022</v>
          </cell>
          <cell r="R88">
            <v>67831799.230000004</v>
          </cell>
          <cell r="S88">
            <v>14664556.289999999</v>
          </cell>
          <cell r="T88">
            <v>35011892.479999997</v>
          </cell>
          <cell r="U88">
            <v>60020387.100000001</v>
          </cell>
          <cell r="V88">
            <v>1117969.9199999999</v>
          </cell>
          <cell r="W88">
            <v>0</v>
          </cell>
          <cell r="X88">
            <v>0</v>
          </cell>
          <cell r="Y88">
            <v>143634712.53999999</v>
          </cell>
          <cell r="Z88">
            <v>49398635</v>
          </cell>
          <cell r="AA88">
            <v>94236077.540000007</v>
          </cell>
          <cell r="AB88">
            <v>0</v>
          </cell>
          <cell r="AC88">
            <v>94236077.540000007</v>
          </cell>
          <cell r="AD88">
            <v>80955133</v>
          </cell>
          <cell r="AE88">
            <v>76457626</v>
          </cell>
          <cell r="AF88">
            <v>13280944.539999999</v>
          </cell>
          <cell r="AG88">
            <v>17778451.539999999</v>
          </cell>
          <cell r="AH88" t="str">
            <v>ผ่าน</v>
          </cell>
          <cell r="AI88">
            <v>80955133</v>
          </cell>
          <cell r="AK88">
            <v>94236077.540000007</v>
          </cell>
          <cell r="AN88">
            <v>0</v>
          </cell>
          <cell r="AP88">
            <v>94236077.540000007</v>
          </cell>
        </row>
        <row r="89">
          <cell r="E89" t="str">
            <v>11098</v>
          </cell>
          <cell r="F89" t="str">
            <v>รพ.อากาศอำนวย</v>
          </cell>
          <cell r="G89">
            <v>1.1499999999999999</v>
          </cell>
          <cell r="I89">
            <v>1.1499999999999999</v>
          </cell>
          <cell r="J89">
            <v>52329</v>
          </cell>
          <cell r="K89">
            <v>1301.2281616312177</v>
          </cell>
          <cell r="L89">
            <v>281.31250893328746</v>
          </cell>
          <cell r="M89">
            <v>5508.6193000000085</v>
          </cell>
          <cell r="N89">
            <v>72.526699999999991</v>
          </cell>
          <cell r="O89">
            <v>0</v>
          </cell>
          <cell r="P89">
            <v>0</v>
          </cell>
          <cell r="Q89">
            <v>7058.1569467440022</v>
          </cell>
          <cell r="R89">
            <v>68091968.469999999</v>
          </cell>
          <cell r="S89">
            <v>14720802.279999999</v>
          </cell>
          <cell r="T89">
            <v>26082469.32</v>
          </cell>
          <cell r="U89">
            <v>44712804.539999999</v>
          </cell>
          <cell r="V89">
            <v>696256.32</v>
          </cell>
          <cell r="W89">
            <v>0</v>
          </cell>
          <cell r="X89">
            <v>0</v>
          </cell>
          <cell r="Y89">
            <v>128221831.60999998</v>
          </cell>
          <cell r="Z89">
            <v>59383153</v>
          </cell>
          <cell r="AA89">
            <v>68838678.609999999</v>
          </cell>
          <cell r="AB89">
            <v>0</v>
          </cell>
          <cell r="AC89">
            <v>68838678.609999999</v>
          </cell>
          <cell r="AD89">
            <v>57934873</v>
          </cell>
          <cell r="AE89">
            <v>54716269</v>
          </cell>
          <cell r="AF89">
            <v>10903805.609999999</v>
          </cell>
          <cell r="AG89">
            <v>14122409.609999999</v>
          </cell>
          <cell r="AH89" t="str">
            <v>ผ่าน</v>
          </cell>
          <cell r="AI89">
            <v>57934873</v>
          </cell>
          <cell r="AK89">
            <v>68838678.609999999</v>
          </cell>
          <cell r="AN89">
            <v>0</v>
          </cell>
          <cell r="AP89">
            <v>68838678.609999999</v>
          </cell>
        </row>
        <row r="90">
          <cell r="E90" t="str">
            <v>11099</v>
          </cell>
          <cell r="F90" t="str">
            <v>รพ.ส่องดาว</v>
          </cell>
          <cell r="G90">
            <v>1.3</v>
          </cell>
          <cell r="I90">
            <v>1.3</v>
          </cell>
          <cell r="J90">
            <v>26258</v>
          </cell>
          <cell r="K90">
            <v>1526.74032980425</v>
          </cell>
          <cell r="L90">
            <v>330.06598331822681</v>
          </cell>
          <cell r="M90">
            <v>2257.0680999999995</v>
          </cell>
          <cell r="N90">
            <v>21.896799999999999</v>
          </cell>
          <cell r="O90">
            <v>0</v>
          </cell>
          <cell r="P90">
            <v>0</v>
          </cell>
          <cell r="Q90">
            <v>7058.1569467440022</v>
          </cell>
          <cell r="R90">
            <v>40089147.579999998</v>
          </cell>
          <cell r="S90">
            <v>8666872.5899999999</v>
          </cell>
          <cell r="T90">
            <v>12080811.720000001</v>
          </cell>
          <cell r="U90">
            <v>20709962.940000001</v>
          </cell>
          <cell r="V90">
            <v>210209.28</v>
          </cell>
          <cell r="W90">
            <v>0</v>
          </cell>
          <cell r="X90">
            <v>0</v>
          </cell>
          <cell r="Y90">
            <v>69676192.390000001</v>
          </cell>
          <cell r="Z90">
            <v>29183305</v>
          </cell>
          <cell r="AA90">
            <v>40492887.390000001</v>
          </cell>
          <cell r="AB90">
            <v>0</v>
          </cell>
          <cell r="AC90">
            <v>40492887.390000001</v>
          </cell>
          <cell r="AD90">
            <v>25757700</v>
          </cell>
          <cell r="AE90">
            <v>24326717</v>
          </cell>
          <cell r="AF90">
            <v>14735187.390000001</v>
          </cell>
          <cell r="AG90">
            <v>16166170.390000001</v>
          </cell>
          <cell r="AH90" t="str">
            <v>ผ่าน</v>
          </cell>
          <cell r="AI90">
            <v>25757700</v>
          </cell>
          <cell r="AK90">
            <v>40492887.390000001</v>
          </cell>
          <cell r="AN90">
            <v>0</v>
          </cell>
          <cell r="AP90">
            <v>40492887.390000001</v>
          </cell>
        </row>
        <row r="91">
          <cell r="E91" t="str">
            <v>11100</v>
          </cell>
          <cell r="F91" t="str">
            <v>รพ.เต่างอย</v>
          </cell>
          <cell r="G91">
            <v>1.35</v>
          </cell>
          <cell r="I91">
            <v>1.35</v>
          </cell>
          <cell r="J91">
            <v>17701</v>
          </cell>
          <cell r="K91">
            <v>1621.0026925032485</v>
          </cell>
          <cell r="L91">
            <v>350.44456301734368</v>
          </cell>
          <cell r="M91">
            <v>1310.1404999999982</v>
          </cell>
          <cell r="N91">
            <v>59.255599999999966</v>
          </cell>
          <cell r="O91">
            <v>0</v>
          </cell>
          <cell r="P91">
            <v>0</v>
          </cell>
          <cell r="Q91">
            <v>7058.1569467440022</v>
          </cell>
          <cell r="R91">
            <v>28693368.66</v>
          </cell>
          <cell r="S91">
            <v>6203219.21</v>
          </cell>
          <cell r="T91">
            <v>7282152.2000000002</v>
          </cell>
          <cell r="U91">
            <v>12483689.49</v>
          </cell>
          <cell r="V91">
            <v>568853.76000000001</v>
          </cell>
          <cell r="W91">
            <v>0</v>
          </cell>
          <cell r="X91">
            <v>0</v>
          </cell>
          <cell r="Y91">
            <v>47949131.119999997</v>
          </cell>
          <cell r="Z91">
            <v>24403799</v>
          </cell>
          <cell r="AA91">
            <v>23545332.120000001</v>
          </cell>
          <cell r="AB91">
            <v>0</v>
          </cell>
          <cell r="AC91">
            <v>23545332.120000001</v>
          </cell>
          <cell r="AD91">
            <v>12956955</v>
          </cell>
          <cell r="AE91">
            <v>12237124</v>
          </cell>
          <cell r="AF91">
            <v>10588377.119999999</v>
          </cell>
          <cell r="AG91">
            <v>11308208.119999999</v>
          </cell>
          <cell r="AH91" t="str">
            <v>ผ่าน</v>
          </cell>
          <cell r="AI91">
            <v>12956955</v>
          </cell>
          <cell r="AK91">
            <v>23545332.120000001</v>
          </cell>
          <cell r="AN91">
            <v>0</v>
          </cell>
          <cell r="AP91">
            <v>23545332.120000001</v>
          </cell>
        </row>
        <row r="92">
          <cell r="E92" t="str">
            <v>11101</v>
          </cell>
          <cell r="F92" t="str">
            <v>รพ.โคกศรีสุพรรณ</v>
          </cell>
          <cell r="G92">
            <v>1.3</v>
          </cell>
          <cell r="I92">
            <v>1.3</v>
          </cell>
          <cell r="J92">
            <v>24605</v>
          </cell>
          <cell r="K92">
            <v>1543.1471144076406</v>
          </cell>
          <cell r="L92">
            <v>333.61296606258895</v>
          </cell>
          <cell r="M92">
            <v>2834.4335000000019</v>
          </cell>
          <cell r="N92">
            <v>46.755600000000022</v>
          </cell>
          <cell r="O92">
            <v>0</v>
          </cell>
          <cell r="P92">
            <v>0</v>
          </cell>
          <cell r="Q92">
            <v>7058.1569467440022</v>
          </cell>
          <cell r="R92">
            <v>37969134.75</v>
          </cell>
          <cell r="S92">
            <v>8208547.0300000003</v>
          </cell>
          <cell r="T92">
            <v>15171123.220000001</v>
          </cell>
          <cell r="U92">
            <v>26007639.800000001</v>
          </cell>
          <cell r="V92">
            <v>448853.76000000001</v>
          </cell>
          <cell r="W92">
            <v>0</v>
          </cell>
          <cell r="X92">
            <v>0</v>
          </cell>
          <cell r="Y92">
            <v>72634175.340000004</v>
          </cell>
          <cell r="Z92">
            <v>33717844</v>
          </cell>
          <cell r="AA92">
            <v>38916331.340000004</v>
          </cell>
          <cell r="AB92">
            <v>0</v>
          </cell>
          <cell r="AC92">
            <v>38916331.340000004</v>
          </cell>
          <cell r="AD92">
            <v>24818273</v>
          </cell>
          <cell r="AE92">
            <v>23439480</v>
          </cell>
          <cell r="AF92">
            <v>14098058.34</v>
          </cell>
          <cell r="AG92">
            <v>15476851.34</v>
          </cell>
          <cell r="AH92" t="str">
            <v>ผ่าน</v>
          </cell>
          <cell r="AI92">
            <v>24818273</v>
          </cell>
          <cell r="AK92">
            <v>38916331.340000004</v>
          </cell>
          <cell r="AN92">
            <v>0</v>
          </cell>
          <cell r="AP92">
            <v>38916331.340000004</v>
          </cell>
        </row>
        <row r="93">
          <cell r="E93" t="str">
            <v>11102</v>
          </cell>
          <cell r="F93" t="str">
            <v>รพ.เจริญศิลป์</v>
          </cell>
          <cell r="G93">
            <v>1.25</v>
          </cell>
          <cell r="I93">
            <v>1.25</v>
          </cell>
          <cell r="J93">
            <v>32937</v>
          </cell>
          <cell r="K93">
            <v>1460.8803907459696</v>
          </cell>
          <cell r="L93">
            <v>315.82772322828436</v>
          </cell>
          <cell r="M93">
            <v>1401.0892999999987</v>
          </cell>
          <cell r="N93">
            <v>21.867299999999997</v>
          </cell>
          <cell r="O93">
            <v>0</v>
          </cell>
          <cell r="P93">
            <v>0</v>
          </cell>
          <cell r="Q93">
            <v>7058.1569467440022</v>
          </cell>
          <cell r="R93">
            <v>48117017.43</v>
          </cell>
          <cell r="S93">
            <v>10402417.720000001</v>
          </cell>
          <cell r="T93">
            <v>7210807.9400000004</v>
          </cell>
          <cell r="U93">
            <v>12361385.039999999</v>
          </cell>
          <cell r="V93">
            <v>209926.08</v>
          </cell>
          <cell r="W93">
            <v>0</v>
          </cell>
          <cell r="X93">
            <v>0</v>
          </cell>
          <cell r="Y93">
            <v>71090746.269999996</v>
          </cell>
          <cell r="Z93">
            <v>31194335</v>
          </cell>
          <cell r="AA93">
            <v>39896411.270000003</v>
          </cell>
          <cell r="AB93">
            <v>0</v>
          </cell>
          <cell r="AC93">
            <v>39896411.270000003</v>
          </cell>
          <cell r="AD93">
            <v>27449776</v>
          </cell>
          <cell r="AE93">
            <v>25924788</v>
          </cell>
          <cell r="AF93">
            <v>12446635.27</v>
          </cell>
          <cell r="AG93">
            <v>13971623.27</v>
          </cell>
          <cell r="AH93" t="str">
            <v>ผ่าน</v>
          </cell>
          <cell r="AI93">
            <v>27449776</v>
          </cell>
          <cell r="AK93">
            <v>39896411.270000003</v>
          </cell>
          <cell r="AN93">
            <v>0</v>
          </cell>
          <cell r="AP93">
            <v>39896411.270000003</v>
          </cell>
        </row>
        <row r="94">
          <cell r="E94" t="str">
            <v>11103</v>
          </cell>
          <cell r="F94" t="str">
            <v>รพ.โพนนาแก้ว</v>
          </cell>
          <cell r="G94">
            <v>1.3</v>
          </cell>
          <cell r="I94">
            <v>1.3</v>
          </cell>
          <cell r="J94">
            <v>27810</v>
          </cell>
          <cell r="K94">
            <v>1513.1113067241999</v>
          </cell>
          <cell r="L94">
            <v>327.11952498993168</v>
          </cell>
          <cell r="M94">
            <v>1802.9361000000022</v>
          </cell>
          <cell r="N94">
            <v>15.7239</v>
          </cell>
          <cell r="O94">
            <v>0</v>
          </cell>
          <cell r="P94">
            <v>0</v>
          </cell>
          <cell r="Q94">
            <v>7058.1569467440022</v>
          </cell>
          <cell r="R94">
            <v>42079625.439999998</v>
          </cell>
          <cell r="S94">
            <v>9097193.9900000002</v>
          </cell>
          <cell r="T94">
            <v>9650099.3900000006</v>
          </cell>
          <cell r="U94">
            <v>16543027.529999999</v>
          </cell>
          <cell r="V94">
            <v>150949.44</v>
          </cell>
          <cell r="W94">
            <v>0</v>
          </cell>
          <cell r="X94">
            <v>0</v>
          </cell>
          <cell r="Y94">
            <v>67870796.399999991</v>
          </cell>
          <cell r="Z94">
            <v>27493243</v>
          </cell>
          <cell r="AA94">
            <v>40377553.399999999</v>
          </cell>
          <cell r="AB94">
            <v>0</v>
          </cell>
          <cell r="AC94">
            <v>40377553.399999999</v>
          </cell>
          <cell r="AD94">
            <v>26298766</v>
          </cell>
          <cell r="AE94">
            <v>24837723</v>
          </cell>
          <cell r="AF94">
            <v>14078787.4</v>
          </cell>
          <cell r="AG94">
            <v>15539830.4</v>
          </cell>
          <cell r="AH94" t="str">
            <v>ผ่าน</v>
          </cell>
          <cell r="AI94">
            <v>26298766</v>
          </cell>
          <cell r="AK94">
            <v>40377553.399999999</v>
          </cell>
          <cell r="AN94">
            <v>0</v>
          </cell>
          <cell r="AP94">
            <v>40377553.399999999</v>
          </cell>
        </row>
        <row r="95">
          <cell r="E95" t="str">
            <v>11450</v>
          </cell>
          <cell r="F95" t="str">
            <v>รพร.สว่างแดนดิน</v>
          </cell>
          <cell r="G95">
            <v>1.1000000000000001</v>
          </cell>
          <cell r="I95">
            <v>1.1000000000000001</v>
          </cell>
          <cell r="J95">
            <v>112572</v>
          </cell>
          <cell r="K95">
            <v>1064.5451825498349</v>
          </cell>
          <cell r="L95">
            <v>230.14401698441887</v>
          </cell>
          <cell r="M95">
            <v>19437.739414009968</v>
          </cell>
          <cell r="N95">
            <v>344.08480000000026</v>
          </cell>
          <cell r="O95">
            <v>293.14279999999991</v>
          </cell>
          <cell r="P95">
            <v>46.172600000000003</v>
          </cell>
          <cell r="Q95">
            <v>7058.1569467440022</v>
          </cell>
          <cell r="R95">
            <v>119837980.29000001</v>
          </cell>
          <cell r="S95">
            <v>25907772.280000001</v>
          </cell>
          <cell r="T95">
            <v>88033211.760000005</v>
          </cell>
          <cell r="U95">
            <v>150914077.31</v>
          </cell>
          <cell r="V95">
            <v>3303214.08</v>
          </cell>
          <cell r="W95">
            <v>2638285.2000000002</v>
          </cell>
          <cell r="X95">
            <v>554071.19999999995</v>
          </cell>
          <cell r="Y95">
            <v>303155400.35999995</v>
          </cell>
          <cell r="Z95">
            <v>127398471</v>
          </cell>
          <cell r="AA95">
            <v>175756929.36000001</v>
          </cell>
          <cell r="AB95">
            <v>9073363.7899999991</v>
          </cell>
          <cell r="AC95">
            <v>184830293.15000001</v>
          </cell>
          <cell r="AD95">
            <v>184830293</v>
          </cell>
          <cell r="AE95">
            <v>174561944</v>
          </cell>
          <cell r="AF95">
            <v>0.15</v>
          </cell>
          <cell r="AG95">
            <v>10268349.15</v>
          </cell>
          <cell r="AH95" t="str">
            <v>ผ่าน</v>
          </cell>
          <cell r="AI95">
            <v>184830293</v>
          </cell>
          <cell r="AK95">
            <v>184830293.15000001</v>
          </cell>
          <cell r="AN95">
            <v>0</v>
          </cell>
          <cell r="AP95">
            <v>184830293.15000001</v>
          </cell>
        </row>
        <row r="96">
          <cell r="E96" t="str">
            <v>21323</v>
          </cell>
          <cell r="F96" t="str">
            <v>รพ.พระอาจารย์แบน  ธนากโร</v>
          </cell>
          <cell r="G96">
            <v>1.3</v>
          </cell>
          <cell r="I96">
            <v>1.3</v>
          </cell>
          <cell r="J96">
            <v>28357</v>
          </cell>
          <cell r="K96">
            <v>1508.6633385054836</v>
          </cell>
          <cell r="L96">
            <v>326.15791832598654</v>
          </cell>
          <cell r="M96">
            <v>2090.9684999999999</v>
          </cell>
          <cell r="N96">
            <v>35.504200000000004</v>
          </cell>
          <cell r="O96">
            <v>0</v>
          </cell>
          <cell r="P96">
            <v>0</v>
          </cell>
          <cell r="Q96">
            <v>7058.1569467440022</v>
          </cell>
          <cell r="R96">
            <v>42781166.289999999</v>
          </cell>
          <cell r="S96">
            <v>9248860.0899999999</v>
          </cell>
          <cell r="T96">
            <v>11191774.619999999</v>
          </cell>
          <cell r="U96">
            <v>19185899.350000001</v>
          </cell>
          <cell r="V96">
            <v>340840.32</v>
          </cell>
          <cell r="W96">
            <v>0</v>
          </cell>
          <cell r="X96">
            <v>0</v>
          </cell>
          <cell r="Y96">
            <v>71556766.049999982</v>
          </cell>
          <cell r="Z96">
            <v>28756451</v>
          </cell>
          <cell r="AA96">
            <v>42800315.049999997</v>
          </cell>
          <cell r="AB96">
            <v>0</v>
          </cell>
          <cell r="AC96">
            <v>42800315.049999997</v>
          </cell>
          <cell r="AD96">
            <v>28334086</v>
          </cell>
          <cell r="AE96">
            <v>26759970</v>
          </cell>
          <cell r="AF96">
            <v>14466229.050000001</v>
          </cell>
          <cell r="AG96">
            <v>16040345.050000001</v>
          </cell>
          <cell r="AH96" t="str">
            <v>ผ่าน</v>
          </cell>
          <cell r="AI96">
            <v>28334086</v>
          </cell>
          <cell r="AK96">
            <v>42800315.049999997</v>
          </cell>
          <cell r="AN96">
            <v>0</v>
          </cell>
          <cell r="AP96">
            <v>42800315.049999997</v>
          </cell>
        </row>
        <row r="97">
          <cell r="H97">
            <v>0</v>
          </cell>
          <cell r="J97">
            <v>839558</v>
          </cell>
          <cell r="K97">
            <v>25289.907457753005</v>
          </cell>
          <cell r="L97">
            <v>5467.4249501819149</v>
          </cell>
          <cell r="M97">
            <v>172941.08998143024</v>
          </cell>
          <cell r="N97">
            <v>4062.4204347099981</v>
          </cell>
          <cell r="O97">
            <v>3305.3644999999988</v>
          </cell>
          <cell r="P97">
            <v>193.56940000000003</v>
          </cell>
          <cell r="Q97">
            <v>127046.82504139199</v>
          </cell>
          <cell r="R97">
            <v>1070197627.2499998</v>
          </cell>
          <cell r="S97">
            <v>231366018.97000003</v>
          </cell>
          <cell r="U97">
            <v>1354247492.5099998</v>
          </cell>
          <cell r="V97">
            <v>38999236.169999987</v>
          </cell>
          <cell r="W97">
            <v>29748280.5</v>
          </cell>
          <cell r="X97">
            <v>2322832.7999999998</v>
          </cell>
          <cell r="Y97">
            <v>2726881488.2000003</v>
          </cell>
          <cell r="Z97">
            <v>1158768126</v>
          </cell>
          <cell r="AA97">
            <v>1568113362.2</v>
          </cell>
          <cell r="AB97">
            <v>30681021.73</v>
          </cell>
          <cell r="AC97">
            <v>1598794383.9300001</v>
          </cell>
          <cell r="AD97">
            <v>1403187892</v>
          </cell>
          <cell r="AE97">
            <v>1325788565</v>
          </cell>
          <cell r="AF97">
            <v>195606491.93000004</v>
          </cell>
          <cell r="AG97">
            <v>273005818.93000001</v>
          </cell>
          <cell r="AH97">
            <v>0</v>
          </cell>
          <cell r="AI97">
            <v>1403187891.6199999</v>
          </cell>
          <cell r="AJ97">
            <v>0</v>
          </cell>
          <cell r="AK97">
            <v>1598794383.9300001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1598794383.9300001</v>
          </cell>
        </row>
        <row r="98">
          <cell r="E98" t="str">
            <v>10711</v>
          </cell>
          <cell r="F98" t="str">
            <v>รพ.นครพนม</v>
          </cell>
          <cell r="G98">
            <v>1.1000000000000001</v>
          </cell>
          <cell r="I98">
            <v>1.1000000000000001</v>
          </cell>
          <cell r="J98">
            <v>106007</v>
          </cell>
          <cell r="K98">
            <v>1077.6598002962069</v>
          </cell>
          <cell r="L98">
            <v>233.08023545586613</v>
          </cell>
          <cell r="M98">
            <v>29327.170439679936</v>
          </cell>
          <cell r="N98">
            <v>635.89050000000043</v>
          </cell>
          <cell r="O98">
            <v>599.29900000000009</v>
          </cell>
          <cell r="P98">
            <v>195.19749999999999</v>
          </cell>
          <cell r="Q98">
            <v>7058.1569467440022</v>
          </cell>
          <cell r="R98">
            <v>114239482.45</v>
          </cell>
          <cell r="S98">
            <v>24708136.52</v>
          </cell>
          <cell r="T98">
            <v>132822286.93000001</v>
          </cell>
          <cell r="U98">
            <v>227695349.02000001</v>
          </cell>
          <cell r="V98">
            <v>6104548.7999999998</v>
          </cell>
          <cell r="W98">
            <v>5393691</v>
          </cell>
          <cell r="X98">
            <v>2342370</v>
          </cell>
          <cell r="Y98">
            <v>380483577.79000002</v>
          </cell>
          <cell r="Z98">
            <v>240687293</v>
          </cell>
          <cell r="AA98">
            <v>139796284.78999999</v>
          </cell>
          <cell r="AB98">
            <v>10264751.460000001</v>
          </cell>
          <cell r="AC98">
            <v>150061036.25</v>
          </cell>
          <cell r="AD98">
            <v>150061036</v>
          </cell>
          <cell r="AE98">
            <v>141724312</v>
          </cell>
          <cell r="AF98">
            <v>0.25</v>
          </cell>
          <cell r="AG98">
            <v>8336724.25</v>
          </cell>
          <cell r="AH98" t="str">
            <v>ผ่าน</v>
          </cell>
          <cell r="AI98">
            <v>150061036</v>
          </cell>
          <cell r="AK98">
            <v>150061036.25</v>
          </cell>
          <cell r="AN98">
            <v>0</v>
          </cell>
          <cell r="AP98">
            <v>150061036.25</v>
          </cell>
        </row>
        <row r="99">
          <cell r="E99" t="str">
            <v>11104</v>
          </cell>
          <cell r="F99" t="str">
            <v>รพ.ปลาปาก</v>
          </cell>
          <cell r="G99">
            <v>1.25</v>
          </cell>
          <cell r="I99">
            <v>1.25</v>
          </cell>
          <cell r="J99">
            <v>39082</v>
          </cell>
          <cell r="K99">
            <v>1401.7492244511539</v>
          </cell>
          <cell r="L99">
            <v>303.17549101811574</v>
          </cell>
          <cell r="M99">
            <v>1125.7050999999994</v>
          </cell>
          <cell r="N99">
            <v>30.549299999999995</v>
          </cell>
          <cell r="O99">
            <v>0</v>
          </cell>
          <cell r="P99">
            <v>0</v>
          </cell>
          <cell r="Q99">
            <v>7058.1569467440022</v>
          </cell>
          <cell r="R99">
            <v>54783163.189999998</v>
          </cell>
          <cell r="S99">
            <v>11848704.539999999</v>
          </cell>
          <cell r="T99">
            <v>5793523.3200000003</v>
          </cell>
          <cell r="U99">
            <v>9931754.2599999998</v>
          </cell>
          <cell r="V99">
            <v>293273.28000000003</v>
          </cell>
          <cell r="W99">
            <v>0</v>
          </cell>
          <cell r="X99">
            <v>0</v>
          </cell>
          <cell r="Y99">
            <v>76856895.269999996</v>
          </cell>
          <cell r="Z99">
            <v>34392017</v>
          </cell>
          <cell r="AA99">
            <v>42464878.270000003</v>
          </cell>
          <cell r="AB99">
            <v>0</v>
          </cell>
          <cell r="AC99">
            <v>42464878.270000003</v>
          </cell>
          <cell r="AD99">
            <v>32131318</v>
          </cell>
          <cell r="AE99">
            <v>30346245</v>
          </cell>
          <cell r="AF99">
            <v>10333560.27</v>
          </cell>
          <cell r="AG99">
            <v>12118633.27</v>
          </cell>
          <cell r="AH99" t="str">
            <v>ผ่าน</v>
          </cell>
          <cell r="AI99">
            <v>32131318</v>
          </cell>
          <cell r="AK99">
            <v>42464878.270000003</v>
          </cell>
          <cell r="AN99">
            <v>0</v>
          </cell>
          <cell r="AP99">
            <v>42464878.270000003</v>
          </cell>
        </row>
        <row r="100">
          <cell r="E100" t="str">
            <v>11105</v>
          </cell>
          <cell r="F100" t="str">
            <v>รพ.ท่าอุเทน</v>
          </cell>
          <cell r="G100">
            <v>1.2</v>
          </cell>
          <cell r="I100">
            <v>1.2</v>
          </cell>
          <cell r="J100">
            <v>44083</v>
          </cell>
          <cell r="K100">
            <v>1358.7650026087153</v>
          </cell>
          <cell r="L100">
            <v>293.87870516911283</v>
          </cell>
          <cell r="M100">
            <v>1360.8663200000001</v>
          </cell>
          <cell r="N100">
            <v>18.416400000000003</v>
          </cell>
          <cell r="O100">
            <v>0</v>
          </cell>
          <cell r="P100">
            <v>0</v>
          </cell>
          <cell r="Q100">
            <v>7058.1569467440022</v>
          </cell>
          <cell r="R100">
            <v>59898437.609999999</v>
          </cell>
          <cell r="S100">
            <v>12955054.960000001</v>
          </cell>
          <cell r="T100">
            <v>6723645.71</v>
          </cell>
          <cell r="U100">
            <v>11526249.789999999</v>
          </cell>
          <cell r="V100">
            <v>176797.44</v>
          </cell>
          <cell r="W100">
            <v>0</v>
          </cell>
          <cell r="X100">
            <v>0</v>
          </cell>
          <cell r="Y100">
            <v>84556539.799999982</v>
          </cell>
          <cell r="Z100">
            <v>43691690</v>
          </cell>
          <cell r="AA100">
            <v>40864849.799999997</v>
          </cell>
          <cell r="AB100">
            <v>0</v>
          </cell>
          <cell r="AC100">
            <v>40864849.799999997</v>
          </cell>
          <cell r="AD100">
            <v>35056203</v>
          </cell>
          <cell r="AE100">
            <v>33108636</v>
          </cell>
          <cell r="AF100">
            <v>5808646.7999999998</v>
          </cell>
          <cell r="AG100">
            <v>7756213.7999999998</v>
          </cell>
          <cell r="AH100" t="str">
            <v>ผ่าน</v>
          </cell>
          <cell r="AI100">
            <v>35056203</v>
          </cell>
          <cell r="AK100">
            <v>40864849.799999997</v>
          </cell>
          <cell r="AN100">
            <v>0</v>
          </cell>
          <cell r="AP100">
            <v>40864849.799999997</v>
          </cell>
        </row>
        <row r="101">
          <cell r="E101" t="str">
            <v>11106</v>
          </cell>
          <cell r="F101" t="str">
            <v>รพ.บ้านแพง</v>
          </cell>
          <cell r="G101">
            <v>1.3</v>
          </cell>
          <cell r="I101">
            <v>1.3</v>
          </cell>
          <cell r="J101">
            <v>26804</v>
          </cell>
          <cell r="K101">
            <v>1519.2948101029699</v>
          </cell>
          <cell r="L101">
            <v>328.59868415049999</v>
          </cell>
          <cell r="M101">
            <v>1507.0584999999999</v>
          </cell>
          <cell r="N101">
            <v>25.198399999999999</v>
          </cell>
          <cell r="O101">
            <v>0</v>
          </cell>
          <cell r="P101">
            <v>0</v>
          </cell>
          <cell r="Q101">
            <v>7058.1569467440022</v>
          </cell>
          <cell r="R101">
            <v>40723178.090000004</v>
          </cell>
          <cell r="S101">
            <v>8807759.1300000008</v>
          </cell>
          <cell r="T101">
            <v>8066433.9000000004</v>
          </cell>
          <cell r="U101">
            <v>13828172.4</v>
          </cell>
          <cell r="V101">
            <v>241904.64000000001</v>
          </cell>
          <cell r="W101">
            <v>0</v>
          </cell>
          <cell r="X101">
            <v>0</v>
          </cell>
          <cell r="Y101">
            <v>63601014.260000005</v>
          </cell>
          <cell r="Z101">
            <v>33206348</v>
          </cell>
          <cell r="AA101">
            <v>30394666.260000002</v>
          </cell>
          <cell r="AB101">
            <v>0</v>
          </cell>
          <cell r="AC101">
            <v>30394666.260000002</v>
          </cell>
          <cell r="AD101">
            <v>19648287</v>
          </cell>
          <cell r="AE101">
            <v>18556716</v>
          </cell>
          <cell r="AF101">
            <v>10746379.26</v>
          </cell>
          <cell r="AG101">
            <v>11837950.26</v>
          </cell>
          <cell r="AH101" t="str">
            <v>ผ่าน</v>
          </cell>
          <cell r="AI101">
            <v>19648287</v>
          </cell>
          <cell r="AK101">
            <v>30394666.260000002</v>
          </cell>
          <cell r="AN101">
            <v>0</v>
          </cell>
          <cell r="AP101">
            <v>30394666.260000002</v>
          </cell>
        </row>
        <row r="102">
          <cell r="E102" t="str">
            <v>11107</v>
          </cell>
          <cell r="F102" t="str">
            <v>รพ.นาทม</v>
          </cell>
          <cell r="G102">
            <v>1.35</v>
          </cell>
          <cell r="I102">
            <v>1.35</v>
          </cell>
          <cell r="J102">
            <v>17443</v>
          </cell>
          <cell r="K102">
            <v>1620.6634833457547</v>
          </cell>
          <cell r="L102">
            <v>350.52307401077798</v>
          </cell>
          <cell r="M102">
            <v>1000.3652999999999</v>
          </cell>
          <cell r="N102">
            <v>27.499400000000005</v>
          </cell>
          <cell r="O102">
            <v>0</v>
          </cell>
          <cell r="P102">
            <v>0</v>
          </cell>
          <cell r="Q102">
            <v>7058.1569467440022</v>
          </cell>
          <cell r="R102">
            <v>28269233.140000001</v>
          </cell>
          <cell r="S102">
            <v>6114173.9800000004</v>
          </cell>
          <cell r="T102">
            <v>5560329.2300000004</v>
          </cell>
          <cell r="U102">
            <v>9531992.9600000009</v>
          </cell>
          <cell r="V102">
            <v>263994.23999999999</v>
          </cell>
          <cell r="W102">
            <v>0</v>
          </cell>
          <cell r="X102">
            <v>0</v>
          </cell>
          <cell r="Y102">
            <v>44179394.320000008</v>
          </cell>
          <cell r="Z102">
            <v>18253871</v>
          </cell>
          <cell r="AA102">
            <v>25925523.32</v>
          </cell>
          <cell r="AB102">
            <v>0</v>
          </cell>
          <cell r="AC102">
            <v>25925523.32</v>
          </cell>
          <cell r="AD102">
            <v>16712362</v>
          </cell>
          <cell r="AE102">
            <v>15783897</v>
          </cell>
          <cell r="AF102">
            <v>9213161.3200000003</v>
          </cell>
          <cell r="AG102">
            <v>10141626.32</v>
          </cell>
          <cell r="AH102" t="str">
            <v>ผ่าน</v>
          </cell>
          <cell r="AI102">
            <v>16712362</v>
          </cell>
          <cell r="AK102">
            <v>25925523.32</v>
          </cell>
          <cell r="AN102">
            <v>0</v>
          </cell>
          <cell r="AP102">
            <v>25925523.32</v>
          </cell>
        </row>
        <row r="103">
          <cell r="E103" t="str">
            <v>11108</v>
          </cell>
          <cell r="F103" t="str">
            <v>รพ.เรณูนคร</v>
          </cell>
          <cell r="G103">
            <v>1.25</v>
          </cell>
          <cell r="I103">
            <v>1.25</v>
          </cell>
          <cell r="J103">
            <v>32404</v>
          </cell>
          <cell r="K103">
            <v>1464.446150166646</v>
          </cell>
          <cell r="L103">
            <v>316.73581347889154</v>
          </cell>
          <cell r="M103">
            <v>1517.1048099999991</v>
          </cell>
          <cell r="N103">
            <v>17.850800000000003</v>
          </cell>
          <cell r="O103">
            <v>0</v>
          </cell>
          <cell r="P103">
            <v>0</v>
          </cell>
          <cell r="Q103">
            <v>7058.1569467440022</v>
          </cell>
          <cell r="R103">
            <v>47453913.049999997</v>
          </cell>
          <cell r="S103">
            <v>10263507.300000001</v>
          </cell>
          <cell r="T103">
            <v>7807890.2599999998</v>
          </cell>
          <cell r="U103">
            <v>13384954.73</v>
          </cell>
          <cell r="V103">
            <v>171367.67999999999</v>
          </cell>
          <cell r="W103">
            <v>0</v>
          </cell>
          <cell r="X103">
            <v>0</v>
          </cell>
          <cell r="Y103">
            <v>71273742.760000005</v>
          </cell>
          <cell r="Z103">
            <v>44913608</v>
          </cell>
          <cell r="AA103">
            <v>26360134.760000002</v>
          </cell>
          <cell r="AB103">
            <v>0</v>
          </cell>
          <cell r="AC103">
            <v>26360134.760000002</v>
          </cell>
          <cell r="AD103">
            <v>16192476</v>
          </cell>
          <cell r="AE103">
            <v>15292894</v>
          </cell>
          <cell r="AF103">
            <v>10167658.76</v>
          </cell>
          <cell r="AG103">
            <v>11067240.76</v>
          </cell>
          <cell r="AH103" t="str">
            <v>ผ่าน</v>
          </cell>
          <cell r="AI103">
            <v>16192476</v>
          </cell>
          <cell r="AK103">
            <v>26360134.760000002</v>
          </cell>
          <cell r="AN103">
            <v>0</v>
          </cell>
          <cell r="AP103">
            <v>26360134.760000002</v>
          </cell>
        </row>
        <row r="104">
          <cell r="E104" t="str">
            <v>11109</v>
          </cell>
          <cell r="F104" t="str">
            <v>รพ.นาแก</v>
          </cell>
          <cell r="G104">
            <v>1.1499999999999999</v>
          </cell>
          <cell r="I104">
            <v>1.1499999999999999</v>
          </cell>
          <cell r="J104">
            <v>53811</v>
          </cell>
          <cell r="K104">
            <v>1288.5255828733902</v>
          </cell>
          <cell r="L104">
            <v>278.68706454014978</v>
          </cell>
          <cell r="M104">
            <v>2525.262900000002</v>
          </cell>
          <cell r="N104">
            <v>58.148699999999991</v>
          </cell>
          <cell r="O104">
            <v>0</v>
          </cell>
          <cell r="P104">
            <v>0</v>
          </cell>
          <cell r="Q104">
            <v>7058.1569467440022</v>
          </cell>
          <cell r="R104">
            <v>69336850.140000001</v>
          </cell>
          <cell r="S104">
            <v>14996429.630000001</v>
          </cell>
          <cell r="T104">
            <v>11956733.199999999</v>
          </cell>
          <cell r="U104">
            <v>20497256.91</v>
          </cell>
          <cell r="V104">
            <v>558227.52</v>
          </cell>
          <cell r="W104">
            <v>0</v>
          </cell>
          <cell r="X104">
            <v>0</v>
          </cell>
          <cell r="Y104">
            <v>105388764.19999999</v>
          </cell>
          <cell r="Z104">
            <v>53724080</v>
          </cell>
          <cell r="AA104">
            <v>51664684.200000003</v>
          </cell>
          <cell r="AB104">
            <v>0</v>
          </cell>
          <cell r="AC104">
            <v>51664684.200000003</v>
          </cell>
          <cell r="AD104">
            <v>45508019</v>
          </cell>
          <cell r="AE104">
            <v>42979796</v>
          </cell>
          <cell r="AF104">
            <v>6156665.2000000002</v>
          </cell>
          <cell r="AG104">
            <v>8684888.1999999993</v>
          </cell>
          <cell r="AH104" t="str">
            <v>ผ่าน</v>
          </cell>
          <cell r="AI104">
            <v>45508019</v>
          </cell>
          <cell r="AK104">
            <v>51664684.200000003</v>
          </cell>
          <cell r="AN104">
            <v>0</v>
          </cell>
          <cell r="AP104">
            <v>51664684.200000003</v>
          </cell>
        </row>
        <row r="105">
          <cell r="E105" t="str">
            <v>11110</v>
          </cell>
          <cell r="F105" t="str">
            <v>รพ.ศรีสงคราม</v>
          </cell>
          <cell r="G105">
            <v>1.1499999999999999</v>
          </cell>
          <cell r="I105">
            <v>1.1499999999999999</v>
          </cell>
          <cell r="J105">
            <v>52906</v>
          </cell>
          <cell r="K105">
            <v>1294.9218582013382</v>
          </cell>
          <cell r="L105">
            <v>280.07047442577402</v>
          </cell>
          <cell r="M105">
            <v>3823.7376000000022</v>
          </cell>
          <cell r="N105">
            <v>60.336099999999995</v>
          </cell>
          <cell r="O105">
            <v>61.669600000000017</v>
          </cell>
          <cell r="P105">
            <v>0</v>
          </cell>
          <cell r="Q105">
            <v>7058.1569467440022</v>
          </cell>
          <cell r="R105">
            <v>68509135.829999998</v>
          </cell>
          <cell r="S105">
            <v>14817408.52</v>
          </cell>
          <cell r="T105">
            <v>18104812.149999999</v>
          </cell>
          <cell r="U105">
            <v>31036820.829999998</v>
          </cell>
          <cell r="V105">
            <v>579226.56000000006</v>
          </cell>
          <cell r="W105">
            <v>555026.4</v>
          </cell>
          <cell r="X105">
            <v>0</v>
          </cell>
          <cell r="Y105">
            <v>115497618.14</v>
          </cell>
          <cell r="Z105">
            <v>53007564</v>
          </cell>
          <cell r="AA105">
            <v>62490054.140000001</v>
          </cell>
          <cell r="AB105">
            <v>0</v>
          </cell>
          <cell r="AC105">
            <v>62490054.140000001</v>
          </cell>
          <cell r="AD105">
            <v>54834414</v>
          </cell>
          <cell r="AE105">
            <v>51788058</v>
          </cell>
          <cell r="AF105">
            <v>7655640.1399999997</v>
          </cell>
          <cell r="AG105">
            <v>10701996.140000001</v>
          </cell>
          <cell r="AH105" t="str">
            <v>ผ่าน</v>
          </cell>
          <cell r="AI105">
            <v>54834414</v>
          </cell>
          <cell r="AK105">
            <v>62490054.140000001</v>
          </cell>
          <cell r="AN105">
            <v>0</v>
          </cell>
          <cell r="AP105">
            <v>62490054.140000001</v>
          </cell>
        </row>
        <row r="106">
          <cell r="E106" t="str">
            <v>11111</v>
          </cell>
          <cell r="F106" t="str">
            <v>รพ.นาหว้า</v>
          </cell>
          <cell r="G106">
            <v>1.25</v>
          </cell>
          <cell r="I106">
            <v>1.25</v>
          </cell>
          <cell r="J106">
            <v>37353</v>
          </cell>
          <cell r="K106">
            <v>1415.8313417931624</v>
          </cell>
          <cell r="L106">
            <v>306.22122346183704</v>
          </cell>
          <cell r="M106">
            <v>1577.6969999999999</v>
          </cell>
          <cell r="N106">
            <v>38.246400000000001</v>
          </cell>
          <cell r="O106">
            <v>0</v>
          </cell>
          <cell r="P106">
            <v>0</v>
          </cell>
          <cell r="Q106">
            <v>7058.1569467440022</v>
          </cell>
          <cell r="R106">
            <v>52885548.109999999</v>
          </cell>
          <cell r="S106">
            <v>11438281.359999999</v>
          </cell>
          <cell r="T106">
            <v>8119732.6299999999</v>
          </cell>
          <cell r="U106">
            <v>13919541.65</v>
          </cell>
          <cell r="V106">
            <v>367165.44</v>
          </cell>
          <cell r="W106">
            <v>0</v>
          </cell>
          <cell r="X106">
            <v>0</v>
          </cell>
          <cell r="Y106">
            <v>78610536.560000002</v>
          </cell>
          <cell r="Z106">
            <v>33295948</v>
          </cell>
          <cell r="AA106">
            <v>45314588.560000002</v>
          </cell>
          <cell r="AB106">
            <v>0</v>
          </cell>
          <cell r="AC106">
            <v>45314588.560000002</v>
          </cell>
          <cell r="AD106">
            <v>37300027</v>
          </cell>
          <cell r="AE106">
            <v>35227804</v>
          </cell>
          <cell r="AF106">
            <v>8014561.5599999996</v>
          </cell>
          <cell r="AG106">
            <v>10086784.560000001</v>
          </cell>
          <cell r="AH106" t="str">
            <v>ผ่าน</v>
          </cell>
          <cell r="AI106">
            <v>37300027</v>
          </cell>
          <cell r="AK106">
            <v>45314588.560000002</v>
          </cell>
          <cell r="AN106">
            <v>0</v>
          </cell>
          <cell r="AP106">
            <v>45314588.560000002</v>
          </cell>
        </row>
        <row r="107">
          <cell r="E107" t="str">
            <v>11112</v>
          </cell>
          <cell r="F107" t="str">
            <v>รพ.โพนสวรรค์</v>
          </cell>
          <cell r="G107">
            <v>1.2</v>
          </cell>
          <cell r="I107">
            <v>1.2</v>
          </cell>
          <cell r="J107">
            <v>43331</v>
          </cell>
          <cell r="K107">
            <v>1364.886092866539</v>
          </cell>
          <cell r="L107">
            <v>295.2025972160809</v>
          </cell>
          <cell r="M107">
            <v>2095.5577000000012</v>
          </cell>
          <cell r="N107">
            <v>46.729999999999976</v>
          </cell>
          <cell r="O107">
            <v>0</v>
          </cell>
          <cell r="P107">
            <v>0</v>
          </cell>
          <cell r="Q107">
            <v>7058.1569467440022</v>
          </cell>
          <cell r="R107">
            <v>59141879.289999999</v>
          </cell>
          <cell r="S107">
            <v>12791423.74</v>
          </cell>
          <cell r="T107">
            <v>10353542.43</v>
          </cell>
          <cell r="U107">
            <v>17748929.879999999</v>
          </cell>
          <cell r="V107">
            <v>448608</v>
          </cell>
          <cell r="W107">
            <v>0</v>
          </cell>
          <cell r="X107">
            <v>0</v>
          </cell>
          <cell r="Y107">
            <v>90130840.909999996</v>
          </cell>
          <cell r="Z107">
            <v>36354770</v>
          </cell>
          <cell r="AA107">
            <v>53776070.909999996</v>
          </cell>
          <cell r="AB107">
            <v>0</v>
          </cell>
          <cell r="AC107">
            <v>53776070.909999996</v>
          </cell>
          <cell r="AD107">
            <v>45088099</v>
          </cell>
          <cell r="AE107">
            <v>42583205</v>
          </cell>
          <cell r="AF107">
            <v>8687971.9100000001</v>
          </cell>
          <cell r="AG107">
            <v>11192865.91</v>
          </cell>
          <cell r="AH107" t="str">
            <v>ผ่าน</v>
          </cell>
          <cell r="AI107">
            <v>45088099</v>
          </cell>
          <cell r="AK107">
            <v>53776070.909999996</v>
          </cell>
          <cell r="AN107">
            <v>0</v>
          </cell>
          <cell r="AP107">
            <v>53776070.909999996</v>
          </cell>
        </row>
        <row r="108">
          <cell r="E108" t="str">
            <v>11451</v>
          </cell>
          <cell r="F108" t="str">
            <v>รพร.ธาตุพนม</v>
          </cell>
          <cell r="G108">
            <v>1.1499999999999999</v>
          </cell>
          <cell r="I108">
            <v>1.1499999999999999</v>
          </cell>
          <cell r="J108">
            <v>59978</v>
          </cell>
          <cell r="K108">
            <v>1250.0783162159457</v>
          </cell>
          <cell r="L108">
            <v>270.37154790039682</v>
          </cell>
          <cell r="M108">
            <v>9298.3827999999939</v>
          </cell>
          <cell r="N108">
            <v>250.46400000000008</v>
          </cell>
          <cell r="O108">
            <v>55.090000000000011</v>
          </cell>
          <cell r="P108">
            <v>10.1493</v>
          </cell>
          <cell r="Q108">
            <v>7058.1569467440022</v>
          </cell>
          <cell r="R108">
            <v>74977197.25</v>
          </cell>
          <cell r="S108">
            <v>16216344.699999999</v>
          </cell>
          <cell r="T108">
            <v>44026419.369999997</v>
          </cell>
          <cell r="U108">
            <v>75473861.769999996</v>
          </cell>
          <cell r="V108">
            <v>2404454.3999999999</v>
          </cell>
          <cell r="W108">
            <v>495810</v>
          </cell>
          <cell r="X108">
            <v>121791.6</v>
          </cell>
          <cell r="Y108">
            <v>169689459.72</v>
          </cell>
          <cell r="Z108">
            <v>80900404</v>
          </cell>
          <cell r="AA108">
            <v>88789055.719999999</v>
          </cell>
          <cell r="AB108">
            <v>0</v>
          </cell>
          <cell r="AC108">
            <v>88789055.719999999</v>
          </cell>
          <cell r="AD108">
            <v>79756080</v>
          </cell>
          <cell r="AE108">
            <v>75325187</v>
          </cell>
          <cell r="AF108">
            <v>9032975.7200000007</v>
          </cell>
          <cell r="AG108">
            <v>13463868.720000001</v>
          </cell>
          <cell r="AH108" t="str">
            <v>ผ่าน</v>
          </cell>
          <cell r="AI108">
            <v>79756080</v>
          </cell>
          <cell r="AK108">
            <v>88789055.719999999</v>
          </cell>
          <cell r="AN108">
            <v>0</v>
          </cell>
          <cell r="AP108">
            <v>88789055.719999999</v>
          </cell>
        </row>
        <row r="109">
          <cell r="E109" t="str">
            <v>40840</v>
          </cell>
          <cell r="F109" t="str">
            <v>รพ.วังยาง</v>
          </cell>
          <cell r="G109">
            <v>1.35</v>
          </cell>
          <cell r="I109">
            <v>1.35</v>
          </cell>
          <cell r="J109">
            <v>11725</v>
          </cell>
          <cell r="K109">
            <v>1697.3754746268658</v>
          </cell>
          <cell r="L109">
            <v>367.11462686311302</v>
          </cell>
          <cell r="M109">
            <v>789.09059999999977</v>
          </cell>
          <cell r="N109">
            <v>7.450899999999999</v>
          </cell>
          <cell r="O109">
            <v>0</v>
          </cell>
          <cell r="P109">
            <v>0</v>
          </cell>
          <cell r="Q109">
            <v>7058.1569467440022</v>
          </cell>
          <cell r="R109">
            <v>19901727.440000001</v>
          </cell>
          <cell r="S109">
            <v>4304419</v>
          </cell>
          <cell r="T109">
            <v>4386001.13</v>
          </cell>
          <cell r="U109">
            <v>7518859.0800000001</v>
          </cell>
          <cell r="V109">
            <v>71528.639999999999</v>
          </cell>
          <cell r="W109">
            <v>0</v>
          </cell>
          <cell r="X109">
            <v>0</v>
          </cell>
          <cell r="Y109">
            <v>31796534.160000004</v>
          </cell>
          <cell r="Z109">
            <v>15368659</v>
          </cell>
          <cell r="AA109">
            <v>16427875.16</v>
          </cell>
          <cell r="AB109">
            <v>0</v>
          </cell>
          <cell r="AC109">
            <v>16427875.16</v>
          </cell>
          <cell r="AD109">
            <v>10000000</v>
          </cell>
          <cell r="AE109">
            <v>10000000</v>
          </cell>
          <cell r="AF109">
            <v>6427875.1600000001</v>
          </cell>
          <cell r="AG109">
            <v>6427875.1600000001</v>
          </cell>
          <cell r="AH109" t="str">
            <v>ผ่าน</v>
          </cell>
          <cell r="AI109">
            <v>10000000</v>
          </cell>
          <cell r="AK109">
            <v>16427875.16</v>
          </cell>
          <cell r="AN109">
            <v>0</v>
          </cell>
          <cell r="AP109">
            <v>16427875.16</v>
          </cell>
        </row>
        <row r="110">
          <cell r="H110">
            <v>0</v>
          </cell>
          <cell r="J110">
            <v>524927</v>
          </cell>
          <cell r="K110">
            <v>16754.197137548686</v>
          </cell>
          <cell r="L110">
            <v>3623.6595376906153</v>
          </cell>
          <cell r="M110">
            <v>55947.999069679929</v>
          </cell>
          <cell r="N110">
            <v>1216.7809000000007</v>
          </cell>
          <cell r="O110">
            <v>716.05860000000018</v>
          </cell>
          <cell r="P110">
            <v>205.3468</v>
          </cell>
          <cell r="Q110">
            <v>84697.883360927997</v>
          </cell>
          <cell r="R110">
            <v>690119745.59000003</v>
          </cell>
          <cell r="S110">
            <v>149261643.38</v>
          </cell>
          <cell r="U110">
            <v>452093743.27999997</v>
          </cell>
          <cell r="V110">
            <v>11681096.640000001</v>
          </cell>
          <cell r="W110">
            <v>6444527.4000000004</v>
          </cell>
          <cell r="X110">
            <v>2464161.6</v>
          </cell>
          <cell r="Y110">
            <v>1312064917.8900003</v>
          </cell>
          <cell r="Z110">
            <v>687796252</v>
          </cell>
          <cell r="AA110">
            <v>624268665.88999999</v>
          </cell>
          <cell r="AB110">
            <v>10264751.460000001</v>
          </cell>
          <cell r="AC110">
            <v>634533417.3499999</v>
          </cell>
          <cell r="AD110">
            <v>542288321</v>
          </cell>
          <cell r="AE110">
            <v>512716750</v>
          </cell>
          <cell r="AF110">
            <v>92245096.349999994</v>
          </cell>
          <cell r="AG110">
            <v>121816667.34999999</v>
          </cell>
          <cell r="AH110">
            <v>0</v>
          </cell>
          <cell r="AI110">
            <v>542288321</v>
          </cell>
          <cell r="AJ110">
            <v>0</v>
          </cell>
          <cell r="AK110">
            <v>634533417.3499999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634533417.3499999</v>
          </cell>
        </row>
        <row r="111">
          <cell r="H111">
            <v>0</v>
          </cell>
          <cell r="J111">
            <v>4080432</v>
          </cell>
          <cell r="M111">
            <v>687211.33462786069</v>
          </cell>
          <cell r="N111">
            <v>15689.57520033</v>
          </cell>
          <cell r="O111">
            <v>9017.2344999999987</v>
          </cell>
          <cell r="P111">
            <v>1280.5197000000001</v>
          </cell>
          <cell r="R111">
            <v>5268509426.0299988</v>
          </cell>
          <cell r="S111">
            <v>1126066472.5799999</v>
          </cell>
          <cell r="T111">
            <v>3134045923.46</v>
          </cell>
          <cell r="U111">
            <v>5372650154.4499998</v>
          </cell>
          <cell r="V111">
            <v>150619921.92000002</v>
          </cell>
          <cell r="W111">
            <v>81155110.5</v>
          </cell>
          <cell r="X111">
            <v>15366236.4</v>
          </cell>
          <cell r="Y111">
            <v>12014367321.880003</v>
          </cell>
          <cell r="Z111">
            <v>5289192661</v>
          </cell>
          <cell r="AA111">
            <v>6725174660.8799992</v>
          </cell>
          <cell r="AB111">
            <v>222978804.14000002</v>
          </cell>
          <cell r="AC111">
            <v>6948153465.0200014</v>
          </cell>
          <cell r="AD111">
            <v>6118135226</v>
          </cell>
          <cell r="AE111">
            <v>5781572162</v>
          </cell>
          <cell r="AF111">
            <v>830018239.01999998</v>
          </cell>
          <cell r="AG111">
            <v>1166581303.0200002</v>
          </cell>
          <cell r="AH111">
            <v>0</v>
          </cell>
          <cell r="AI111">
            <v>6118135223.7399998</v>
          </cell>
          <cell r="AJ111">
            <v>0</v>
          </cell>
          <cell r="AK111">
            <v>6948153465.0200014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6948153465.0200014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3:H32"/>
  <sheetViews>
    <sheetView zoomScale="90" zoomScaleNormal="90" workbookViewId="0">
      <selection activeCell="D19" sqref="D19:D24"/>
    </sheetView>
  </sheetViews>
  <sheetFormatPr defaultRowHeight="14.5"/>
  <cols>
    <col min="1" max="1" width="91.81640625" customWidth="1"/>
    <col min="2" max="2" width="27.90625" style="10" bestFit="1" customWidth="1"/>
    <col min="4" max="4" width="66.26953125" bestFit="1" customWidth="1"/>
  </cols>
  <sheetData>
    <row r="3" spans="1:6" ht="20.5">
      <c r="A3" s="27"/>
    </row>
    <row r="4" spans="1:6" ht="20" customHeight="1">
      <c r="A4" s="25"/>
      <c r="B4" s="108"/>
      <c r="C4" s="109"/>
      <c r="D4" s="109"/>
      <c r="E4" s="107"/>
      <c r="F4" s="107"/>
    </row>
    <row r="5" spans="1:6" ht="20" customHeight="1">
      <c r="A5" s="25"/>
      <c r="B5" s="108"/>
      <c r="C5" s="109"/>
      <c r="D5" s="109"/>
      <c r="E5" s="107"/>
      <c r="F5" s="107"/>
    </row>
    <row r="6" spans="1:6" ht="20" customHeight="1">
      <c r="A6" s="25"/>
      <c r="B6" s="108"/>
      <c r="C6" s="109"/>
      <c r="D6" s="109"/>
      <c r="E6" s="107"/>
      <c r="F6" s="107"/>
    </row>
    <row r="7" spans="1:6" ht="20" customHeight="1">
      <c r="A7" s="25"/>
      <c r="B7" s="108"/>
      <c r="C7" s="109"/>
      <c r="D7" s="109"/>
      <c r="E7" s="107"/>
      <c r="F7" s="107"/>
    </row>
    <row r="8" spans="1:6" ht="20" customHeight="1">
      <c r="A8" s="25"/>
      <c r="B8" s="108"/>
      <c r="C8" s="109"/>
      <c r="D8" s="109"/>
      <c r="E8" s="107"/>
      <c r="F8" s="107"/>
    </row>
    <row r="9" spans="1:6" ht="20" customHeight="1">
      <c r="A9" s="25"/>
      <c r="B9" s="108"/>
      <c r="C9" s="109"/>
      <c r="D9" s="109"/>
      <c r="E9" s="107"/>
      <c r="F9" s="107"/>
    </row>
    <row r="10" spans="1:6" ht="20" customHeight="1">
      <c r="B10" s="110"/>
    </row>
    <row r="11" spans="1:6" ht="20" customHeight="1"/>
    <row r="12" spans="1:6" ht="20" customHeight="1"/>
    <row r="13" spans="1:6" ht="20" customHeight="1"/>
    <row r="14" spans="1:6" ht="20" customHeight="1"/>
    <row r="15" spans="1:6" ht="20" customHeight="1"/>
    <row r="16" spans="1:6" ht="20" customHeight="1"/>
    <row r="17" spans="1:8" ht="20" customHeight="1"/>
    <row r="19" spans="1:8" ht="27">
      <c r="A19" s="28" t="s">
        <v>116</v>
      </c>
      <c r="B19" s="29" t="s">
        <v>100</v>
      </c>
      <c r="D19" s="106" t="s">
        <v>357</v>
      </c>
      <c r="E19" s="107"/>
      <c r="F19" s="107"/>
      <c r="G19" s="107"/>
      <c r="H19" s="107"/>
    </row>
    <row r="20" spans="1:8" ht="27">
      <c r="A20" s="30" t="s">
        <v>117</v>
      </c>
      <c r="B20" s="31">
        <v>300000000</v>
      </c>
      <c r="D20" s="106" t="s">
        <v>358</v>
      </c>
      <c r="E20" s="107"/>
      <c r="F20" s="107"/>
      <c r="G20" s="107"/>
      <c r="H20" s="107"/>
    </row>
    <row r="21" spans="1:8" ht="27">
      <c r="A21" s="32" t="s">
        <v>118</v>
      </c>
      <c r="B21" s="33">
        <v>45000000</v>
      </c>
      <c r="D21" s="106"/>
      <c r="E21" s="107"/>
      <c r="F21" s="107"/>
      <c r="G21" s="107"/>
      <c r="H21" s="107"/>
    </row>
    <row r="22" spans="1:8" ht="27">
      <c r="A22" s="34" t="s">
        <v>119</v>
      </c>
      <c r="B22" s="33">
        <f>B20-B21</f>
        <v>255000000</v>
      </c>
      <c r="D22" s="106" t="s">
        <v>359</v>
      </c>
      <c r="E22" s="107"/>
      <c r="F22" s="107"/>
      <c r="G22" s="107"/>
      <c r="H22" s="107"/>
    </row>
    <row r="23" spans="1:8" ht="27">
      <c r="A23" s="35" t="s">
        <v>120</v>
      </c>
      <c r="B23" s="33">
        <v>29233978.34</v>
      </c>
      <c r="D23" s="106"/>
      <c r="E23" s="107"/>
      <c r="F23" s="107"/>
      <c r="G23" s="107"/>
      <c r="H23" s="107"/>
    </row>
    <row r="24" spans="1:8" ht="27">
      <c r="A24" s="36" t="s">
        <v>121</v>
      </c>
      <c r="B24" s="33">
        <v>29572187.920000002</v>
      </c>
      <c r="D24" s="106" t="s">
        <v>360</v>
      </c>
      <c r="E24" s="107"/>
      <c r="F24" s="107"/>
      <c r="G24" s="107"/>
      <c r="H24" s="107"/>
    </row>
    <row r="25" spans="1:8" ht="26.5">
      <c r="A25" s="36" t="s">
        <v>122</v>
      </c>
      <c r="B25" s="33">
        <v>3900000</v>
      </c>
    </row>
    <row r="26" spans="1:8" ht="26.5">
      <c r="A26" s="36" t="s">
        <v>123</v>
      </c>
      <c r="B26" s="33">
        <f>B22-B23-B24-B25</f>
        <v>192293833.74000001</v>
      </c>
    </row>
    <row r="27" spans="1:8" ht="26.5">
      <c r="A27" s="36" t="s">
        <v>124</v>
      </c>
      <c r="B27" s="33">
        <f>B26/100*25</f>
        <v>48073458.435000002</v>
      </c>
    </row>
    <row r="28" spans="1:8" ht="26.5">
      <c r="A28" s="36" t="s">
        <v>125</v>
      </c>
      <c r="B28" s="33">
        <f>B26/100*55</f>
        <v>105761608.55700001</v>
      </c>
    </row>
    <row r="29" spans="1:8" ht="26.5">
      <c r="A29" s="36" t="s">
        <v>126</v>
      </c>
      <c r="B29" s="33">
        <f>B26/100*20</f>
        <v>38458766.748000003</v>
      </c>
    </row>
    <row r="30" spans="1:8" ht="26.5">
      <c r="A30" s="37"/>
    </row>
    <row r="31" spans="1:8" ht="26.5">
      <c r="A31" s="37"/>
    </row>
    <row r="32" spans="1:8" ht="26.5">
      <c r="A32" s="37"/>
    </row>
  </sheetData>
  <phoneticPr fontId="8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6A1B-0371-4A1A-8BF7-5F0AFEE512CF}">
  <sheetPr>
    <tabColor rgb="FF92D050"/>
  </sheetPr>
  <dimension ref="A1:G108"/>
  <sheetViews>
    <sheetView tabSelected="1" zoomScale="60" zoomScaleNormal="6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7" sqref="E7"/>
    </sheetView>
  </sheetViews>
  <sheetFormatPr defaultRowHeight="20.5"/>
  <cols>
    <col min="1" max="1" width="3.6328125" style="7" bestFit="1" customWidth="1"/>
    <col min="2" max="2" width="14.81640625" style="7" customWidth="1"/>
    <col min="3" max="3" width="24" style="7" customWidth="1"/>
    <col min="4" max="4" width="29.6328125" style="16" customWidth="1"/>
    <col min="5" max="5" width="28.54296875" style="16" customWidth="1"/>
    <col min="6" max="6" width="31.08984375" style="16" customWidth="1"/>
    <col min="7" max="7" width="35.7265625" style="7" customWidth="1"/>
    <col min="8" max="16384" width="8.7265625" style="7"/>
  </cols>
  <sheetData>
    <row r="1" spans="1:7">
      <c r="G1" s="26" t="s">
        <v>113</v>
      </c>
    </row>
    <row r="2" spans="1:7">
      <c r="A2" s="140" t="s">
        <v>362</v>
      </c>
      <c r="B2" s="140"/>
      <c r="C2" s="140"/>
      <c r="D2" s="140"/>
      <c r="E2" s="140"/>
      <c r="F2" s="140"/>
      <c r="G2" s="140"/>
    </row>
    <row r="3" spans="1:7">
      <c r="A3" s="140" t="s">
        <v>108</v>
      </c>
      <c r="B3" s="140"/>
      <c r="C3" s="140"/>
      <c r="D3" s="140"/>
      <c r="E3" s="140"/>
      <c r="F3" s="140"/>
      <c r="G3" s="140"/>
    </row>
    <row r="4" spans="1:7">
      <c r="A4" s="111" t="s">
        <v>363</v>
      </c>
    </row>
    <row r="5" spans="1:7">
      <c r="A5" s="8"/>
      <c r="D5" s="5" t="s">
        <v>0</v>
      </c>
      <c r="E5" s="5" t="s">
        <v>1</v>
      </c>
      <c r="F5" s="5" t="s">
        <v>368</v>
      </c>
      <c r="G5" s="5" t="s">
        <v>361</v>
      </c>
    </row>
    <row r="6" spans="1:7" s="15" customFormat="1" ht="29" customHeight="1">
      <c r="A6" s="142" t="s">
        <v>10</v>
      </c>
      <c r="B6" s="142" t="s">
        <v>11</v>
      </c>
      <c r="C6" s="144" t="s">
        <v>12</v>
      </c>
      <c r="D6" s="146" t="s">
        <v>364</v>
      </c>
      <c r="E6" s="147"/>
      <c r="F6" s="136" t="s">
        <v>367</v>
      </c>
      <c r="G6" s="138" t="s">
        <v>127</v>
      </c>
    </row>
    <row r="7" spans="1:7" s="39" customFormat="1" ht="123" customHeight="1">
      <c r="A7" s="143"/>
      <c r="B7" s="143"/>
      <c r="C7" s="145"/>
      <c r="D7" s="38" t="s">
        <v>366</v>
      </c>
      <c r="E7" s="40" t="s">
        <v>365</v>
      </c>
      <c r="F7" s="137"/>
      <c r="G7" s="139"/>
    </row>
    <row r="8" spans="1:7">
      <c r="A8" s="2">
        <v>1</v>
      </c>
      <c r="B8" s="1" t="s">
        <v>2</v>
      </c>
      <c r="C8" s="1" t="s">
        <v>13</v>
      </c>
      <c r="D8" s="11">
        <v>0</v>
      </c>
      <c r="E8" s="11"/>
      <c r="F8" s="11">
        <f t="shared" ref="F8:F39" si="0">SUM(D8:E8)</f>
        <v>0</v>
      </c>
      <c r="G8" s="9"/>
    </row>
    <row r="9" spans="1:7">
      <c r="A9" s="2">
        <v>2</v>
      </c>
      <c r="B9" s="1" t="s">
        <v>2</v>
      </c>
      <c r="C9" s="1" t="s">
        <v>14</v>
      </c>
      <c r="D9" s="11">
        <v>0</v>
      </c>
      <c r="E9" s="11"/>
      <c r="F9" s="11">
        <f t="shared" si="0"/>
        <v>0</v>
      </c>
      <c r="G9" s="9"/>
    </row>
    <row r="10" spans="1:7">
      <c r="A10" s="2">
        <v>3</v>
      </c>
      <c r="B10" s="1" t="s">
        <v>2</v>
      </c>
      <c r="C10" s="1" t="s">
        <v>15</v>
      </c>
      <c r="D10" s="11">
        <v>0</v>
      </c>
      <c r="E10" s="11"/>
      <c r="F10" s="11">
        <f t="shared" si="0"/>
        <v>0</v>
      </c>
      <c r="G10" s="9"/>
    </row>
    <row r="11" spans="1:7">
      <c r="A11" s="2">
        <v>4</v>
      </c>
      <c r="B11" s="1" t="s">
        <v>2</v>
      </c>
      <c r="C11" s="1" t="s">
        <v>16</v>
      </c>
      <c r="D11" s="11">
        <v>0</v>
      </c>
      <c r="E11" s="11"/>
      <c r="F11" s="11">
        <f t="shared" si="0"/>
        <v>0</v>
      </c>
      <c r="G11" s="9"/>
    </row>
    <row r="12" spans="1:7">
      <c r="A12" s="2">
        <v>5</v>
      </c>
      <c r="B12" s="1" t="s">
        <v>2</v>
      </c>
      <c r="C12" s="1" t="s">
        <v>17</v>
      </c>
      <c r="D12" s="11">
        <v>0</v>
      </c>
      <c r="E12" s="11"/>
      <c r="F12" s="11">
        <f t="shared" si="0"/>
        <v>0</v>
      </c>
      <c r="G12" s="9"/>
    </row>
    <row r="13" spans="1:7">
      <c r="A13" s="2">
        <v>6</v>
      </c>
      <c r="B13" s="1" t="s">
        <v>2</v>
      </c>
      <c r="C13" s="1" t="s">
        <v>18</v>
      </c>
      <c r="D13" s="11">
        <v>0</v>
      </c>
      <c r="E13" s="11"/>
      <c r="F13" s="11">
        <f t="shared" si="0"/>
        <v>0</v>
      </c>
      <c r="G13" s="9"/>
    </row>
    <row r="14" spans="1:7">
      <c r="A14" s="2">
        <v>7</v>
      </c>
      <c r="B14" s="1" t="s">
        <v>2</v>
      </c>
      <c r="C14" s="1" t="s">
        <v>19</v>
      </c>
      <c r="D14" s="11">
        <v>534711.05000000005</v>
      </c>
      <c r="E14" s="11"/>
      <c r="F14" s="11">
        <f t="shared" si="0"/>
        <v>534711.05000000005</v>
      </c>
      <c r="G14" s="9"/>
    </row>
    <row r="15" spans="1:7">
      <c r="A15" s="2">
        <v>8</v>
      </c>
      <c r="B15" s="1" t="s">
        <v>2</v>
      </c>
      <c r="C15" s="1" t="s">
        <v>20</v>
      </c>
      <c r="D15" s="11">
        <v>809656.2</v>
      </c>
      <c r="E15" s="11"/>
      <c r="F15" s="11">
        <f t="shared" si="0"/>
        <v>809656.2</v>
      </c>
      <c r="G15" s="9"/>
    </row>
    <row r="16" spans="1:7">
      <c r="A16" s="2">
        <v>9</v>
      </c>
      <c r="B16" s="1" t="s">
        <v>2</v>
      </c>
      <c r="C16" s="1" t="s">
        <v>21</v>
      </c>
      <c r="D16" s="11">
        <v>0</v>
      </c>
      <c r="E16" s="11"/>
      <c r="F16" s="11">
        <f t="shared" si="0"/>
        <v>0</v>
      </c>
      <c r="G16" s="9"/>
    </row>
    <row r="17" spans="1:7">
      <c r="A17" s="2">
        <v>10</v>
      </c>
      <c r="B17" s="1" t="s">
        <v>2</v>
      </c>
      <c r="C17" s="1" t="s">
        <v>22</v>
      </c>
      <c r="D17" s="11">
        <v>0</v>
      </c>
      <c r="E17" s="11"/>
      <c r="F17" s="11">
        <f t="shared" si="0"/>
        <v>0</v>
      </c>
      <c r="G17" s="9"/>
    </row>
    <row r="18" spans="1:7">
      <c r="A18" s="2">
        <v>11</v>
      </c>
      <c r="B18" s="1" t="s">
        <v>2</v>
      </c>
      <c r="C18" s="1" t="s">
        <v>23</v>
      </c>
      <c r="D18" s="11">
        <v>3281472.25</v>
      </c>
      <c r="E18" s="11"/>
      <c r="F18" s="11">
        <f t="shared" si="0"/>
        <v>3281472.25</v>
      </c>
      <c r="G18" s="9"/>
    </row>
    <row r="19" spans="1:7">
      <c r="A19" s="2">
        <v>12</v>
      </c>
      <c r="B19" s="1" t="s">
        <v>2</v>
      </c>
      <c r="C19" s="1" t="s">
        <v>24</v>
      </c>
      <c r="D19" s="11">
        <v>0</v>
      </c>
      <c r="E19" s="11"/>
      <c r="F19" s="11">
        <f t="shared" si="0"/>
        <v>0</v>
      </c>
      <c r="G19" s="9"/>
    </row>
    <row r="20" spans="1:7">
      <c r="A20" s="3"/>
      <c r="B20" s="4" t="s">
        <v>101</v>
      </c>
      <c r="C20" s="4"/>
      <c r="D20" s="12">
        <f>SUM(D8:D19)</f>
        <v>4625839.5</v>
      </c>
      <c r="E20" s="12">
        <v>25648373.89152126</v>
      </c>
      <c r="F20" s="12">
        <f t="shared" si="0"/>
        <v>30274213.39152126</v>
      </c>
      <c r="G20" s="105">
        <f>SUM(D20:E20)</f>
        <v>30274213.39152126</v>
      </c>
    </row>
    <row r="21" spans="1:7">
      <c r="A21" s="2">
        <v>13</v>
      </c>
      <c r="B21" s="1" t="s">
        <v>3</v>
      </c>
      <c r="C21" s="1" t="s">
        <v>25</v>
      </c>
      <c r="D21" s="11">
        <v>0</v>
      </c>
      <c r="E21" s="11"/>
      <c r="F21" s="11">
        <f t="shared" si="0"/>
        <v>0</v>
      </c>
      <c r="G21" s="9"/>
    </row>
    <row r="22" spans="1:7">
      <c r="A22" s="2">
        <v>14</v>
      </c>
      <c r="B22" s="1" t="s">
        <v>3</v>
      </c>
      <c r="C22" s="1" t="s">
        <v>26</v>
      </c>
      <c r="D22" s="11">
        <v>0</v>
      </c>
      <c r="E22" s="11"/>
      <c r="F22" s="11">
        <f t="shared" si="0"/>
        <v>0</v>
      </c>
      <c r="G22" s="9"/>
    </row>
    <row r="23" spans="1:7">
      <c r="A23" s="2">
        <v>15</v>
      </c>
      <c r="B23" s="1" t="s">
        <v>3</v>
      </c>
      <c r="C23" s="1" t="s">
        <v>27</v>
      </c>
      <c r="D23" s="11">
        <v>1109940.2</v>
      </c>
      <c r="E23" s="11"/>
      <c r="F23" s="11">
        <f t="shared" si="0"/>
        <v>1109940.2</v>
      </c>
      <c r="G23" s="9"/>
    </row>
    <row r="24" spans="1:7">
      <c r="A24" s="2">
        <v>16</v>
      </c>
      <c r="B24" s="1" t="s">
        <v>3</v>
      </c>
      <c r="C24" s="1" t="s">
        <v>28</v>
      </c>
      <c r="D24" s="11">
        <v>1100565.6000000001</v>
      </c>
      <c r="E24" s="11"/>
      <c r="F24" s="11">
        <f t="shared" si="0"/>
        <v>1100565.6000000001</v>
      </c>
      <c r="G24" s="9"/>
    </row>
    <row r="25" spans="1:7">
      <c r="A25" s="2">
        <v>17</v>
      </c>
      <c r="B25" s="1" t="s">
        <v>3</v>
      </c>
      <c r="C25" s="1" t="s">
        <v>29</v>
      </c>
      <c r="D25" s="11">
        <v>0</v>
      </c>
      <c r="E25" s="11"/>
      <c r="F25" s="11">
        <f t="shared" si="0"/>
        <v>0</v>
      </c>
      <c r="G25" s="9"/>
    </row>
    <row r="26" spans="1:7">
      <c r="A26" s="2">
        <v>18</v>
      </c>
      <c r="B26" s="1" t="s">
        <v>3</v>
      </c>
      <c r="C26" s="1" t="s">
        <v>30</v>
      </c>
      <c r="D26" s="11">
        <v>0</v>
      </c>
      <c r="E26" s="11"/>
      <c r="F26" s="11">
        <f t="shared" si="0"/>
        <v>0</v>
      </c>
      <c r="G26" s="9"/>
    </row>
    <row r="27" spans="1:7">
      <c r="A27" s="2">
        <v>19</v>
      </c>
      <c r="B27" s="1" t="s">
        <v>3</v>
      </c>
      <c r="C27" s="1" t="s">
        <v>31</v>
      </c>
      <c r="D27" s="11">
        <v>0</v>
      </c>
      <c r="E27" s="11"/>
      <c r="F27" s="11">
        <f t="shared" si="0"/>
        <v>0</v>
      </c>
      <c r="G27" s="9"/>
    </row>
    <row r="28" spans="1:7">
      <c r="A28" s="2">
        <v>20</v>
      </c>
      <c r="B28" s="1" t="s">
        <v>3</v>
      </c>
      <c r="C28" s="1" t="s">
        <v>32</v>
      </c>
      <c r="D28" s="11">
        <v>0</v>
      </c>
      <c r="E28" s="11"/>
      <c r="F28" s="11">
        <f t="shared" si="0"/>
        <v>0</v>
      </c>
      <c r="G28" s="9"/>
    </row>
    <row r="29" spans="1:7">
      <c r="A29" s="20"/>
      <c r="B29" s="21" t="s">
        <v>102</v>
      </c>
      <c r="C29" s="22"/>
      <c r="D29" s="12">
        <f>SUM(D21:D28)</f>
        <v>2210505.7999999998</v>
      </c>
      <c r="E29" s="12">
        <v>15022226.95179682</v>
      </c>
      <c r="F29" s="12">
        <f t="shared" si="0"/>
        <v>17232732.751796819</v>
      </c>
      <c r="G29" s="105">
        <f>SUM(D29:E29)</f>
        <v>17232732.751796819</v>
      </c>
    </row>
    <row r="30" spans="1:7">
      <c r="A30" s="2">
        <v>21</v>
      </c>
      <c r="B30" s="1" t="s">
        <v>4</v>
      </c>
      <c r="C30" s="14" t="s">
        <v>33</v>
      </c>
      <c r="D30" s="11">
        <v>0</v>
      </c>
      <c r="E30" s="11"/>
      <c r="F30" s="11">
        <f t="shared" si="0"/>
        <v>0</v>
      </c>
      <c r="G30" s="9"/>
    </row>
    <row r="31" spans="1:7">
      <c r="A31" s="2">
        <v>22</v>
      </c>
      <c r="B31" s="1" t="s">
        <v>4</v>
      </c>
      <c r="C31" s="14" t="s">
        <v>34</v>
      </c>
      <c r="D31" s="11">
        <v>0</v>
      </c>
      <c r="E31" s="11"/>
      <c r="F31" s="11">
        <f t="shared" si="0"/>
        <v>0</v>
      </c>
      <c r="G31" s="9"/>
    </row>
    <row r="32" spans="1:7">
      <c r="A32" s="2">
        <v>23</v>
      </c>
      <c r="B32" s="1" t="s">
        <v>4</v>
      </c>
      <c r="C32" s="14" t="s">
        <v>35</v>
      </c>
      <c r="D32" s="11">
        <v>0</v>
      </c>
      <c r="E32" s="11"/>
      <c r="F32" s="11">
        <f t="shared" si="0"/>
        <v>0</v>
      </c>
      <c r="G32" s="9"/>
    </row>
    <row r="33" spans="1:7">
      <c r="A33" s="2">
        <v>24</v>
      </c>
      <c r="B33" s="1" t="s">
        <v>4</v>
      </c>
      <c r="C33" s="14" t="s">
        <v>36</v>
      </c>
      <c r="D33" s="11">
        <v>0</v>
      </c>
      <c r="E33" s="11"/>
      <c r="F33" s="11">
        <f t="shared" si="0"/>
        <v>0</v>
      </c>
      <c r="G33" s="9"/>
    </row>
    <row r="34" spans="1:7">
      <c r="A34" s="2">
        <v>25</v>
      </c>
      <c r="B34" s="1" t="s">
        <v>4</v>
      </c>
      <c r="C34" s="14" t="s">
        <v>37</v>
      </c>
      <c r="D34" s="11">
        <v>0</v>
      </c>
      <c r="E34" s="11"/>
      <c r="F34" s="11">
        <f t="shared" si="0"/>
        <v>0</v>
      </c>
      <c r="G34" s="9"/>
    </row>
    <row r="35" spans="1:7">
      <c r="A35" s="2">
        <v>26</v>
      </c>
      <c r="B35" s="1" t="s">
        <v>4</v>
      </c>
      <c r="C35" s="14" t="s">
        <v>38</v>
      </c>
      <c r="D35" s="11">
        <v>0</v>
      </c>
      <c r="E35" s="11"/>
      <c r="F35" s="11">
        <f t="shared" si="0"/>
        <v>0</v>
      </c>
      <c r="G35" s="9"/>
    </row>
    <row r="36" spans="1:7">
      <c r="A36" s="2">
        <v>27</v>
      </c>
      <c r="B36" s="1" t="s">
        <v>4</v>
      </c>
      <c r="C36" s="14" t="s">
        <v>39</v>
      </c>
      <c r="D36" s="11">
        <v>0</v>
      </c>
      <c r="E36" s="11"/>
      <c r="F36" s="11">
        <f t="shared" si="0"/>
        <v>0</v>
      </c>
      <c r="G36" s="9"/>
    </row>
    <row r="37" spans="1:7">
      <c r="A37" s="2">
        <v>28</v>
      </c>
      <c r="B37" s="1" t="s">
        <v>4</v>
      </c>
      <c r="C37" s="14" t="s">
        <v>40</v>
      </c>
      <c r="D37" s="11">
        <v>2515855.9700000002</v>
      </c>
      <c r="E37" s="11"/>
      <c r="F37" s="11">
        <f t="shared" si="0"/>
        <v>2515855.9700000002</v>
      </c>
      <c r="G37" s="9"/>
    </row>
    <row r="38" spans="1:7">
      <c r="A38" s="2">
        <v>29</v>
      </c>
      <c r="B38" s="1" t="s">
        <v>4</v>
      </c>
      <c r="C38" s="14" t="s">
        <v>41</v>
      </c>
      <c r="D38" s="11">
        <v>0</v>
      </c>
      <c r="E38" s="11"/>
      <c r="F38" s="11">
        <f t="shared" si="0"/>
        <v>0</v>
      </c>
      <c r="G38" s="9"/>
    </row>
    <row r="39" spans="1:7">
      <c r="A39" s="2">
        <v>30</v>
      </c>
      <c r="B39" s="1" t="s">
        <v>4</v>
      </c>
      <c r="C39" s="14" t="s">
        <v>42</v>
      </c>
      <c r="D39" s="11">
        <v>0</v>
      </c>
      <c r="E39" s="11"/>
      <c r="F39" s="11">
        <f t="shared" si="0"/>
        <v>0</v>
      </c>
      <c r="G39" s="9"/>
    </row>
    <row r="40" spans="1:7">
      <c r="A40" s="2">
        <v>31</v>
      </c>
      <c r="B40" s="1" t="s">
        <v>4</v>
      </c>
      <c r="C40" s="14" t="s">
        <v>43</v>
      </c>
      <c r="D40" s="11">
        <v>0</v>
      </c>
      <c r="E40" s="11"/>
      <c r="F40" s="11">
        <f t="shared" ref="F40:F71" si="1">SUM(D40:E40)</f>
        <v>0</v>
      </c>
      <c r="G40" s="9"/>
    </row>
    <row r="41" spans="1:7">
      <c r="A41" s="2">
        <v>32</v>
      </c>
      <c r="B41" s="1" t="s">
        <v>4</v>
      </c>
      <c r="C41" s="14" t="s">
        <v>44</v>
      </c>
      <c r="D41" s="11">
        <v>0</v>
      </c>
      <c r="E41" s="11"/>
      <c r="F41" s="11">
        <f t="shared" si="1"/>
        <v>0</v>
      </c>
      <c r="G41" s="9"/>
    </row>
    <row r="42" spans="1:7">
      <c r="A42" s="2">
        <v>33</v>
      </c>
      <c r="B42" s="1" t="s">
        <v>4</v>
      </c>
      <c r="C42" s="14" t="s">
        <v>45</v>
      </c>
      <c r="D42" s="11">
        <v>0</v>
      </c>
      <c r="E42" s="11"/>
      <c r="F42" s="11">
        <f t="shared" si="1"/>
        <v>0</v>
      </c>
      <c r="G42" s="9"/>
    </row>
    <row r="43" spans="1:7" s="6" customFormat="1">
      <c r="A43" s="2">
        <v>34</v>
      </c>
      <c r="B43" s="1" t="s">
        <v>4</v>
      </c>
      <c r="C43" s="14" t="s">
        <v>46</v>
      </c>
      <c r="D43" s="11">
        <v>0</v>
      </c>
      <c r="E43" s="11"/>
      <c r="F43" s="11">
        <f t="shared" si="1"/>
        <v>0</v>
      </c>
      <c r="G43" s="9"/>
    </row>
    <row r="44" spans="1:7">
      <c r="A44" s="17"/>
      <c r="B44" s="18" t="s">
        <v>103</v>
      </c>
      <c r="C44" s="19"/>
      <c r="D44" s="12">
        <f>SUM(D30:D43)</f>
        <v>2515855.9700000002</v>
      </c>
      <c r="E44" s="12">
        <v>25916411.010572936</v>
      </c>
      <c r="F44" s="12">
        <f t="shared" si="1"/>
        <v>28432266.980572935</v>
      </c>
      <c r="G44" s="105">
        <f>SUM(D44:E44)</f>
        <v>28432266.980572935</v>
      </c>
    </row>
    <row r="45" spans="1:7">
      <c r="A45" s="2">
        <v>35</v>
      </c>
      <c r="B45" s="1" t="s">
        <v>5</v>
      </c>
      <c r="C45" s="14" t="s">
        <v>47</v>
      </c>
      <c r="D45" s="11">
        <v>0</v>
      </c>
      <c r="E45" s="11"/>
      <c r="F45" s="11">
        <f t="shared" si="1"/>
        <v>0</v>
      </c>
      <c r="G45" s="9"/>
    </row>
    <row r="46" spans="1:7">
      <c r="A46" s="2">
        <v>36</v>
      </c>
      <c r="B46" s="1" t="s">
        <v>5</v>
      </c>
      <c r="C46" s="14" t="s">
        <v>48</v>
      </c>
      <c r="D46" s="11">
        <v>0</v>
      </c>
      <c r="E46" s="11"/>
      <c r="F46" s="11">
        <f t="shared" si="1"/>
        <v>0</v>
      </c>
      <c r="G46" s="9"/>
    </row>
    <row r="47" spans="1:7">
      <c r="A47" s="2">
        <v>37</v>
      </c>
      <c r="B47" s="1" t="s">
        <v>5</v>
      </c>
      <c r="C47" s="14" t="s">
        <v>49</v>
      </c>
      <c r="D47" s="11">
        <v>0</v>
      </c>
      <c r="E47" s="11"/>
      <c r="F47" s="11">
        <f t="shared" si="1"/>
        <v>0</v>
      </c>
      <c r="G47" s="9"/>
    </row>
    <row r="48" spans="1:7">
      <c r="A48" s="2">
        <v>38</v>
      </c>
      <c r="B48" s="1" t="s">
        <v>5</v>
      </c>
      <c r="C48" s="14" t="s">
        <v>50</v>
      </c>
      <c r="D48" s="11">
        <v>1094548.9099999999</v>
      </c>
      <c r="E48" s="11"/>
      <c r="F48" s="11">
        <f t="shared" si="1"/>
        <v>1094548.9099999999</v>
      </c>
      <c r="G48" s="9"/>
    </row>
    <row r="49" spans="1:7">
      <c r="A49" s="2">
        <v>39</v>
      </c>
      <c r="B49" s="1" t="s">
        <v>5</v>
      </c>
      <c r="C49" s="14" t="s">
        <v>51</v>
      </c>
      <c r="D49" s="11">
        <v>1694224.01</v>
      </c>
      <c r="E49" s="11"/>
      <c r="F49" s="11">
        <f t="shared" si="1"/>
        <v>1694224.01</v>
      </c>
      <c r="G49" s="9"/>
    </row>
    <row r="50" spans="1:7">
      <c r="A50" s="2">
        <v>40</v>
      </c>
      <c r="B50" s="1" t="s">
        <v>5</v>
      </c>
      <c r="C50" s="14" t="s">
        <v>52</v>
      </c>
      <c r="D50" s="11">
        <v>0</v>
      </c>
      <c r="E50" s="11"/>
      <c r="F50" s="11">
        <f t="shared" si="1"/>
        <v>0</v>
      </c>
      <c r="G50" s="9"/>
    </row>
    <row r="51" spans="1:7">
      <c r="A51" s="2">
        <v>41</v>
      </c>
      <c r="B51" s="1" t="s">
        <v>5</v>
      </c>
      <c r="C51" s="14" t="s">
        <v>53</v>
      </c>
      <c r="D51" s="11">
        <v>0</v>
      </c>
      <c r="E51" s="11"/>
      <c r="F51" s="11">
        <f t="shared" si="1"/>
        <v>0</v>
      </c>
      <c r="G51" s="9"/>
    </row>
    <row r="52" spans="1:7">
      <c r="A52" s="2">
        <v>42</v>
      </c>
      <c r="B52" s="1" t="s">
        <v>5</v>
      </c>
      <c r="C52" s="14" t="s">
        <v>54</v>
      </c>
      <c r="D52" s="11">
        <v>0</v>
      </c>
      <c r="E52" s="11"/>
      <c r="F52" s="11">
        <f t="shared" si="1"/>
        <v>0</v>
      </c>
      <c r="G52" s="9"/>
    </row>
    <row r="53" spans="1:7">
      <c r="A53" s="2">
        <v>43</v>
      </c>
      <c r="B53" s="1" t="s">
        <v>5</v>
      </c>
      <c r="C53" s="14" t="s">
        <v>55</v>
      </c>
      <c r="D53" s="11">
        <v>0</v>
      </c>
      <c r="E53" s="11"/>
      <c r="F53" s="11">
        <f t="shared" si="1"/>
        <v>0</v>
      </c>
      <c r="G53" s="9"/>
    </row>
    <row r="54" spans="1:7">
      <c r="A54" s="2">
        <v>44</v>
      </c>
      <c r="B54" s="1" t="s">
        <v>5</v>
      </c>
      <c r="C54" s="14" t="s">
        <v>386</v>
      </c>
      <c r="D54" s="11">
        <v>2087665.64</v>
      </c>
      <c r="E54" s="11"/>
      <c r="F54" s="11">
        <f t="shared" si="1"/>
        <v>2087665.64</v>
      </c>
      <c r="G54" s="9"/>
    </row>
    <row r="55" spans="1:7">
      <c r="A55" s="2">
        <v>45</v>
      </c>
      <c r="B55" s="1" t="s">
        <v>5</v>
      </c>
      <c r="C55" s="14" t="s">
        <v>56</v>
      </c>
      <c r="D55" s="11">
        <v>1555227.98</v>
      </c>
      <c r="E55" s="11"/>
      <c r="F55" s="11">
        <f t="shared" si="1"/>
        <v>1555227.98</v>
      </c>
      <c r="G55" s="9"/>
    </row>
    <row r="56" spans="1:7">
      <c r="A56" s="2">
        <v>46</v>
      </c>
      <c r="B56" s="1" t="s">
        <v>5</v>
      </c>
      <c r="C56" s="14" t="s">
        <v>57</v>
      </c>
      <c r="D56" s="11">
        <v>0</v>
      </c>
      <c r="E56" s="11"/>
      <c r="F56" s="11">
        <f t="shared" si="1"/>
        <v>0</v>
      </c>
      <c r="G56" s="9"/>
    </row>
    <row r="57" spans="1:7">
      <c r="A57" s="2">
        <v>47</v>
      </c>
      <c r="B57" s="1" t="s">
        <v>5</v>
      </c>
      <c r="C57" s="14" t="s">
        <v>58</v>
      </c>
      <c r="D57" s="11">
        <v>0</v>
      </c>
      <c r="E57" s="11"/>
      <c r="F57" s="11">
        <f t="shared" si="1"/>
        <v>0</v>
      </c>
      <c r="G57" s="9"/>
    </row>
    <row r="58" spans="1:7">
      <c r="A58" s="2">
        <v>48</v>
      </c>
      <c r="B58" s="1" t="s">
        <v>5</v>
      </c>
      <c r="C58" s="14" t="s">
        <v>59</v>
      </c>
      <c r="D58" s="11">
        <v>0</v>
      </c>
      <c r="E58" s="11"/>
      <c r="F58" s="11">
        <f t="shared" si="1"/>
        <v>0</v>
      </c>
      <c r="G58" s="9"/>
    </row>
    <row r="59" spans="1:7">
      <c r="A59" s="2">
        <v>49</v>
      </c>
      <c r="B59" s="1" t="s">
        <v>5</v>
      </c>
      <c r="C59" s="14" t="s">
        <v>60</v>
      </c>
      <c r="D59" s="11">
        <v>0</v>
      </c>
      <c r="E59" s="11"/>
      <c r="F59" s="11">
        <f t="shared" si="1"/>
        <v>0</v>
      </c>
      <c r="G59" s="9"/>
    </row>
    <row r="60" spans="1:7">
      <c r="A60" s="2">
        <v>50</v>
      </c>
      <c r="B60" s="1" t="s">
        <v>5</v>
      </c>
      <c r="C60" s="14" t="s">
        <v>61</v>
      </c>
      <c r="D60" s="11">
        <v>0</v>
      </c>
      <c r="E60" s="11"/>
      <c r="F60" s="11">
        <f t="shared" si="1"/>
        <v>0</v>
      </c>
      <c r="G60" s="9"/>
    </row>
    <row r="61" spans="1:7">
      <c r="A61" s="2">
        <v>51</v>
      </c>
      <c r="B61" s="1" t="s">
        <v>5</v>
      </c>
      <c r="C61" s="14" t="s">
        <v>62</v>
      </c>
      <c r="D61" s="11">
        <v>0</v>
      </c>
      <c r="E61" s="11"/>
      <c r="F61" s="11">
        <f t="shared" si="1"/>
        <v>0</v>
      </c>
      <c r="G61" s="9"/>
    </row>
    <row r="62" spans="1:7" s="6" customFormat="1">
      <c r="A62" s="2">
        <v>52</v>
      </c>
      <c r="B62" s="1" t="s">
        <v>5</v>
      </c>
      <c r="C62" s="14" t="s">
        <v>63</v>
      </c>
      <c r="D62" s="11">
        <v>0</v>
      </c>
      <c r="E62" s="11"/>
      <c r="F62" s="11">
        <f t="shared" si="1"/>
        <v>0</v>
      </c>
      <c r="G62" s="9"/>
    </row>
    <row r="63" spans="1:7">
      <c r="A63" s="17"/>
      <c r="B63" s="18" t="s">
        <v>104</v>
      </c>
      <c r="C63" s="19"/>
      <c r="D63" s="12">
        <f>SUM(D45:D62)</f>
        <v>6431666.5399999991</v>
      </c>
      <c r="E63" s="12">
        <v>46328132.650535166</v>
      </c>
      <c r="F63" s="12">
        <f t="shared" si="1"/>
        <v>52759799.190535165</v>
      </c>
      <c r="G63" s="105">
        <f>SUM(D63:E63)</f>
        <v>52759799.190535165</v>
      </c>
    </row>
    <row r="64" spans="1:7">
      <c r="A64" s="2">
        <v>53</v>
      </c>
      <c r="B64" s="1" t="s">
        <v>6</v>
      </c>
      <c r="C64" s="14" t="s">
        <v>64</v>
      </c>
      <c r="D64" s="11">
        <v>0</v>
      </c>
      <c r="E64" s="11"/>
      <c r="F64" s="11">
        <f t="shared" si="1"/>
        <v>0</v>
      </c>
      <c r="G64" s="9"/>
    </row>
    <row r="65" spans="1:7">
      <c r="A65" s="2">
        <v>54</v>
      </c>
      <c r="B65" s="1" t="s">
        <v>6</v>
      </c>
      <c r="C65" s="14" t="s">
        <v>65</v>
      </c>
      <c r="D65" s="11">
        <v>1647593.22</v>
      </c>
      <c r="E65" s="11"/>
      <c r="F65" s="11">
        <f t="shared" si="1"/>
        <v>1647593.22</v>
      </c>
      <c r="G65" s="9"/>
    </row>
    <row r="66" spans="1:7">
      <c r="A66" s="2">
        <v>55</v>
      </c>
      <c r="B66" s="1" t="s">
        <v>6</v>
      </c>
      <c r="C66" s="14" t="s">
        <v>66</v>
      </c>
      <c r="D66" s="11">
        <v>0</v>
      </c>
      <c r="E66" s="11"/>
      <c r="F66" s="11">
        <f t="shared" si="1"/>
        <v>0</v>
      </c>
      <c r="G66" s="9"/>
    </row>
    <row r="67" spans="1:7">
      <c r="A67" s="2">
        <v>56</v>
      </c>
      <c r="B67" s="1" t="s">
        <v>6</v>
      </c>
      <c r="C67" s="14" t="s">
        <v>67</v>
      </c>
      <c r="D67" s="11">
        <v>0</v>
      </c>
      <c r="E67" s="11"/>
      <c r="F67" s="11">
        <f t="shared" si="1"/>
        <v>0</v>
      </c>
      <c r="G67" s="9"/>
    </row>
    <row r="68" spans="1:7">
      <c r="A68" s="2">
        <v>57</v>
      </c>
      <c r="B68" s="1" t="s">
        <v>6</v>
      </c>
      <c r="C68" s="14" t="s">
        <v>68</v>
      </c>
      <c r="D68" s="11">
        <v>0</v>
      </c>
      <c r="E68" s="11"/>
      <c r="F68" s="11">
        <f t="shared" si="1"/>
        <v>0</v>
      </c>
      <c r="G68" s="9"/>
    </row>
    <row r="69" spans="1:7">
      <c r="A69" s="2">
        <v>58</v>
      </c>
      <c r="B69" s="1" t="s">
        <v>6</v>
      </c>
      <c r="C69" s="14" t="s">
        <v>69</v>
      </c>
      <c r="D69" s="11">
        <v>0</v>
      </c>
      <c r="E69" s="11"/>
      <c r="F69" s="11">
        <f t="shared" si="1"/>
        <v>0</v>
      </c>
      <c r="G69" s="9"/>
    </row>
    <row r="70" spans="1:7">
      <c r="A70" s="2">
        <v>59</v>
      </c>
      <c r="B70" s="1" t="s">
        <v>6</v>
      </c>
      <c r="C70" s="14" t="s">
        <v>70</v>
      </c>
      <c r="D70" s="11">
        <v>0</v>
      </c>
      <c r="E70" s="11"/>
      <c r="F70" s="11">
        <f t="shared" si="1"/>
        <v>0</v>
      </c>
      <c r="G70" s="9"/>
    </row>
    <row r="71" spans="1:7">
      <c r="A71" s="2">
        <v>60</v>
      </c>
      <c r="B71" s="1" t="s">
        <v>6</v>
      </c>
      <c r="C71" s="14" t="s">
        <v>71</v>
      </c>
      <c r="D71" s="11">
        <v>0</v>
      </c>
      <c r="E71" s="11"/>
      <c r="F71" s="11">
        <f t="shared" si="1"/>
        <v>0</v>
      </c>
      <c r="G71" s="9"/>
    </row>
    <row r="72" spans="1:7" s="6" customFormat="1">
      <c r="A72" s="2">
        <v>61</v>
      </c>
      <c r="B72" s="1" t="s">
        <v>6</v>
      </c>
      <c r="C72" s="14" t="s">
        <v>72</v>
      </c>
      <c r="D72" s="11">
        <v>0</v>
      </c>
      <c r="E72" s="11"/>
      <c r="F72" s="11">
        <f t="shared" ref="F72:F103" si="2">SUM(D72:E72)</f>
        <v>0</v>
      </c>
      <c r="G72" s="9"/>
    </row>
    <row r="73" spans="1:7">
      <c r="A73" s="17"/>
      <c r="B73" s="18" t="s">
        <v>107</v>
      </c>
      <c r="C73" s="19"/>
      <c r="D73" s="12">
        <f>SUM(D64:D72)</f>
        <v>1647593.22</v>
      </c>
      <c r="E73" s="12">
        <v>20817630.445886679</v>
      </c>
      <c r="F73" s="12">
        <f t="shared" si="2"/>
        <v>22465223.665886678</v>
      </c>
      <c r="G73" s="105">
        <f>SUM(D73:E73)</f>
        <v>22465223.665886678</v>
      </c>
    </row>
    <row r="74" spans="1:7">
      <c r="A74" s="2">
        <v>62</v>
      </c>
      <c r="B74" s="1" t="s">
        <v>7</v>
      </c>
      <c r="C74" s="14" t="s">
        <v>73</v>
      </c>
      <c r="D74" s="11">
        <v>0</v>
      </c>
      <c r="E74" s="11"/>
      <c r="F74" s="11">
        <f t="shared" si="2"/>
        <v>0</v>
      </c>
      <c r="G74" s="9"/>
    </row>
    <row r="75" spans="1:7">
      <c r="A75" s="2">
        <v>63</v>
      </c>
      <c r="B75" s="1" t="s">
        <v>7</v>
      </c>
      <c r="C75" s="14" t="s">
        <v>74</v>
      </c>
      <c r="D75" s="11">
        <v>1115576.48</v>
      </c>
      <c r="E75" s="11"/>
      <c r="F75" s="11">
        <f t="shared" si="2"/>
        <v>1115576.48</v>
      </c>
      <c r="G75" s="9"/>
    </row>
    <row r="76" spans="1:7">
      <c r="A76" s="2">
        <v>64</v>
      </c>
      <c r="B76" s="1" t="s">
        <v>7</v>
      </c>
      <c r="C76" s="14" t="s">
        <v>75</v>
      </c>
      <c r="D76" s="11">
        <v>0</v>
      </c>
      <c r="E76" s="11"/>
      <c r="F76" s="11">
        <f t="shared" si="2"/>
        <v>0</v>
      </c>
      <c r="G76" s="9"/>
    </row>
    <row r="77" spans="1:7">
      <c r="A77" s="2">
        <v>65</v>
      </c>
      <c r="B77" s="1" t="s">
        <v>7</v>
      </c>
      <c r="C77" s="14" t="s">
        <v>76</v>
      </c>
      <c r="D77" s="11">
        <v>1703682.32</v>
      </c>
      <c r="E77" s="11"/>
      <c r="F77" s="11">
        <f t="shared" si="2"/>
        <v>1703682.32</v>
      </c>
      <c r="G77" s="9"/>
    </row>
    <row r="78" spans="1:7">
      <c r="A78" s="2">
        <v>66</v>
      </c>
      <c r="B78" s="1" t="s">
        <v>7</v>
      </c>
      <c r="C78" s="14" t="s">
        <v>77</v>
      </c>
      <c r="D78" s="11">
        <v>581846.47</v>
      </c>
      <c r="E78" s="11"/>
      <c r="F78" s="11">
        <f t="shared" si="2"/>
        <v>581846.47</v>
      </c>
      <c r="G78" s="9"/>
    </row>
    <row r="79" spans="1:7" s="6" customFormat="1">
      <c r="A79" s="2">
        <v>67</v>
      </c>
      <c r="B79" s="1" t="s">
        <v>7</v>
      </c>
      <c r="C79" s="14" t="s">
        <v>78</v>
      </c>
      <c r="D79" s="11">
        <v>0</v>
      </c>
      <c r="E79" s="11"/>
      <c r="F79" s="11">
        <f t="shared" si="2"/>
        <v>0</v>
      </c>
      <c r="G79" s="9"/>
    </row>
    <row r="80" spans="1:7">
      <c r="A80" s="17"/>
      <c r="B80" s="18" t="s">
        <v>105</v>
      </c>
      <c r="C80" s="19"/>
      <c r="D80" s="12">
        <f>SUM(D74:D79)</f>
        <v>3401105.2699999996</v>
      </c>
      <c r="E80" s="12">
        <v>17134651.848741282</v>
      </c>
      <c r="F80" s="12">
        <f t="shared" si="2"/>
        <v>20535757.118741281</v>
      </c>
      <c r="G80" s="105">
        <f>SUM(D80:E80)</f>
        <v>20535757.118741281</v>
      </c>
    </row>
    <row r="81" spans="1:7">
      <c r="A81" s="2">
        <v>68</v>
      </c>
      <c r="B81" s="1" t="s">
        <v>8</v>
      </c>
      <c r="C81" s="14" t="s">
        <v>79</v>
      </c>
      <c r="D81" s="11">
        <v>0</v>
      </c>
      <c r="E81" s="11"/>
      <c r="F81" s="11">
        <f t="shared" si="2"/>
        <v>0</v>
      </c>
      <c r="G81" s="9"/>
    </row>
    <row r="82" spans="1:7">
      <c r="A82" s="2">
        <v>69</v>
      </c>
      <c r="B82" s="1" t="s">
        <v>8</v>
      </c>
      <c r="C82" s="14" t="s">
        <v>80</v>
      </c>
      <c r="D82" s="11">
        <v>759066.83</v>
      </c>
      <c r="E82" s="11"/>
      <c r="F82" s="11">
        <f t="shared" si="2"/>
        <v>759066.83</v>
      </c>
      <c r="G82" s="9"/>
    </row>
    <row r="83" spans="1:7">
      <c r="A83" s="2">
        <v>70</v>
      </c>
      <c r="B83" s="1" t="s">
        <v>8</v>
      </c>
      <c r="C83" s="14" t="s">
        <v>81</v>
      </c>
      <c r="D83" s="11">
        <v>0</v>
      </c>
      <c r="E83" s="11"/>
      <c r="F83" s="11">
        <f t="shared" si="2"/>
        <v>0</v>
      </c>
      <c r="G83" s="9"/>
    </row>
    <row r="84" spans="1:7">
      <c r="A84" s="2">
        <v>71</v>
      </c>
      <c r="B84" s="1" t="s">
        <v>8</v>
      </c>
      <c r="C84" s="14" t="s">
        <v>82</v>
      </c>
      <c r="D84" s="11">
        <v>0</v>
      </c>
      <c r="E84" s="11"/>
      <c r="F84" s="11">
        <f t="shared" si="2"/>
        <v>0</v>
      </c>
      <c r="G84" s="9"/>
    </row>
    <row r="85" spans="1:7">
      <c r="A85" s="2">
        <v>72</v>
      </c>
      <c r="B85" s="1" t="s">
        <v>8</v>
      </c>
      <c r="C85" s="14" t="s">
        <v>83</v>
      </c>
      <c r="D85" s="11">
        <v>0</v>
      </c>
      <c r="E85" s="11"/>
      <c r="F85" s="11">
        <f t="shared" si="2"/>
        <v>0</v>
      </c>
      <c r="G85" s="9"/>
    </row>
    <row r="86" spans="1:7">
      <c r="A86" s="2">
        <v>73</v>
      </c>
      <c r="B86" s="1" t="s">
        <v>8</v>
      </c>
      <c r="C86" s="14" t="s">
        <v>84</v>
      </c>
      <c r="D86" s="11">
        <v>0</v>
      </c>
      <c r="E86" s="11"/>
      <c r="F86" s="11">
        <f t="shared" si="2"/>
        <v>0</v>
      </c>
      <c r="G86" s="9"/>
    </row>
    <row r="87" spans="1:7">
      <c r="A87" s="2">
        <v>74</v>
      </c>
      <c r="B87" s="1" t="s">
        <v>8</v>
      </c>
      <c r="C87" s="14" t="s">
        <v>85</v>
      </c>
      <c r="D87" s="11">
        <v>3025708.3</v>
      </c>
      <c r="E87" s="11"/>
      <c r="F87" s="11">
        <f t="shared" si="2"/>
        <v>3025708.3</v>
      </c>
      <c r="G87" s="9"/>
    </row>
    <row r="88" spans="1:7">
      <c r="A88" s="2">
        <v>75</v>
      </c>
      <c r="B88" s="1" t="s">
        <v>8</v>
      </c>
      <c r="C88" s="14" t="s">
        <v>86</v>
      </c>
      <c r="D88" s="11">
        <v>0</v>
      </c>
      <c r="E88" s="11"/>
      <c r="F88" s="11">
        <f t="shared" si="2"/>
        <v>0</v>
      </c>
      <c r="G88" s="9"/>
    </row>
    <row r="89" spans="1:7">
      <c r="A89" s="2">
        <v>76</v>
      </c>
      <c r="B89" s="1" t="s">
        <v>8</v>
      </c>
      <c r="C89" s="14" t="s">
        <v>87</v>
      </c>
      <c r="D89" s="11">
        <v>0</v>
      </c>
      <c r="E89" s="11"/>
      <c r="F89" s="11">
        <f t="shared" si="2"/>
        <v>0</v>
      </c>
      <c r="G89" s="9"/>
    </row>
    <row r="90" spans="1:7">
      <c r="A90" s="2">
        <v>77</v>
      </c>
      <c r="B90" s="1" t="s">
        <v>8</v>
      </c>
      <c r="C90" s="14" t="s">
        <v>88</v>
      </c>
      <c r="D90" s="11">
        <v>0</v>
      </c>
      <c r="E90" s="11"/>
      <c r="F90" s="11">
        <f t="shared" si="2"/>
        <v>0</v>
      </c>
      <c r="G90" s="9"/>
    </row>
    <row r="91" spans="1:7">
      <c r="A91" s="2">
        <v>78</v>
      </c>
      <c r="B91" s="1" t="s">
        <v>8</v>
      </c>
      <c r="C91" s="14" t="s">
        <v>89</v>
      </c>
      <c r="D91" s="11">
        <v>0</v>
      </c>
      <c r="E91" s="11"/>
      <c r="F91" s="11">
        <f t="shared" si="2"/>
        <v>0</v>
      </c>
      <c r="G91" s="9"/>
    </row>
    <row r="92" spans="1:7">
      <c r="A92" s="2">
        <v>79</v>
      </c>
      <c r="B92" s="1" t="s">
        <v>8</v>
      </c>
      <c r="C92" s="14" t="s">
        <v>90</v>
      </c>
      <c r="D92" s="11">
        <v>2563804.2999999998</v>
      </c>
      <c r="E92" s="11"/>
      <c r="F92" s="11">
        <f t="shared" si="2"/>
        <v>2563804.2999999998</v>
      </c>
      <c r="G92" s="9"/>
    </row>
    <row r="93" spans="1:7">
      <c r="A93" s="2">
        <v>80</v>
      </c>
      <c r="B93" s="1" t="s">
        <v>8</v>
      </c>
      <c r="C93" s="14" t="s">
        <v>91</v>
      </c>
      <c r="D93" s="11">
        <v>0</v>
      </c>
      <c r="E93" s="11"/>
      <c r="F93" s="11">
        <f t="shared" si="2"/>
        <v>0</v>
      </c>
      <c r="G93" s="9"/>
    </row>
    <row r="94" spans="1:7">
      <c r="A94" s="2">
        <v>81</v>
      </c>
      <c r="B94" s="1" t="s">
        <v>8</v>
      </c>
      <c r="C94" s="14" t="s">
        <v>92</v>
      </c>
      <c r="D94" s="11">
        <v>1387645.9</v>
      </c>
      <c r="E94" s="11"/>
      <c r="F94" s="11">
        <f t="shared" si="2"/>
        <v>1387645.9</v>
      </c>
      <c r="G94" s="9"/>
    </row>
    <row r="95" spans="1:7">
      <c r="A95" s="2">
        <v>82</v>
      </c>
      <c r="B95" s="1" t="s">
        <v>8</v>
      </c>
      <c r="C95" s="14" t="s">
        <v>93</v>
      </c>
      <c r="D95" s="11">
        <v>0</v>
      </c>
      <c r="E95" s="11"/>
      <c r="F95" s="11">
        <f t="shared" si="2"/>
        <v>0</v>
      </c>
      <c r="G95" s="9"/>
    </row>
    <row r="96" spans="1:7">
      <c r="A96" s="2">
        <v>83</v>
      </c>
      <c r="B96" s="1" t="s">
        <v>8</v>
      </c>
      <c r="C96" s="14" t="s">
        <v>94</v>
      </c>
      <c r="D96" s="11">
        <v>0</v>
      </c>
      <c r="E96" s="11"/>
      <c r="F96" s="11">
        <f t="shared" si="2"/>
        <v>0</v>
      </c>
      <c r="G96" s="9"/>
    </row>
    <row r="97" spans="1:7">
      <c r="A97" s="2">
        <v>84</v>
      </c>
      <c r="B97" s="1" t="s">
        <v>8</v>
      </c>
      <c r="C97" s="14" t="s">
        <v>95</v>
      </c>
      <c r="D97" s="11">
        <v>0</v>
      </c>
      <c r="E97" s="11"/>
      <c r="F97" s="11">
        <f t="shared" si="2"/>
        <v>0</v>
      </c>
      <c r="G97" s="9"/>
    </row>
    <row r="98" spans="1:7">
      <c r="A98" s="2">
        <v>85</v>
      </c>
      <c r="B98" s="1" t="s">
        <v>8</v>
      </c>
      <c r="C98" s="14" t="s">
        <v>96</v>
      </c>
      <c r="D98" s="11">
        <v>0</v>
      </c>
      <c r="E98" s="11"/>
      <c r="F98" s="11">
        <f t="shared" si="2"/>
        <v>0</v>
      </c>
      <c r="G98" s="9"/>
    </row>
    <row r="99" spans="1:7">
      <c r="A99" s="2">
        <v>86</v>
      </c>
      <c r="B99" s="1" t="s">
        <v>8</v>
      </c>
      <c r="C99" s="14" t="s">
        <v>97</v>
      </c>
      <c r="D99" s="11">
        <v>2871728.37</v>
      </c>
      <c r="E99" s="11"/>
      <c r="F99" s="11">
        <f t="shared" si="2"/>
        <v>2871728.37</v>
      </c>
      <c r="G99" s="9"/>
    </row>
    <row r="100" spans="1:7">
      <c r="A100" s="2">
        <v>87</v>
      </c>
      <c r="B100" s="1" t="s">
        <v>8</v>
      </c>
      <c r="C100" s="14" t="s">
        <v>98</v>
      </c>
      <c r="D100" s="11">
        <v>0</v>
      </c>
      <c r="E100" s="11"/>
      <c r="F100" s="11">
        <f t="shared" si="2"/>
        <v>0</v>
      </c>
      <c r="G100" s="9"/>
    </row>
    <row r="101" spans="1:7">
      <c r="A101" s="2">
        <v>88</v>
      </c>
      <c r="B101" s="1" t="s">
        <v>8</v>
      </c>
      <c r="C101" s="14" t="s">
        <v>99</v>
      </c>
      <c r="D101" s="11">
        <v>0</v>
      </c>
      <c r="E101" s="11"/>
      <c r="F101" s="11">
        <f t="shared" si="2"/>
        <v>0</v>
      </c>
      <c r="G101" s="9"/>
    </row>
    <row r="102" spans="1:7">
      <c r="A102" s="23"/>
      <c r="B102" s="21" t="s">
        <v>106</v>
      </c>
      <c r="C102" s="24"/>
      <c r="D102" s="12">
        <f>SUM(D81:D101)</f>
        <v>10607953.699999999</v>
      </c>
      <c r="E102" s="12">
        <v>63187403.200945862</v>
      </c>
      <c r="F102" s="12">
        <f t="shared" si="2"/>
        <v>73795356.900945857</v>
      </c>
      <c r="G102" s="105">
        <f>SUM(D102:E102)</f>
        <v>73795356.900945857</v>
      </c>
    </row>
    <row r="103" spans="1:7">
      <c r="A103" s="141" t="s">
        <v>9</v>
      </c>
      <c r="B103" s="141"/>
      <c r="C103" s="141"/>
      <c r="D103" s="13">
        <f>D20+D29+D44+D63+D73+D80+D102</f>
        <v>31440519.999999996</v>
      </c>
      <c r="E103" s="13">
        <f>E20+E29+E44+E63+E73+E80+E102</f>
        <v>214054830</v>
      </c>
      <c r="F103" s="13">
        <f>F20+F29+F44+F63+F73+F80+F102</f>
        <v>245495350</v>
      </c>
      <c r="G103" s="135">
        <f>SUM(D103:E103)</f>
        <v>245495350</v>
      </c>
    </row>
    <row r="105" spans="1:7">
      <c r="A105" s="8" t="s">
        <v>109</v>
      </c>
      <c r="F105" s="7"/>
    </row>
    <row r="106" spans="1:7">
      <c r="A106" s="8" t="s">
        <v>110</v>
      </c>
      <c r="D106" s="7"/>
      <c r="E106" s="7"/>
      <c r="F106" s="7"/>
    </row>
    <row r="107" spans="1:7">
      <c r="A107" s="8" t="s">
        <v>111</v>
      </c>
      <c r="D107" s="7"/>
      <c r="E107" s="7"/>
      <c r="F107" s="7"/>
    </row>
    <row r="108" spans="1:7">
      <c r="A108" s="8" t="s">
        <v>112</v>
      </c>
      <c r="D108" s="7"/>
      <c r="E108" s="7"/>
      <c r="F108" s="7"/>
    </row>
  </sheetData>
  <mergeCells count="9">
    <mergeCell ref="F6:F7"/>
    <mergeCell ref="G6:G7"/>
    <mergeCell ref="A2:G2"/>
    <mergeCell ref="A3:G3"/>
    <mergeCell ref="A103:C103"/>
    <mergeCell ref="A6:A7"/>
    <mergeCell ref="B6:B7"/>
    <mergeCell ref="C6:C7"/>
    <mergeCell ref="D6:E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60" orientation="portrait" r:id="rId1"/>
  <headerFooter scaleWithDoc="0" alignWithMargins="0">
    <oddFooter>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B31B-2C17-44E1-BA92-0671A7EE4119}">
  <dimension ref="A1:Y23"/>
  <sheetViews>
    <sheetView workbookViewId="0">
      <pane xSplit="8" ySplit="1" topLeftCell="Q5" activePane="bottomRight" state="frozen"/>
      <selection pane="topRight" activeCell="I1" sqref="I1"/>
      <selection pane="bottomLeft" activeCell="A4" sqref="A4"/>
      <selection pane="bottomRight" activeCell="Y13" sqref="Y13"/>
    </sheetView>
  </sheetViews>
  <sheetFormatPr defaultRowHeight="14.5"/>
  <cols>
    <col min="1" max="1" width="5.08984375" bestFit="1" customWidth="1"/>
    <col min="2" max="2" width="6.26953125" customWidth="1"/>
    <col min="3" max="3" width="10.26953125" bestFit="1" customWidth="1"/>
    <col min="4" max="4" width="7.90625" customWidth="1"/>
    <col min="5" max="5" width="20.1796875" bestFit="1" customWidth="1"/>
    <col min="6" max="6" width="26.81640625" hidden="1" customWidth="1"/>
    <col min="7" max="7" width="6.6328125" hidden="1" customWidth="1"/>
    <col min="8" max="8" width="6.90625" hidden="1" customWidth="1"/>
    <col min="9" max="9" width="8.7265625" hidden="1" customWidth="1"/>
    <col min="10" max="10" width="8.7265625" style="10" hidden="1" customWidth="1"/>
    <col min="11" max="11" width="8.7265625" hidden="1" customWidth="1"/>
    <col min="12" max="12" width="14.6328125" hidden="1" customWidth="1"/>
    <col min="13" max="14" width="13.6328125" hidden="1" customWidth="1"/>
    <col min="15" max="15" width="14.6328125" hidden="1" customWidth="1"/>
    <col min="16" max="16" width="13.6328125" hidden="1" customWidth="1"/>
    <col min="24" max="24" width="13.6328125" hidden="1" customWidth="1"/>
    <col min="25" max="25" width="13.6328125" bestFit="1" customWidth="1"/>
  </cols>
  <sheetData>
    <row r="1" spans="1:25">
      <c r="B1" s="112" t="s">
        <v>369</v>
      </c>
    </row>
    <row r="2" spans="1:25" ht="14.5" customHeight="1">
      <c r="A2" s="47"/>
      <c r="B2" s="48"/>
      <c r="C2" s="49"/>
      <c r="D2" s="49"/>
      <c r="E2" s="49"/>
      <c r="F2" s="49"/>
      <c r="G2" s="50"/>
      <c r="H2" s="51" t="s">
        <v>0</v>
      </c>
      <c r="I2" s="152" t="s">
        <v>328</v>
      </c>
      <c r="J2" s="152"/>
      <c r="K2" s="152"/>
      <c r="L2" s="52" t="s">
        <v>329</v>
      </c>
      <c r="M2" s="153" t="s">
        <v>330</v>
      </c>
      <c r="N2" s="153"/>
      <c r="O2" s="153"/>
      <c r="P2" s="154" t="s">
        <v>331</v>
      </c>
      <c r="Q2" s="155" t="s">
        <v>332</v>
      </c>
      <c r="R2" s="155"/>
      <c r="S2" s="155"/>
      <c r="T2" s="155"/>
      <c r="U2" s="155"/>
      <c r="V2" s="155"/>
      <c r="W2" s="155"/>
      <c r="X2" s="148" t="s">
        <v>333</v>
      </c>
      <c r="Y2" s="148" t="s">
        <v>333</v>
      </c>
    </row>
    <row r="3" spans="1:25" ht="61.5" customHeight="1">
      <c r="A3" s="53" t="s">
        <v>128</v>
      </c>
      <c r="B3" s="54" t="s">
        <v>128</v>
      </c>
      <c r="C3" s="53" t="s">
        <v>129</v>
      </c>
      <c r="D3" s="53" t="s">
        <v>215</v>
      </c>
      <c r="E3" s="53" t="s">
        <v>216</v>
      </c>
      <c r="F3" s="53" t="s">
        <v>334</v>
      </c>
      <c r="G3" s="42" t="s">
        <v>370</v>
      </c>
      <c r="H3" s="41" t="s">
        <v>217</v>
      </c>
      <c r="I3" s="55" t="s">
        <v>335</v>
      </c>
      <c r="J3" s="56" t="s">
        <v>336</v>
      </c>
      <c r="K3" s="57" t="s">
        <v>337</v>
      </c>
      <c r="L3" s="58" t="s">
        <v>220</v>
      </c>
      <c r="M3" s="59" t="s">
        <v>218</v>
      </c>
      <c r="N3" s="60" t="s">
        <v>219</v>
      </c>
      <c r="O3" s="61" t="s">
        <v>220</v>
      </c>
      <c r="P3" s="154"/>
      <c r="Q3" s="62" t="s">
        <v>338</v>
      </c>
      <c r="R3" s="62" t="s">
        <v>339</v>
      </c>
      <c r="S3" s="62" t="s">
        <v>340</v>
      </c>
      <c r="T3" s="62" t="s">
        <v>341</v>
      </c>
      <c r="U3" s="62" t="s">
        <v>342</v>
      </c>
      <c r="V3" s="62" t="s">
        <v>371</v>
      </c>
      <c r="W3" s="63" t="s">
        <v>343</v>
      </c>
      <c r="X3" s="148"/>
      <c r="Y3" s="148"/>
    </row>
    <row r="4" spans="1:25">
      <c r="A4" s="44">
        <v>1</v>
      </c>
      <c r="B4" s="44">
        <v>1</v>
      </c>
      <c r="C4" s="43" t="s">
        <v>3</v>
      </c>
      <c r="D4" s="43" t="s">
        <v>224</v>
      </c>
      <c r="E4" s="43" t="s">
        <v>143</v>
      </c>
      <c r="F4" s="43" t="s">
        <v>344</v>
      </c>
      <c r="G4" s="45">
        <v>1.1499999999999999</v>
      </c>
      <c r="H4" s="46">
        <v>48522</v>
      </c>
      <c r="I4" s="64">
        <v>1.1499999999999999</v>
      </c>
      <c r="J4" s="65">
        <v>1.2</v>
      </c>
      <c r="K4" s="66">
        <f>J4</f>
        <v>1.2</v>
      </c>
      <c r="L4" s="67">
        <v>42547707.840000004</v>
      </c>
      <c r="M4" s="68">
        <v>5241.8793450000048</v>
      </c>
      <c r="N4" s="64">
        <v>7058.1568903683483</v>
      </c>
      <c r="O4" s="69">
        <f>M4*J4*N4</f>
        <v>44397608.180869564</v>
      </c>
      <c r="P4" s="69">
        <f>O4-L4</f>
        <v>1849900.3408695608</v>
      </c>
      <c r="Q4" s="70">
        <v>1</v>
      </c>
      <c r="R4" s="70">
        <v>1</v>
      </c>
      <c r="S4" s="70">
        <v>0</v>
      </c>
      <c r="T4" s="70">
        <v>0</v>
      </c>
      <c r="U4" s="70">
        <v>3</v>
      </c>
      <c r="V4" s="70">
        <v>2</v>
      </c>
      <c r="W4" s="64">
        <f>AVERAGE(Q4:V4)</f>
        <v>1.1666666666666667</v>
      </c>
      <c r="X4" s="69">
        <f>60/100*P4</f>
        <v>1109940.2045217364</v>
      </c>
      <c r="Y4" s="69">
        <f>ROUND(X4,2)</f>
        <v>1109940.2</v>
      </c>
    </row>
    <row r="5" spans="1:25">
      <c r="A5" s="44">
        <v>2</v>
      </c>
      <c r="B5" s="44">
        <v>2</v>
      </c>
      <c r="C5" s="43" t="s">
        <v>3</v>
      </c>
      <c r="D5" s="43" t="s">
        <v>225</v>
      </c>
      <c r="E5" s="43" t="s">
        <v>147</v>
      </c>
      <c r="F5" s="43" t="s">
        <v>344</v>
      </c>
      <c r="G5" s="45">
        <v>1.1499999999999999</v>
      </c>
      <c r="H5" s="46">
        <v>52869</v>
      </c>
      <c r="I5" s="64">
        <v>1.1499999999999999</v>
      </c>
      <c r="J5" s="65">
        <v>1.2</v>
      </c>
      <c r="K5" s="66">
        <f t="shared" ref="K5:K22" si="0">J5</f>
        <v>1.2</v>
      </c>
      <c r="L5" s="67">
        <v>42188348.130000003</v>
      </c>
      <c r="M5" s="68">
        <v>5197.6062000000038</v>
      </c>
      <c r="N5" s="64">
        <v>7058.1569094333181</v>
      </c>
      <c r="O5" s="69">
        <f t="shared" ref="O5:O22" si="1">M5*J5*N5</f>
        <v>44022624.135652177</v>
      </c>
      <c r="P5" s="69">
        <f t="shared" ref="P5:P22" si="2">O5-L5</f>
        <v>1834276.0056521744</v>
      </c>
      <c r="Q5" s="70">
        <v>1</v>
      </c>
      <c r="R5" s="70">
        <v>1</v>
      </c>
      <c r="S5" s="70">
        <v>1</v>
      </c>
      <c r="T5" s="70">
        <v>0</v>
      </c>
      <c r="U5" s="70">
        <v>1</v>
      </c>
      <c r="V5" s="70">
        <v>2</v>
      </c>
      <c r="W5" s="64">
        <f t="shared" ref="W5:W22" si="3">AVERAGE(Q5:V5)</f>
        <v>1</v>
      </c>
      <c r="X5" s="69">
        <f t="shared" ref="X5" si="4">60/100*P5</f>
        <v>1100565.6033913046</v>
      </c>
      <c r="Y5" s="69">
        <f t="shared" ref="Y5:Y22" si="5">ROUND(X5,2)</f>
        <v>1100565.6000000001</v>
      </c>
    </row>
    <row r="6" spans="1:25">
      <c r="A6" s="44">
        <v>3</v>
      </c>
      <c r="B6" s="44">
        <v>3</v>
      </c>
      <c r="C6" s="43" t="s">
        <v>7</v>
      </c>
      <c r="D6" s="43" t="s">
        <v>233</v>
      </c>
      <c r="E6" s="43" t="s">
        <v>191</v>
      </c>
      <c r="F6" s="43" t="s">
        <v>345</v>
      </c>
      <c r="G6" s="45">
        <v>1.1000000000000001</v>
      </c>
      <c r="H6" s="46">
        <v>68869</v>
      </c>
      <c r="I6" s="64">
        <v>1.1000000000000001</v>
      </c>
      <c r="J6" s="65">
        <v>1.1499999999999999</v>
      </c>
      <c r="K6" s="66">
        <f t="shared" si="0"/>
        <v>1.1499999999999999</v>
      </c>
      <c r="L6" s="67">
        <v>30678353.27</v>
      </c>
      <c r="M6" s="68">
        <v>3951.3732000000018</v>
      </c>
      <c r="N6" s="64">
        <v>7058.1569120417043</v>
      </c>
      <c r="O6" s="69">
        <f t="shared" si="1"/>
        <v>32072823.873181812</v>
      </c>
      <c r="P6" s="69">
        <f t="shared" si="2"/>
        <v>1394470.6031818129</v>
      </c>
      <c r="Q6" s="70">
        <v>3</v>
      </c>
      <c r="R6" s="70">
        <v>4</v>
      </c>
      <c r="S6" s="70">
        <v>2</v>
      </c>
      <c r="T6" s="70">
        <v>0</v>
      </c>
      <c r="U6" s="70">
        <v>1</v>
      </c>
      <c r="V6" s="70">
        <v>4</v>
      </c>
      <c r="W6" s="64">
        <f t="shared" si="3"/>
        <v>2.3333333333333335</v>
      </c>
      <c r="X6" s="69">
        <f>80/100*P6</f>
        <v>1115576.4825454503</v>
      </c>
      <c r="Y6" s="69">
        <f t="shared" si="5"/>
        <v>1115576.48</v>
      </c>
    </row>
    <row r="7" spans="1:25">
      <c r="A7" s="44">
        <v>4</v>
      </c>
      <c r="B7" s="44">
        <v>4</v>
      </c>
      <c r="C7" s="43" t="s">
        <v>7</v>
      </c>
      <c r="D7" s="43" t="s">
        <v>235</v>
      </c>
      <c r="E7" s="43" t="s">
        <v>189</v>
      </c>
      <c r="F7" s="43" t="s">
        <v>345</v>
      </c>
      <c r="G7" s="45">
        <v>1.1000000000000001</v>
      </c>
      <c r="H7" s="46">
        <v>80657</v>
      </c>
      <c r="I7" s="64">
        <v>1.1000000000000001</v>
      </c>
      <c r="J7" s="65">
        <v>1.1499999999999999</v>
      </c>
      <c r="K7" s="66">
        <f t="shared" si="0"/>
        <v>1.1499999999999999</v>
      </c>
      <c r="L7" s="67">
        <v>46851263.759999998</v>
      </c>
      <c r="M7" s="68">
        <v>6034.4447000000064</v>
      </c>
      <c r="N7" s="64">
        <v>7058.1569773331939</v>
      </c>
      <c r="O7" s="69">
        <f t="shared" si="1"/>
        <v>48980866.658181809</v>
      </c>
      <c r="P7" s="69">
        <f t="shared" si="2"/>
        <v>2129602.898181811</v>
      </c>
      <c r="Q7" s="70">
        <v>6</v>
      </c>
      <c r="R7" s="70">
        <v>3</v>
      </c>
      <c r="S7" s="70">
        <v>2</v>
      </c>
      <c r="T7" s="70">
        <v>0</v>
      </c>
      <c r="U7" s="70">
        <v>2</v>
      </c>
      <c r="V7" s="70">
        <v>7</v>
      </c>
      <c r="W7" s="64">
        <f t="shared" si="3"/>
        <v>3.3333333333333335</v>
      </c>
      <c r="X7" s="69">
        <f>80/100*P7</f>
        <v>1703682.3185454488</v>
      </c>
      <c r="Y7" s="69">
        <f t="shared" si="5"/>
        <v>1703682.32</v>
      </c>
    </row>
    <row r="8" spans="1:25">
      <c r="A8" s="44">
        <v>5</v>
      </c>
      <c r="B8" s="44">
        <v>5</v>
      </c>
      <c r="C8" s="43" t="s">
        <v>7</v>
      </c>
      <c r="D8" s="43" t="s">
        <v>236</v>
      </c>
      <c r="E8" s="43" t="s">
        <v>188</v>
      </c>
      <c r="F8" s="43" t="s">
        <v>346</v>
      </c>
      <c r="G8" s="45">
        <v>1.1499999999999999</v>
      </c>
      <c r="H8" s="46">
        <v>52638</v>
      </c>
      <c r="I8" s="64">
        <v>1.1499999999999999</v>
      </c>
      <c r="J8" s="65">
        <v>1.2</v>
      </c>
      <c r="K8" s="66">
        <f t="shared" si="0"/>
        <v>1.2</v>
      </c>
      <c r="L8" s="67">
        <v>16728086.050000001</v>
      </c>
      <c r="M8" s="68">
        <v>2060.9009000000001</v>
      </c>
      <c r="N8" s="64">
        <v>7058.1568393748075</v>
      </c>
      <c r="O8" s="69">
        <f t="shared" si="1"/>
        <v>17455394.139130436</v>
      </c>
      <c r="P8" s="69">
        <f t="shared" si="2"/>
        <v>727308.08913043514</v>
      </c>
      <c r="Q8" s="70">
        <v>3</v>
      </c>
      <c r="R8" s="70">
        <v>3</v>
      </c>
      <c r="S8" s="70">
        <v>1</v>
      </c>
      <c r="T8" s="70">
        <v>0</v>
      </c>
      <c r="U8" s="70">
        <v>1</v>
      </c>
      <c r="V8" s="70">
        <v>7</v>
      </c>
      <c r="W8" s="64">
        <f t="shared" si="3"/>
        <v>2.5</v>
      </c>
      <c r="X8" s="69">
        <f>80/100*P8</f>
        <v>581846.47130434809</v>
      </c>
      <c r="Y8" s="69">
        <f t="shared" si="5"/>
        <v>581846.47</v>
      </c>
    </row>
    <row r="9" spans="1:25">
      <c r="A9" s="44">
        <v>6</v>
      </c>
      <c r="B9" s="44">
        <v>6</v>
      </c>
      <c r="C9" s="43" t="s">
        <v>8</v>
      </c>
      <c r="D9" s="43" t="s">
        <v>242</v>
      </c>
      <c r="E9" s="43" t="s">
        <v>193</v>
      </c>
      <c r="F9" s="43" t="s">
        <v>346</v>
      </c>
      <c r="G9" s="45">
        <v>1.1499999999999999</v>
      </c>
      <c r="H9" s="46">
        <v>50641</v>
      </c>
      <c r="I9" s="64">
        <v>1.1499999999999999</v>
      </c>
      <c r="J9" s="65">
        <v>1.2</v>
      </c>
      <c r="K9" s="66">
        <f t="shared" si="0"/>
        <v>1.2</v>
      </c>
      <c r="L9" s="67">
        <v>21823171.219999999</v>
      </c>
      <c r="M9" s="68">
        <v>2688.615600000001</v>
      </c>
      <c r="N9" s="64">
        <v>7058.1568544372612</v>
      </c>
      <c r="O9" s="69">
        <f t="shared" si="1"/>
        <v>22772004.751304347</v>
      </c>
      <c r="P9" s="69">
        <f t="shared" si="2"/>
        <v>948833.53130434826</v>
      </c>
      <c r="Q9" s="70">
        <v>3</v>
      </c>
      <c r="R9" s="70">
        <v>3</v>
      </c>
      <c r="S9" s="70">
        <v>2</v>
      </c>
      <c r="T9" s="70">
        <v>0</v>
      </c>
      <c r="U9" s="70">
        <v>4</v>
      </c>
      <c r="V9" s="70">
        <v>4</v>
      </c>
      <c r="W9" s="64">
        <f t="shared" si="3"/>
        <v>2.6666666666666665</v>
      </c>
      <c r="X9" s="69">
        <f t="shared" ref="X9:X19" si="6">80/100*P9</f>
        <v>759066.82504347863</v>
      </c>
      <c r="Y9" s="69">
        <f t="shared" si="5"/>
        <v>759066.83</v>
      </c>
    </row>
    <row r="10" spans="1:25">
      <c r="A10" s="44">
        <v>7</v>
      </c>
      <c r="B10" s="44">
        <v>7</v>
      </c>
      <c r="C10" s="43" t="s">
        <v>8</v>
      </c>
      <c r="D10" s="43" t="s">
        <v>247</v>
      </c>
      <c r="E10" s="43" t="s">
        <v>201</v>
      </c>
      <c r="F10" s="43" t="s">
        <v>345</v>
      </c>
      <c r="G10" s="45">
        <v>1.1000000000000001</v>
      </c>
      <c r="H10" s="46">
        <v>90398</v>
      </c>
      <c r="I10" s="64">
        <v>1.1000000000000001</v>
      </c>
      <c r="J10" s="65">
        <v>1.1499999999999999</v>
      </c>
      <c r="K10" s="66">
        <f t="shared" si="0"/>
        <v>1.1499999999999999</v>
      </c>
      <c r="L10" s="67">
        <v>83206978.269999996</v>
      </c>
      <c r="M10" s="68">
        <v>10717.06226499998</v>
      </c>
      <c r="N10" s="64">
        <v>7058.1569508294679</v>
      </c>
      <c r="O10" s="69">
        <f t="shared" si="1"/>
        <v>86989113.645909071</v>
      </c>
      <c r="P10" s="69">
        <f t="shared" si="2"/>
        <v>3782135.3759090751</v>
      </c>
      <c r="Q10" s="70">
        <v>6</v>
      </c>
      <c r="R10" s="70">
        <v>6</v>
      </c>
      <c r="S10" s="70">
        <v>2</v>
      </c>
      <c r="T10" s="70">
        <v>0</v>
      </c>
      <c r="U10" s="70">
        <v>6</v>
      </c>
      <c r="V10" s="70">
        <v>3</v>
      </c>
      <c r="W10" s="64">
        <f t="shared" si="3"/>
        <v>3.8333333333333335</v>
      </c>
      <c r="X10" s="69">
        <f t="shared" si="6"/>
        <v>3025708.3007272603</v>
      </c>
      <c r="Y10" s="69">
        <f t="shared" si="5"/>
        <v>3025708.3</v>
      </c>
    </row>
    <row r="11" spans="1:25">
      <c r="A11" s="44">
        <v>8</v>
      </c>
      <c r="B11" s="44">
        <v>8</v>
      </c>
      <c r="C11" s="43" t="s">
        <v>8</v>
      </c>
      <c r="D11" s="43" t="s">
        <v>252</v>
      </c>
      <c r="E11" s="43" t="s">
        <v>199</v>
      </c>
      <c r="F11" s="43" t="s">
        <v>345</v>
      </c>
      <c r="G11" s="45">
        <v>1.1000000000000001</v>
      </c>
      <c r="H11" s="46">
        <v>85449</v>
      </c>
      <c r="I11" s="64">
        <v>1.1000000000000001</v>
      </c>
      <c r="J11" s="65">
        <v>1.1499999999999999</v>
      </c>
      <c r="K11" s="66">
        <f t="shared" si="0"/>
        <v>1.1499999999999999</v>
      </c>
      <c r="L11" s="67">
        <v>70504618.599999994</v>
      </c>
      <c r="M11" s="68">
        <v>9080.9978000000192</v>
      </c>
      <c r="N11" s="64">
        <v>7058.1569591594525</v>
      </c>
      <c r="O11" s="69">
        <f t="shared" si="1"/>
        <v>73709373.990909085</v>
      </c>
      <c r="P11" s="69">
        <f t="shared" si="2"/>
        <v>3204755.3909090906</v>
      </c>
      <c r="Q11" s="70">
        <v>2</v>
      </c>
      <c r="R11" s="70">
        <v>2</v>
      </c>
      <c r="S11" s="70">
        <v>1</v>
      </c>
      <c r="T11" s="70">
        <v>0</v>
      </c>
      <c r="U11" s="70">
        <v>6</v>
      </c>
      <c r="V11" s="70">
        <v>6</v>
      </c>
      <c r="W11" s="64">
        <f t="shared" si="3"/>
        <v>2.8333333333333335</v>
      </c>
      <c r="X11" s="69">
        <f>80/100*P11-0.01</f>
        <v>2563804.3027272727</v>
      </c>
      <c r="Y11" s="69">
        <f t="shared" si="5"/>
        <v>2563804.2999999998</v>
      </c>
    </row>
    <row r="12" spans="1:25">
      <c r="A12" s="44">
        <v>9</v>
      </c>
      <c r="B12" s="44">
        <v>9</v>
      </c>
      <c r="C12" s="43" t="s">
        <v>8</v>
      </c>
      <c r="D12" s="43" t="s">
        <v>254</v>
      </c>
      <c r="E12" s="43" t="s">
        <v>205</v>
      </c>
      <c r="F12" s="43" t="s">
        <v>345</v>
      </c>
      <c r="G12" s="45">
        <v>1.1000000000000001</v>
      </c>
      <c r="H12" s="46">
        <v>87744</v>
      </c>
      <c r="I12" s="64">
        <v>1.1000000000000001</v>
      </c>
      <c r="J12" s="65">
        <v>1.1499999999999999</v>
      </c>
      <c r="K12" s="66">
        <f t="shared" si="0"/>
        <v>1.1499999999999999</v>
      </c>
      <c r="L12" s="67">
        <v>50880349.829999998</v>
      </c>
      <c r="M12" s="68">
        <v>6553.39120000001</v>
      </c>
      <c r="N12" s="64">
        <v>7058.1569251989877</v>
      </c>
      <c r="O12" s="69">
        <f t="shared" si="1"/>
        <v>53193093.004090898</v>
      </c>
      <c r="P12" s="69">
        <f t="shared" si="2"/>
        <v>2312743.1740908995</v>
      </c>
      <c r="Q12" s="70">
        <v>0</v>
      </c>
      <c r="R12" s="70">
        <v>0</v>
      </c>
      <c r="S12" s="70">
        <v>0</v>
      </c>
      <c r="T12" s="70">
        <v>0</v>
      </c>
      <c r="U12" s="70">
        <v>1</v>
      </c>
      <c r="V12" s="70">
        <v>4</v>
      </c>
      <c r="W12" s="64">
        <f t="shared" si="3"/>
        <v>0.83333333333333337</v>
      </c>
      <c r="X12" s="69">
        <f>60/100*P12</f>
        <v>1387645.9044545398</v>
      </c>
      <c r="Y12" s="69">
        <f t="shared" si="5"/>
        <v>1387645.9</v>
      </c>
    </row>
    <row r="13" spans="1:25">
      <c r="A13" s="44">
        <v>10</v>
      </c>
      <c r="B13" s="44">
        <v>10</v>
      </c>
      <c r="C13" s="43" t="s">
        <v>8</v>
      </c>
      <c r="D13" s="43" t="s">
        <v>259</v>
      </c>
      <c r="E13" s="43" t="s">
        <v>212</v>
      </c>
      <c r="F13" s="43" t="s">
        <v>345</v>
      </c>
      <c r="G13" s="45">
        <v>1.1000000000000001</v>
      </c>
      <c r="H13" s="46">
        <v>96992</v>
      </c>
      <c r="I13" s="64">
        <v>1.1000000000000001</v>
      </c>
      <c r="J13" s="65">
        <v>1.1499999999999999</v>
      </c>
      <c r="K13" s="66">
        <f t="shared" si="0"/>
        <v>1.1499999999999999</v>
      </c>
      <c r="L13" s="67">
        <v>78972530.170000002</v>
      </c>
      <c r="M13" s="68">
        <v>10171.665144999995</v>
      </c>
      <c r="N13" s="64">
        <v>7058.1569705669435</v>
      </c>
      <c r="O13" s="69">
        <f t="shared" si="1"/>
        <v>82562190.63227272</v>
      </c>
      <c r="P13" s="69">
        <f t="shared" si="2"/>
        <v>3589660.4622727185</v>
      </c>
      <c r="Q13" s="70">
        <v>4</v>
      </c>
      <c r="R13" s="70">
        <v>3</v>
      </c>
      <c r="S13" s="70">
        <v>2</v>
      </c>
      <c r="T13" s="70">
        <v>1</v>
      </c>
      <c r="U13" s="70">
        <v>6</v>
      </c>
      <c r="V13" s="70">
        <v>3</v>
      </c>
      <c r="W13" s="64">
        <f t="shared" si="3"/>
        <v>3.1666666666666665</v>
      </c>
      <c r="X13" s="69">
        <f t="shared" si="6"/>
        <v>2871728.3698181752</v>
      </c>
      <c r="Y13" s="69">
        <f t="shared" si="5"/>
        <v>2871728.37</v>
      </c>
    </row>
    <row r="14" spans="1:25">
      <c r="A14" s="44">
        <v>11</v>
      </c>
      <c r="B14" s="44">
        <v>11</v>
      </c>
      <c r="C14" s="43" t="s">
        <v>4</v>
      </c>
      <c r="D14" s="43" t="s">
        <v>271</v>
      </c>
      <c r="E14" s="43" t="s">
        <v>161</v>
      </c>
      <c r="F14" s="43" t="s">
        <v>345</v>
      </c>
      <c r="G14" s="45">
        <v>1.1000000000000001</v>
      </c>
      <c r="H14" s="46">
        <v>84991</v>
      </c>
      <c r="I14" s="64">
        <v>1.1000000000000001</v>
      </c>
      <c r="J14" s="65">
        <v>1.1499999999999999</v>
      </c>
      <c r="K14" s="66">
        <f t="shared" si="0"/>
        <v>1.1499999999999999</v>
      </c>
      <c r="L14" s="67">
        <v>69186039.129999995</v>
      </c>
      <c r="M14" s="68">
        <v>8911.1646999999975</v>
      </c>
      <c r="N14" s="64">
        <v>7058.1569667420599</v>
      </c>
      <c r="O14" s="69">
        <f t="shared" si="1"/>
        <v>72330859.090454534</v>
      </c>
      <c r="P14" s="69">
        <f t="shared" si="2"/>
        <v>3144819.9604545385</v>
      </c>
      <c r="Q14" s="70">
        <v>5</v>
      </c>
      <c r="R14" s="70">
        <v>7</v>
      </c>
      <c r="S14" s="70">
        <v>2</v>
      </c>
      <c r="T14" s="70">
        <v>2</v>
      </c>
      <c r="U14" s="70">
        <v>5</v>
      </c>
      <c r="V14" s="70">
        <v>3</v>
      </c>
      <c r="W14" s="64">
        <f t="shared" si="3"/>
        <v>4</v>
      </c>
      <c r="X14" s="69">
        <f>80/100*P14</f>
        <v>2515855.9683636311</v>
      </c>
      <c r="Y14" s="69">
        <f t="shared" si="5"/>
        <v>2515855.9700000002</v>
      </c>
    </row>
    <row r="15" spans="1:25">
      <c r="A15" s="44">
        <v>12</v>
      </c>
      <c r="B15" s="44">
        <v>12</v>
      </c>
      <c r="C15" s="43" t="s">
        <v>6</v>
      </c>
      <c r="D15" s="43" t="s">
        <v>281</v>
      </c>
      <c r="E15" s="43" t="s">
        <v>181</v>
      </c>
      <c r="F15" s="43" t="s">
        <v>344</v>
      </c>
      <c r="G15" s="45">
        <v>1.1499999999999999</v>
      </c>
      <c r="H15" s="46">
        <v>58977</v>
      </c>
      <c r="I15" s="64">
        <v>1.1499999999999999</v>
      </c>
      <c r="J15" s="65">
        <v>1.2</v>
      </c>
      <c r="K15" s="66">
        <f t="shared" si="0"/>
        <v>1.2</v>
      </c>
      <c r="L15" s="67">
        <v>63157739.979999997</v>
      </c>
      <c r="M15" s="68">
        <v>7781.0361000000148</v>
      </c>
      <c r="N15" s="64">
        <v>7058.1569330660304</v>
      </c>
      <c r="O15" s="69">
        <f t="shared" si="1"/>
        <v>65903728.674782604</v>
      </c>
      <c r="P15" s="69">
        <f t="shared" si="2"/>
        <v>2745988.6947826073</v>
      </c>
      <c r="Q15" s="70">
        <v>2</v>
      </c>
      <c r="R15" s="70">
        <v>2</v>
      </c>
      <c r="S15" s="70">
        <v>1</v>
      </c>
      <c r="T15" s="70">
        <v>1</v>
      </c>
      <c r="U15" s="70">
        <v>2</v>
      </c>
      <c r="V15" s="70">
        <v>2</v>
      </c>
      <c r="W15" s="64">
        <f t="shared" si="3"/>
        <v>1.6666666666666667</v>
      </c>
      <c r="X15" s="69">
        <f>60/100*P15</f>
        <v>1647593.2168695643</v>
      </c>
      <c r="Y15" s="69">
        <f t="shared" si="5"/>
        <v>1647593.22</v>
      </c>
    </row>
    <row r="16" spans="1:25">
      <c r="A16" s="44">
        <v>13</v>
      </c>
      <c r="B16" s="44">
        <v>13</v>
      </c>
      <c r="C16" s="43" t="s">
        <v>5</v>
      </c>
      <c r="D16" s="43" t="s">
        <v>294</v>
      </c>
      <c r="E16" s="43" t="s">
        <v>295</v>
      </c>
      <c r="F16" s="43" t="s">
        <v>344</v>
      </c>
      <c r="G16" s="45">
        <v>1.1499999999999999</v>
      </c>
      <c r="H16" s="46">
        <v>53904</v>
      </c>
      <c r="I16" s="64">
        <v>1.1499999999999999</v>
      </c>
      <c r="J16" s="65">
        <v>1.2</v>
      </c>
      <c r="K16" s="66">
        <f t="shared" si="0"/>
        <v>1.2</v>
      </c>
      <c r="L16" s="67">
        <v>41957708.030000001</v>
      </c>
      <c r="M16" s="68">
        <v>5169.1913000000004</v>
      </c>
      <c r="N16" s="64">
        <v>7058.1569508460307</v>
      </c>
      <c r="O16" s="69">
        <f t="shared" si="1"/>
        <v>43781956.205217391</v>
      </c>
      <c r="P16" s="69">
        <f t="shared" si="2"/>
        <v>1824248.1752173901</v>
      </c>
      <c r="Q16" s="70">
        <v>4</v>
      </c>
      <c r="R16" s="70">
        <v>3</v>
      </c>
      <c r="S16" s="70">
        <v>1</v>
      </c>
      <c r="T16" s="70">
        <v>1</v>
      </c>
      <c r="U16" s="70">
        <v>2</v>
      </c>
      <c r="V16" s="70">
        <v>1</v>
      </c>
      <c r="W16" s="64">
        <f t="shared" si="3"/>
        <v>2</v>
      </c>
      <c r="X16" s="69">
        <f>60/100*P16</f>
        <v>1094548.9051304341</v>
      </c>
      <c r="Y16" s="69">
        <f t="shared" si="5"/>
        <v>1094548.9099999999</v>
      </c>
    </row>
    <row r="17" spans="1:25">
      <c r="A17" s="44">
        <v>14</v>
      </c>
      <c r="B17" s="44">
        <v>14</v>
      </c>
      <c r="C17" s="43" t="s">
        <v>5</v>
      </c>
      <c r="D17" s="43" t="s">
        <v>296</v>
      </c>
      <c r="E17" s="43" t="s">
        <v>174</v>
      </c>
      <c r="F17" s="43" t="s">
        <v>344</v>
      </c>
      <c r="G17" s="45">
        <v>1.1499999999999999</v>
      </c>
      <c r="H17" s="46">
        <v>37937</v>
      </c>
      <c r="I17" s="64">
        <v>1.1499999999999999</v>
      </c>
      <c r="J17" s="65">
        <v>1.2</v>
      </c>
      <c r="K17" s="66">
        <f t="shared" si="0"/>
        <v>1.2</v>
      </c>
      <c r="L17" s="67">
        <v>48708940.32</v>
      </c>
      <c r="M17" s="68">
        <v>6000.9434000000037</v>
      </c>
      <c r="N17" s="64">
        <v>7058.1569355013153</v>
      </c>
      <c r="O17" s="69">
        <f t="shared" si="1"/>
        <v>50826720.333913043</v>
      </c>
      <c r="P17" s="69">
        <f t="shared" si="2"/>
        <v>2117780.0139130428</v>
      </c>
      <c r="Q17" s="70">
        <v>6</v>
      </c>
      <c r="R17" s="70">
        <v>7</v>
      </c>
      <c r="S17" s="70">
        <v>1</v>
      </c>
      <c r="T17" s="70">
        <v>0</v>
      </c>
      <c r="U17" s="70">
        <v>1</v>
      </c>
      <c r="V17" s="70">
        <v>2</v>
      </c>
      <c r="W17" s="64">
        <f t="shared" si="3"/>
        <v>2.8333333333333335</v>
      </c>
      <c r="X17" s="69">
        <f t="shared" si="6"/>
        <v>1694224.0111304345</v>
      </c>
      <c r="Y17" s="69">
        <f t="shared" si="5"/>
        <v>1694224.01</v>
      </c>
    </row>
    <row r="18" spans="1:25">
      <c r="A18" s="44">
        <v>15</v>
      </c>
      <c r="B18" s="44">
        <v>15</v>
      </c>
      <c r="C18" s="43" t="s">
        <v>5</v>
      </c>
      <c r="D18" s="43" t="s">
        <v>301</v>
      </c>
      <c r="E18" s="43" t="s">
        <v>302</v>
      </c>
      <c r="F18" s="43" t="s">
        <v>344</v>
      </c>
      <c r="G18" s="45">
        <v>1.1499999999999999</v>
      </c>
      <c r="H18" s="46">
        <v>52045</v>
      </c>
      <c r="I18" s="64">
        <v>1.1499999999999999</v>
      </c>
      <c r="J18" s="65">
        <v>1.2</v>
      </c>
      <c r="K18" s="66">
        <f t="shared" si="0"/>
        <v>1.2</v>
      </c>
      <c r="L18" s="67">
        <v>60020387.100000001</v>
      </c>
      <c r="M18" s="68">
        <v>7394.5140999999976</v>
      </c>
      <c r="N18" s="64">
        <v>7058.1569323833946</v>
      </c>
      <c r="O18" s="69">
        <f t="shared" si="1"/>
        <v>62629969.147826083</v>
      </c>
      <c r="P18" s="69">
        <f t="shared" si="2"/>
        <v>2609582.0478260815</v>
      </c>
      <c r="Q18" s="70">
        <v>6</v>
      </c>
      <c r="R18" s="70">
        <v>4</v>
      </c>
      <c r="S18" s="70">
        <v>1</v>
      </c>
      <c r="T18" s="70">
        <v>1</v>
      </c>
      <c r="U18" s="70">
        <v>3</v>
      </c>
      <c r="V18" s="70">
        <v>1</v>
      </c>
      <c r="W18" s="64">
        <f t="shared" si="3"/>
        <v>2.6666666666666665</v>
      </c>
      <c r="X18" s="69">
        <f t="shared" si="6"/>
        <v>2087665.6382608654</v>
      </c>
      <c r="Y18" s="69">
        <f t="shared" si="5"/>
        <v>2087665.64</v>
      </c>
    </row>
    <row r="19" spans="1:25">
      <c r="A19" s="44">
        <v>16</v>
      </c>
      <c r="B19" s="44">
        <v>16</v>
      </c>
      <c r="C19" s="43" t="s">
        <v>5</v>
      </c>
      <c r="D19" s="43" t="s">
        <v>303</v>
      </c>
      <c r="E19" s="43" t="s">
        <v>173</v>
      </c>
      <c r="F19" s="43" t="s">
        <v>344</v>
      </c>
      <c r="G19" s="45">
        <v>1.1499999999999999</v>
      </c>
      <c r="H19" s="46">
        <v>52329</v>
      </c>
      <c r="I19" s="64">
        <v>1.1499999999999999</v>
      </c>
      <c r="J19" s="65">
        <v>1.2</v>
      </c>
      <c r="K19" s="66">
        <f t="shared" si="0"/>
        <v>1.2</v>
      </c>
      <c r="L19" s="67">
        <v>44712804.539999999</v>
      </c>
      <c r="M19" s="68">
        <v>5508.6193000000085</v>
      </c>
      <c r="N19" s="64">
        <v>7058.1569505084408</v>
      </c>
      <c r="O19" s="69">
        <f t="shared" si="1"/>
        <v>46656839.520000003</v>
      </c>
      <c r="P19" s="69">
        <f t="shared" si="2"/>
        <v>1944034.9800000042</v>
      </c>
      <c r="Q19" s="70">
        <v>6</v>
      </c>
      <c r="R19" s="70">
        <v>6</v>
      </c>
      <c r="S19" s="70">
        <v>1</v>
      </c>
      <c r="T19" s="70">
        <v>0</v>
      </c>
      <c r="U19" s="70">
        <v>4</v>
      </c>
      <c r="V19" s="70">
        <v>3</v>
      </c>
      <c r="W19" s="64">
        <f t="shared" si="3"/>
        <v>3.3333333333333335</v>
      </c>
      <c r="X19" s="69">
        <f t="shared" si="6"/>
        <v>1555227.9840000034</v>
      </c>
      <c r="Y19" s="69">
        <f t="shared" si="5"/>
        <v>1555227.98</v>
      </c>
    </row>
    <row r="20" spans="1:25">
      <c r="A20" s="44">
        <v>17</v>
      </c>
      <c r="B20" s="44">
        <v>17</v>
      </c>
      <c r="C20" s="43" t="s">
        <v>2</v>
      </c>
      <c r="D20" s="43" t="s">
        <v>320</v>
      </c>
      <c r="E20" s="43" t="s">
        <v>140</v>
      </c>
      <c r="F20" s="43" t="s">
        <v>346</v>
      </c>
      <c r="G20" s="45">
        <v>1.1499999999999999</v>
      </c>
      <c r="H20" s="46">
        <v>53811</v>
      </c>
      <c r="I20" s="64">
        <v>1.1499999999999999</v>
      </c>
      <c r="J20" s="65">
        <v>1.2</v>
      </c>
      <c r="K20" s="66">
        <f t="shared" si="0"/>
        <v>1.2</v>
      </c>
      <c r="L20" s="67">
        <v>20497256.91</v>
      </c>
      <c r="M20" s="68">
        <v>2525.262900000002</v>
      </c>
      <c r="N20" s="64">
        <v>7058.1568599726988</v>
      </c>
      <c r="O20" s="69">
        <f t="shared" si="1"/>
        <v>21388441.993043479</v>
      </c>
      <c r="P20" s="69">
        <f t="shared" si="2"/>
        <v>891185.08304347843</v>
      </c>
      <c r="Q20" s="70">
        <v>1</v>
      </c>
      <c r="R20" s="70">
        <v>1</v>
      </c>
      <c r="S20" s="70">
        <v>0</v>
      </c>
      <c r="T20" s="70">
        <v>0</v>
      </c>
      <c r="U20" s="70">
        <v>1</v>
      </c>
      <c r="V20" s="70">
        <v>1</v>
      </c>
      <c r="W20" s="64">
        <f t="shared" si="3"/>
        <v>0.66666666666666663</v>
      </c>
      <c r="X20" s="69">
        <f>60/100*P20</f>
        <v>534711.04982608708</v>
      </c>
      <c r="Y20" s="69">
        <f t="shared" si="5"/>
        <v>534711.05000000005</v>
      </c>
    </row>
    <row r="21" spans="1:25">
      <c r="A21" s="44">
        <v>18</v>
      </c>
      <c r="B21" s="44">
        <v>18</v>
      </c>
      <c r="C21" s="43" t="s">
        <v>2</v>
      </c>
      <c r="D21" s="43" t="s">
        <v>321</v>
      </c>
      <c r="E21" s="43" t="s">
        <v>135</v>
      </c>
      <c r="F21" s="43" t="s">
        <v>344</v>
      </c>
      <c r="G21" s="45">
        <v>1.1499999999999999</v>
      </c>
      <c r="H21" s="46">
        <v>52906</v>
      </c>
      <c r="I21" s="64">
        <v>1.1499999999999999</v>
      </c>
      <c r="J21" s="65">
        <v>1.2</v>
      </c>
      <c r="K21" s="66">
        <f t="shared" si="0"/>
        <v>1.2</v>
      </c>
      <c r="L21" s="67">
        <v>31036820.829999998</v>
      </c>
      <c r="M21" s="68">
        <v>3823.7376000000022</v>
      </c>
      <c r="N21" s="64">
        <v>7058.1568808942066</v>
      </c>
      <c r="O21" s="69">
        <f t="shared" si="1"/>
        <v>32386247.822608694</v>
      </c>
      <c r="P21" s="69">
        <f t="shared" si="2"/>
        <v>1349426.9926086962</v>
      </c>
      <c r="Q21" s="70">
        <v>1</v>
      </c>
      <c r="R21" s="70">
        <v>0</v>
      </c>
      <c r="S21" s="70">
        <v>0</v>
      </c>
      <c r="T21" s="70">
        <v>0</v>
      </c>
      <c r="U21" s="70">
        <v>1</v>
      </c>
      <c r="V21" s="70">
        <v>3</v>
      </c>
      <c r="W21" s="64">
        <f t="shared" si="3"/>
        <v>0.83333333333333337</v>
      </c>
      <c r="X21" s="69">
        <f>60/100*P21</f>
        <v>809656.19556521776</v>
      </c>
      <c r="Y21" s="69">
        <f t="shared" si="5"/>
        <v>809656.2</v>
      </c>
    </row>
    <row r="22" spans="1:25">
      <c r="A22" s="71">
        <v>19</v>
      </c>
      <c r="B22" s="44">
        <v>19</v>
      </c>
      <c r="C22" s="72" t="s">
        <v>2</v>
      </c>
      <c r="D22" s="72" t="s">
        <v>324</v>
      </c>
      <c r="E22" s="72" t="s">
        <v>137</v>
      </c>
      <c r="F22" s="72" t="s">
        <v>345</v>
      </c>
      <c r="G22" s="73">
        <v>1.1000000000000001</v>
      </c>
      <c r="H22" s="74">
        <v>59978</v>
      </c>
      <c r="I22" s="64">
        <v>1.1499999999999999</v>
      </c>
      <c r="J22" s="65">
        <v>1.2</v>
      </c>
      <c r="K22" s="66">
        <f t="shared" si="0"/>
        <v>1.2</v>
      </c>
      <c r="L22" s="67">
        <v>75473861.769999996</v>
      </c>
      <c r="M22" s="68">
        <v>9298.3827999999939</v>
      </c>
      <c r="N22" s="64">
        <v>7058.1569321270954</v>
      </c>
      <c r="O22" s="69">
        <f t="shared" si="1"/>
        <v>78755334.020869568</v>
      </c>
      <c r="P22" s="69">
        <f t="shared" si="2"/>
        <v>3281472.2508695722</v>
      </c>
      <c r="Q22" s="70">
        <v>6</v>
      </c>
      <c r="R22" s="70">
        <v>7</v>
      </c>
      <c r="S22" s="70">
        <v>3</v>
      </c>
      <c r="T22" s="70">
        <v>1</v>
      </c>
      <c r="U22" s="70">
        <v>7</v>
      </c>
      <c r="V22" s="70">
        <v>5</v>
      </c>
      <c r="W22" s="64">
        <f t="shared" si="3"/>
        <v>4.833333333333333</v>
      </c>
      <c r="X22" s="69">
        <f>100/100*P22</f>
        <v>3281472.2508695722</v>
      </c>
      <c r="Y22" s="69">
        <f t="shared" si="5"/>
        <v>3281472.25</v>
      </c>
    </row>
    <row r="23" spans="1:25">
      <c r="A23" s="149" t="s">
        <v>372</v>
      </c>
      <c r="B23" s="150"/>
      <c r="C23" s="150"/>
      <c r="D23" s="150"/>
      <c r="E23" s="150"/>
      <c r="F23" s="151"/>
      <c r="G23" s="75"/>
      <c r="H23" s="75"/>
      <c r="I23" s="75"/>
      <c r="J23" s="76"/>
      <c r="K23" s="75"/>
      <c r="L23" s="77">
        <f>SUM(L4:L22)</f>
        <v>939132965.75</v>
      </c>
      <c r="M23" s="77">
        <f t="shared" ref="M23:P23" si="7">SUM(M4:M22)</f>
        <v>118110.78855500005</v>
      </c>
      <c r="N23" s="77">
        <f t="shared" si="7"/>
        <v>134104.98153078477</v>
      </c>
      <c r="O23" s="77">
        <f t="shared" si="7"/>
        <v>980815189.82021737</v>
      </c>
      <c r="P23" s="77">
        <f t="shared" si="7"/>
        <v>41682224.070217334</v>
      </c>
      <c r="Q23" s="75"/>
      <c r="R23" s="75"/>
      <c r="S23" s="75"/>
      <c r="T23" s="75"/>
      <c r="U23" s="75"/>
      <c r="V23" s="75"/>
      <c r="W23" s="75"/>
      <c r="X23" s="78">
        <f>SUM(X4:X22)</f>
        <v>31440520.003094818</v>
      </c>
      <c r="Y23" s="78">
        <f>SUM(Y4:Y22)</f>
        <v>31440520</v>
      </c>
    </row>
  </sheetData>
  <autoFilter ref="A3:Y23" xr:uid="{D37CB31B-2C17-44E1-BA92-0671A7EE4119}"/>
  <mergeCells count="7">
    <mergeCell ref="X2:X3"/>
    <mergeCell ref="Y2:Y3"/>
    <mergeCell ref="A23:F23"/>
    <mergeCell ref="I2:K2"/>
    <mergeCell ref="M2:O2"/>
    <mergeCell ref="P2:P3"/>
    <mergeCell ref="Q2:W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0082-181A-4400-B02A-FA5442B786D6}">
  <dimension ref="A1:O16"/>
  <sheetViews>
    <sheetView workbookViewId="0">
      <selection activeCell="H13" sqref="H13"/>
    </sheetView>
  </sheetViews>
  <sheetFormatPr defaultRowHeight="14"/>
  <cols>
    <col min="1" max="1" width="8.453125" style="80" customWidth="1"/>
    <col min="2" max="2" width="12.90625" style="80" customWidth="1"/>
    <col min="3" max="3" width="13.1796875" style="81" customWidth="1"/>
    <col min="4" max="4" width="21.1796875" style="82" customWidth="1"/>
    <col min="5" max="7" width="18.08984375" style="80" customWidth="1"/>
    <col min="8" max="8" width="19.36328125" style="80" customWidth="1"/>
    <col min="9" max="9" width="11.6328125" style="80" customWidth="1"/>
    <col min="10" max="10" width="8.7265625" style="80"/>
    <col min="11" max="11" width="18.1796875" style="80" bestFit="1" customWidth="1"/>
    <col min="12" max="12" width="11.453125" style="80" customWidth="1"/>
    <col min="13" max="13" width="8.7265625" style="80"/>
    <col min="14" max="14" width="0" style="80" hidden="1" customWidth="1"/>
    <col min="15" max="15" width="15.453125" style="80" bestFit="1" customWidth="1"/>
    <col min="16" max="224" width="8.7265625" style="80"/>
    <col min="225" max="225" width="11.36328125" style="80" customWidth="1"/>
    <col min="226" max="226" width="11.26953125" style="80" customWidth="1"/>
    <col min="227" max="228" width="15.26953125" style="80" customWidth="1"/>
    <col min="229" max="229" width="15.26953125" style="80" bestFit="1" customWidth="1"/>
    <col min="230" max="230" width="8.7265625" style="80"/>
    <col min="231" max="231" width="12.36328125" style="80" customWidth="1"/>
    <col min="232" max="232" width="12.08984375" style="80" customWidth="1"/>
    <col min="233" max="233" width="13.08984375" style="80" customWidth="1"/>
    <col min="234" max="235" width="13.36328125" style="80" customWidth="1"/>
    <col min="236" max="236" width="15.26953125" style="80" bestFit="1" customWidth="1"/>
    <col min="237" max="480" width="8.7265625" style="80"/>
    <col min="481" max="481" width="11.36328125" style="80" customWidth="1"/>
    <col min="482" max="482" width="11.26953125" style="80" customWidth="1"/>
    <col min="483" max="484" width="15.26953125" style="80" customWidth="1"/>
    <col min="485" max="485" width="15.26953125" style="80" bestFit="1" customWidth="1"/>
    <col min="486" max="486" width="8.7265625" style="80"/>
    <col min="487" max="487" width="12.36328125" style="80" customWidth="1"/>
    <col min="488" max="488" width="12.08984375" style="80" customWidth="1"/>
    <col min="489" max="489" width="13.08984375" style="80" customWidth="1"/>
    <col min="490" max="491" width="13.36328125" style="80" customWidth="1"/>
    <col min="492" max="492" width="15.26953125" style="80" bestFit="1" customWidth="1"/>
    <col min="493" max="736" width="8.7265625" style="80"/>
    <col min="737" max="737" width="11.36328125" style="80" customWidth="1"/>
    <col min="738" max="738" width="11.26953125" style="80" customWidth="1"/>
    <col min="739" max="740" width="15.26953125" style="80" customWidth="1"/>
    <col min="741" max="741" width="15.26953125" style="80" bestFit="1" customWidth="1"/>
    <col min="742" max="742" width="8.7265625" style="80"/>
    <col min="743" max="743" width="12.36328125" style="80" customWidth="1"/>
    <col min="744" max="744" width="12.08984375" style="80" customWidth="1"/>
    <col min="745" max="745" width="13.08984375" style="80" customWidth="1"/>
    <col min="746" max="747" width="13.36328125" style="80" customWidth="1"/>
    <col min="748" max="748" width="15.26953125" style="80" bestFit="1" customWidth="1"/>
    <col min="749" max="992" width="8.7265625" style="80"/>
    <col min="993" max="993" width="11.36328125" style="80" customWidth="1"/>
    <col min="994" max="994" width="11.26953125" style="80" customWidth="1"/>
    <col min="995" max="996" width="15.26953125" style="80" customWidth="1"/>
    <col min="997" max="997" width="15.26953125" style="80" bestFit="1" customWidth="1"/>
    <col min="998" max="998" width="8.7265625" style="80"/>
    <col min="999" max="999" width="12.36328125" style="80" customWidth="1"/>
    <col min="1000" max="1000" width="12.08984375" style="80" customWidth="1"/>
    <col min="1001" max="1001" width="13.08984375" style="80" customWidth="1"/>
    <col min="1002" max="1003" width="13.36328125" style="80" customWidth="1"/>
    <col min="1004" max="1004" width="15.26953125" style="80" bestFit="1" customWidth="1"/>
    <col min="1005" max="1248" width="8.7265625" style="80"/>
    <col min="1249" max="1249" width="11.36328125" style="80" customWidth="1"/>
    <col min="1250" max="1250" width="11.26953125" style="80" customWidth="1"/>
    <col min="1251" max="1252" width="15.26953125" style="80" customWidth="1"/>
    <col min="1253" max="1253" width="15.26953125" style="80" bestFit="1" customWidth="1"/>
    <col min="1254" max="1254" width="8.7265625" style="80"/>
    <col min="1255" max="1255" width="12.36328125" style="80" customWidth="1"/>
    <col min="1256" max="1256" width="12.08984375" style="80" customWidth="1"/>
    <col min="1257" max="1257" width="13.08984375" style="80" customWidth="1"/>
    <col min="1258" max="1259" width="13.36328125" style="80" customWidth="1"/>
    <col min="1260" max="1260" width="15.26953125" style="80" bestFit="1" customWidth="1"/>
    <col min="1261" max="1504" width="8.7265625" style="80"/>
    <col min="1505" max="1505" width="11.36328125" style="80" customWidth="1"/>
    <col min="1506" max="1506" width="11.26953125" style="80" customWidth="1"/>
    <col min="1507" max="1508" width="15.26953125" style="80" customWidth="1"/>
    <col min="1509" max="1509" width="15.26953125" style="80" bestFit="1" customWidth="1"/>
    <col min="1510" max="1510" width="8.7265625" style="80"/>
    <col min="1511" max="1511" width="12.36328125" style="80" customWidth="1"/>
    <col min="1512" max="1512" width="12.08984375" style="80" customWidth="1"/>
    <col min="1513" max="1513" width="13.08984375" style="80" customWidth="1"/>
    <col min="1514" max="1515" width="13.36328125" style="80" customWidth="1"/>
    <col min="1516" max="1516" width="15.26953125" style="80" bestFit="1" customWidth="1"/>
    <col min="1517" max="1760" width="8.7265625" style="80"/>
    <col min="1761" max="1761" width="11.36328125" style="80" customWidth="1"/>
    <col min="1762" max="1762" width="11.26953125" style="80" customWidth="1"/>
    <col min="1763" max="1764" width="15.26953125" style="80" customWidth="1"/>
    <col min="1765" max="1765" width="15.26953125" style="80" bestFit="1" customWidth="1"/>
    <col min="1766" max="1766" width="8.7265625" style="80"/>
    <col min="1767" max="1767" width="12.36328125" style="80" customWidth="1"/>
    <col min="1768" max="1768" width="12.08984375" style="80" customWidth="1"/>
    <col min="1769" max="1769" width="13.08984375" style="80" customWidth="1"/>
    <col min="1770" max="1771" width="13.36328125" style="80" customWidth="1"/>
    <col min="1772" max="1772" width="15.26953125" style="80" bestFit="1" customWidth="1"/>
    <col min="1773" max="2016" width="8.7265625" style="80"/>
    <col min="2017" max="2017" width="11.36328125" style="80" customWidth="1"/>
    <col min="2018" max="2018" width="11.26953125" style="80" customWidth="1"/>
    <col min="2019" max="2020" width="15.26953125" style="80" customWidth="1"/>
    <col min="2021" max="2021" width="15.26953125" style="80" bestFit="1" customWidth="1"/>
    <col min="2022" max="2022" width="8.7265625" style="80"/>
    <col min="2023" max="2023" width="12.36328125" style="80" customWidth="1"/>
    <col min="2024" max="2024" width="12.08984375" style="80" customWidth="1"/>
    <col min="2025" max="2025" width="13.08984375" style="80" customWidth="1"/>
    <col min="2026" max="2027" width="13.36328125" style="80" customWidth="1"/>
    <col min="2028" max="2028" width="15.26953125" style="80" bestFit="1" customWidth="1"/>
    <col min="2029" max="2272" width="8.7265625" style="80"/>
    <col min="2273" max="2273" width="11.36328125" style="80" customWidth="1"/>
    <col min="2274" max="2274" width="11.26953125" style="80" customWidth="1"/>
    <col min="2275" max="2276" width="15.26953125" style="80" customWidth="1"/>
    <col min="2277" max="2277" width="15.26953125" style="80" bestFit="1" customWidth="1"/>
    <col min="2278" max="2278" width="8.7265625" style="80"/>
    <col min="2279" max="2279" width="12.36328125" style="80" customWidth="1"/>
    <col min="2280" max="2280" width="12.08984375" style="80" customWidth="1"/>
    <col min="2281" max="2281" width="13.08984375" style="80" customWidth="1"/>
    <col min="2282" max="2283" width="13.36328125" style="80" customWidth="1"/>
    <col min="2284" max="2284" width="15.26953125" style="80" bestFit="1" customWidth="1"/>
    <col min="2285" max="2528" width="8.7265625" style="80"/>
    <col min="2529" max="2529" width="11.36328125" style="80" customWidth="1"/>
    <col min="2530" max="2530" width="11.26953125" style="80" customWidth="1"/>
    <col min="2531" max="2532" width="15.26953125" style="80" customWidth="1"/>
    <col min="2533" max="2533" width="15.26953125" style="80" bestFit="1" customWidth="1"/>
    <col min="2534" max="2534" width="8.7265625" style="80"/>
    <col min="2535" max="2535" width="12.36328125" style="80" customWidth="1"/>
    <col min="2536" max="2536" width="12.08984375" style="80" customWidth="1"/>
    <col min="2537" max="2537" width="13.08984375" style="80" customWidth="1"/>
    <col min="2538" max="2539" width="13.36328125" style="80" customWidth="1"/>
    <col min="2540" max="2540" width="15.26953125" style="80" bestFit="1" customWidth="1"/>
    <col min="2541" max="2784" width="8.7265625" style="80"/>
    <col min="2785" max="2785" width="11.36328125" style="80" customWidth="1"/>
    <col min="2786" max="2786" width="11.26953125" style="80" customWidth="1"/>
    <col min="2787" max="2788" width="15.26953125" style="80" customWidth="1"/>
    <col min="2789" max="2789" width="15.26953125" style="80" bestFit="1" customWidth="1"/>
    <col min="2790" max="2790" width="8.7265625" style="80"/>
    <col min="2791" max="2791" width="12.36328125" style="80" customWidth="1"/>
    <col min="2792" max="2792" width="12.08984375" style="80" customWidth="1"/>
    <col min="2793" max="2793" width="13.08984375" style="80" customWidth="1"/>
    <col min="2794" max="2795" width="13.36328125" style="80" customWidth="1"/>
    <col min="2796" max="2796" width="15.26953125" style="80" bestFit="1" customWidth="1"/>
    <col min="2797" max="3040" width="8.7265625" style="80"/>
    <col min="3041" max="3041" width="11.36328125" style="80" customWidth="1"/>
    <col min="3042" max="3042" width="11.26953125" style="80" customWidth="1"/>
    <col min="3043" max="3044" width="15.26953125" style="80" customWidth="1"/>
    <col min="3045" max="3045" width="15.26953125" style="80" bestFit="1" customWidth="1"/>
    <col min="3046" max="3046" width="8.7265625" style="80"/>
    <col min="3047" max="3047" width="12.36328125" style="80" customWidth="1"/>
    <col min="3048" max="3048" width="12.08984375" style="80" customWidth="1"/>
    <col min="3049" max="3049" width="13.08984375" style="80" customWidth="1"/>
    <col min="3050" max="3051" width="13.36328125" style="80" customWidth="1"/>
    <col min="3052" max="3052" width="15.26953125" style="80" bestFit="1" customWidth="1"/>
    <col min="3053" max="3296" width="8.7265625" style="80"/>
    <col min="3297" max="3297" width="11.36328125" style="80" customWidth="1"/>
    <col min="3298" max="3298" width="11.26953125" style="80" customWidth="1"/>
    <col min="3299" max="3300" width="15.26953125" style="80" customWidth="1"/>
    <col min="3301" max="3301" width="15.26953125" style="80" bestFit="1" customWidth="1"/>
    <col min="3302" max="3302" width="8.7265625" style="80"/>
    <col min="3303" max="3303" width="12.36328125" style="80" customWidth="1"/>
    <col min="3304" max="3304" width="12.08984375" style="80" customWidth="1"/>
    <col min="3305" max="3305" width="13.08984375" style="80" customWidth="1"/>
    <col min="3306" max="3307" width="13.36328125" style="80" customWidth="1"/>
    <col min="3308" max="3308" width="15.26953125" style="80" bestFit="1" customWidth="1"/>
    <col min="3309" max="3552" width="8.7265625" style="80"/>
    <col min="3553" max="3553" width="11.36328125" style="80" customWidth="1"/>
    <col min="3554" max="3554" width="11.26953125" style="80" customWidth="1"/>
    <col min="3555" max="3556" width="15.26953125" style="80" customWidth="1"/>
    <col min="3557" max="3557" width="15.26953125" style="80" bestFit="1" customWidth="1"/>
    <col min="3558" max="3558" width="8.7265625" style="80"/>
    <col min="3559" max="3559" width="12.36328125" style="80" customWidth="1"/>
    <col min="3560" max="3560" width="12.08984375" style="80" customWidth="1"/>
    <col min="3561" max="3561" width="13.08984375" style="80" customWidth="1"/>
    <col min="3562" max="3563" width="13.36328125" style="80" customWidth="1"/>
    <col min="3564" max="3564" width="15.26953125" style="80" bestFit="1" customWidth="1"/>
    <col min="3565" max="3808" width="8.7265625" style="80"/>
    <col min="3809" max="3809" width="11.36328125" style="80" customWidth="1"/>
    <col min="3810" max="3810" width="11.26953125" style="80" customWidth="1"/>
    <col min="3811" max="3812" width="15.26953125" style="80" customWidth="1"/>
    <col min="3813" max="3813" width="15.26953125" style="80" bestFit="1" customWidth="1"/>
    <col min="3814" max="3814" width="8.7265625" style="80"/>
    <col min="3815" max="3815" width="12.36328125" style="80" customWidth="1"/>
    <col min="3816" max="3816" width="12.08984375" style="80" customWidth="1"/>
    <col min="3817" max="3817" width="13.08984375" style="80" customWidth="1"/>
    <col min="3818" max="3819" width="13.36328125" style="80" customWidth="1"/>
    <col min="3820" max="3820" width="15.26953125" style="80" bestFit="1" customWidth="1"/>
    <col min="3821" max="4064" width="8.7265625" style="80"/>
    <col min="4065" max="4065" width="11.36328125" style="80" customWidth="1"/>
    <col min="4066" max="4066" width="11.26953125" style="80" customWidth="1"/>
    <col min="4067" max="4068" width="15.26953125" style="80" customWidth="1"/>
    <col min="4069" max="4069" width="15.26953125" style="80" bestFit="1" customWidth="1"/>
    <col min="4070" max="4070" width="8.7265625" style="80"/>
    <col min="4071" max="4071" width="12.36328125" style="80" customWidth="1"/>
    <col min="4072" max="4072" width="12.08984375" style="80" customWidth="1"/>
    <col min="4073" max="4073" width="13.08984375" style="80" customWidth="1"/>
    <col min="4074" max="4075" width="13.36328125" style="80" customWidth="1"/>
    <col min="4076" max="4076" width="15.26953125" style="80" bestFit="1" customWidth="1"/>
    <col min="4077" max="4320" width="8.7265625" style="80"/>
    <col min="4321" max="4321" width="11.36328125" style="80" customWidth="1"/>
    <col min="4322" max="4322" width="11.26953125" style="80" customWidth="1"/>
    <col min="4323" max="4324" width="15.26953125" style="80" customWidth="1"/>
    <col min="4325" max="4325" width="15.26953125" style="80" bestFit="1" customWidth="1"/>
    <col min="4326" max="4326" width="8.7265625" style="80"/>
    <col min="4327" max="4327" width="12.36328125" style="80" customWidth="1"/>
    <col min="4328" max="4328" width="12.08984375" style="80" customWidth="1"/>
    <col min="4329" max="4329" width="13.08984375" style="80" customWidth="1"/>
    <col min="4330" max="4331" width="13.36328125" style="80" customWidth="1"/>
    <col min="4332" max="4332" width="15.26953125" style="80" bestFit="1" customWidth="1"/>
    <col min="4333" max="4576" width="8.7265625" style="80"/>
    <col min="4577" max="4577" width="11.36328125" style="80" customWidth="1"/>
    <col min="4578" max="4578" width="11.26953125" style="80" customWidth="1"/>
    <col min="4579" max="4580" width="15.26953125" style="80" customWidth="1"/>
    <col min="4581" max="4581" width="15.26953125" style="80" bestFit="1" customWidth="1"/>
    <col min="4582" max="4582" width="8.7265625" style="80"/>
    <col min="4583" max="4583" width="12.36328125" style="80" customWidth="1"/>
    <col min="4584" max="4584" width="12.08984375" style="80" customWidth="1"/>
    <col min="4585" max="4585" width="13.08984375" style="80" customWidth="1"/>
    <col min="4586" max="4587" width="13.36328125" style="80" customWidth="1"/>
    <col min="4588" max="4588" width="15.26953125" style="80" bestFit="1" customWidth="1"/>
    <col min="4589" max="4832" width="8.7265625" style="80"/>
    <col min="4833" max="4833" width="11.36328125" style="80" customWidth="1"/>
    <col min="4834" max="4834" width="11.26953125" style="80" customWidth="1"/>
    <col min="4835" max="4836" width="15.26953125" style="80" customWidth="1"/>
    <col min="4837" max="4837" width="15.26953125" style="80" bestFit="1" customWidth="1"/>
    <col min="4838" max="4838" width="8.7265625" style="80"/>
    <col min="4839" max="4839" width="12.36328125" style="80" customWidth="1"/>
    <col min="4840" max="4840" width="12.08984375" style="80" customWidth="1"/>
    <col min="4841" max="4841" width="13.08984375" style="80" customWidth="1"/>
    <col min="4842" max="4843" width="13.36328125" style="80" customWidth="1"/>
    <col min="4844" max="4844" width="15.26953125" style="80" bestFit="1" customWidth="1"/>
    <col min="4845" max="5088" width="8.7265625" style="80"/>
    <col min="5089" max="5089" width="11.36328125" style="80" customWidth="1"/>
    <col min="5090" max="5090" width="11.26953125" style="80" customWidth="1"/>
    <col min="5091" max="5092" width="15.26953125" style="80" customWidth="1"/>
    <col min="5093" max="5093" width="15.26953125" style="80" bestFit="1" customWidth="1"/>
    <col min="5094" max="5094" width="8.7265625" style="80"/>
    <col min="5095" max="5095" width="12.36328125" style="80" customWidth="1"/>
    <col min="5096" max="5096" width="12.08984375" style="80" customWidth="1"/>
    <col min="5097" max="5097" width="13.08984375" style="80" customWidth="1"/>
    <col min="5098" max="5099" width="13.36328125" style="80" customWidth="1"/>
    <col min="5100" max="5100" width="15.26953125" style="80" bestFit="1" customWidth="1"/>
    <col min="5101" max="5344" width="8.7265625" style="80"/>
    <col min="5345" max="5345" width="11.36328125" style="80" customWidth="1"/>
    <col min="5346" max="5346" width="11.26953125" style="80" customWidth="1"/>
    <col min="5347" max="5348" width="15.26953125" style="80" customWidth="1"/>
    <col min="5349" max="5349" width="15.26953125" style="80" bestFit="1" customWidth="1"/>
    <col min="5350" max="5350" width="8.7265625" style="80"/>
    <col min="5351" max="5351" width="12.36328125" style="80" customWidth="1"/>
    <col min="5352" max="5352" width="12.08984375" style="80" customWidth="1"/>
    <col min="5353" max="5353" width="13.08984375" style="80" customWidth="1"/>
    <col min="5354" max="5355" width="13.36328125" style="80" customWidth="1"/>
    <col min="5356" max="5356" width="15.26953125" style="80" bestFit="1" customWidth="1"/>
    <col min="5357" max="5600" width="8.7265625" style="80"/>
    <col min="5601" max="5601" width="11.36328125" style="80" customWidth="1"/>
    <col min="5602" max="5602" width="11.26953125" style="80" customWidth="1"/>
    <col min="5603" max="5604" width="15.26953125" style="80" customWidth="1"/>
    <col min="5605" max="5605" width="15.26953125" style="80" bestFit="1" customWidth="1"/>
    <col min="5606" max="5606" width="8.7265625" style="80"/>
    <col min="5607" max="5607" width="12.36328125" style="80" customWidth="1"/>
    <col min="5608" max="5608" width="12.08984375" style="80" customWidth="1"/>
    <col min="5609" max="5609" width="13.08984375" style="80" customWidth="1"/>
    <col min="5610" max="5611" width="13.36328125" style="80" customWidth="1"/>
    <col min="5612" max="5612" width="15.26953125" style="80" bestFit="1" customWidth="1"/>
    <col min="5613" max="5856" width="8.7265625" style="80"/>
    <col min="5857" max="5857" width="11.36328125" style="80" customWidth="1"/>
    <col min="5858" max="5858" width="11.26953125" style="80" customWidth="1"/>
    <col min="5859" max="5860" width="15.26953125" style="80" customWidth="1"/>
    <col min="5861" max="5861" width="15.26953125" style="80" bestFit="1" customWidth="1"/>
    <col min="5862" max="5862" width="8.7265625" style="80"/>
    <col min="5863" max="5863" width="12.36328125" style="80" customWidth="1"/>
    <col min="5864" max="5864" width="12.08984375" style="80" customWidth="1"/>
    <col min="5865" max="5865" width="13.08984375" style="80" customWidth="1"/>
    <col min="5866" max="5867" width="13.36328125" style="80" customWidth="1"/>
    <col min="5868" max="5868" width="15.26953125" style="80" bestFit="1" customWidth="1"/>
    <col min="5869" max="6112" width="8.7265625" style="80"/>
    <col min="6113" max="6113" width="11.36328125" style="80" customWidth="1"/>
    <col min="6114" max="6114" width="11.26953125" style="80" customWidth="1"/>
    <col min="6115" max="6116" width="15.26953125" style="80" customWidth="1"/>
    <col min="6117" max="6117" width="15.26953125" style="80" bestFit="1" customWidth="1"/>
    <col min="6118" max="6118" width="8.7265625" style="80"/>
    <col min="6119" max="6119" width="12.36328125" style="80" customWidth="1"/>
    <col min="6120" max="6120" width="12.08984375" style="80" customWidth="1"/>
    <col min="6121" max="6121" width="13.08984375" style="80" customWidth="1"/>
    <col min="6122" max="6123" width="13.36328125" style="80" customWidth="1"/>
    <col min="6124" max="6124" width="15.26953125" style="80" bestFit="1" customWidth="1"/>
    <col min="6125" max="6368" width="8.7265625" style="80"/>
    <col min="6369" max="6369" width="11.36328125" style="80" customWidth="1"/>
    <col min="6370" max="6370" width="11.26953125" style="80" customWidth="1"/>
    <col min="6371" max="6372" width="15.26953125" style="80" customWidth="1"/>
    <col min="6373" max="6373" width="15.26953125" style="80" bestFit="1" customWidth="1"/>
    <col min="6374" max="6374" width="8.7265625" style="80"/>
    <col min="6375" max="6375" width="12.36328125" style="80" customWidth="1"/>
    <col min="6376" max="6376" width="12.08984375" style="80" customWidth="1"/>
    <col min="6377" max="6377" width="13.08984375" style="80" customWidth="1"/>
    <col min="6378" max="6379" width="13.36328125" style="80" customWidth="1"/>
    <col min="6380" max="6380" width="15.26953125" style="80" bestFit="1" customWidth="1"/>
    <col min="6381" max="6624" width="8.7265625" style="80"/>
    <col min="6625" max="6625" width="11.36328125" style="80" customWidth="1"/>
    <col min="6626" max="6626" width="11.26953125" style="80" customWidth="1"/>
    <col min="6627" max="6628" width="15.26953125" style="80" customWidth="1"/>
    <col min="6629" max="6629" width="15.26953125" style="80" bestFit="1" customWidth="1"/>
    <col min="6630" max="6630" width="8.7265625" style="80"/>
    <col min="6631" max="6631" width="12.36328125" style="80" customWidth="1"/>
    <col min="6632" max="6632" width="12.08984375" style="80" customWidth="1"/>
    <col min="6633" max="6633" width="13.08984375" style="80" customWidth="1"/>
    <col min="6634" max="6635" width="13.36328125" style="80" customWidth="1"/>
    <col min="6636" max="6636" width="15.26953125" style="80" bestFit="1" customWidth="1"/>
    <col min="6637" max="6880" width="8.7265625" style="80"/>
    <col min="6881" max="6881" width="11.36328125" style="80" customWidth="1"/>
    <col min="6882" max="6882" width="11.26953125" style="80" customWidth="1"/>
    <col min="6883" max="6884" width="15.26953125" style="80" customWidth="1"/>
    <col min="6885" max="6885" width="15.26953125" style="80" bestFit="1" customWidth="1"/>
    <col min="6886" max="6886" width="8.7265625" style="80"/>
    <col min="6887" max="6887" width="12.36328125" style="80" customWidth="1"/>
    <col min="6888" max="6888" width="12.08984375" style="80" customWidth="1"/>
    <col min="6889" max="6889" width="13.08984375" style="80" customWidth="1"/>
    <col min="6890" max="6891" width="13.36328125" style="80" customWidth="1"/>
    <col min="6892" max="6892" width="15.26953125" style="80" bestFit="1" customWidth="1"/>
    <col min="6893" max="7136" width="8.7265625" style="80"/>
    <col min="7137" max="7137" width="11.36328125" style="80" customWidth="1"/>
    <col min="7138" max="7138" width="11.26953125" style="80" customWidth="1"/>
    <col min="7139" max="7140" width="15.26953125" style="80" customWidth="1"/>
    <col min="7141" max="7141" width="15.26953125" style="80" bestFit="1" customWidth="1"/>
    <col min="7142" max="7142" width="8.7265625" style="80"/>
    <col min="7143" max="7143" width="12.36328125" style="80" customWidth="1"/>
    <col min="7144" max="7144" width="12.08984375" style="80" customWidth="1"/>
    <col min="7145" max="7145" width="13.08984375" style="80" customWidth="1"/>
    <col min="7146" max="7147" width="13.36328125" style="80" customWidth="1"/>
    <col min="7148" max="7148" width="15.26953125" style="80" bestFit="1" customWidth="1"/>
    <col min="7149" max="7392" width="8.7265625" style="80"/>
    <col min="7393" max="7393" width="11.36328125" style="80" customWidth="1"/>
    <col min="7394" max="7394" width="11.26953125" style="80" customWidth="1"/>
    <col min="7395" max="7396" width="15.26953125" style="80" customWidth="1"/>
    <col min="7397" max="7397" width="15.26953125" style="80" bestFit="1" customWidth="1"/>
    <col min="7398" max="7398" width="8.7265625" style="80"/>
    <col min="7399" max="7399" width="12.36328125" style="80" customWidth="1"/>
    <col min="7400" max="7400" width="12.08984375" style="80" customWidth="1"/>
    <col min="7401" max="7401" width="13.08984375" style="80" customWidth="1"/>
    <col min="7402" max="7403" width="13.36328125" style="80" customWidth="1"/>
    <col min="7404" max="7404" width="15.26953125" style="80" bestFit="1" customWidth="1"/>
    <col min="7405" max="7648" width="8.7265625" style="80"/>
    <col min="7649" max="7649" width="11.36328125" style="80" customWidth="1"/>
    <col min="7650" max="7650" width="11.26953125" style="80" customWidth="1"/>
    <col min="7651" max="7652" width="15.26953125" style="80" customWidth="1"/>
    <col min="7653" max="7653" width="15.26953125" style="80" bestFit="1" customWidth="1"/>
    <col min="7654" max="7654" width="8.7265625" style="80"/>
    <col min="7655" max="7655" width="12.36328125" style="80" customWidth="1"/>
    <col min="7656" max="7656" width="12.08984375" style="80" customWidth="1"/>
    <col min="7657" max="7657" width="13.08984375" style="80" customWidth="1"/>
    <col min="7658" max="7659" width="13.36328125" style="80" customWidth="1"/>
    <col min="7660" max="7660" width="15.26953125" style="80" bestFit="1" customWidth="1"/>
    <col min="7661" max="7904" width="8.7265625" style="80"/>
    <col min="7905" max="7905" width="11.36328125" style="80" customWidth="1"/>
    <col min="7906" max="7906" width="11.26953125" style="80" customWidth="1"/>
    <col min="7907" max="7908" width="15.26953125" style="80" customWidth="1"/>
    <col min="7909" max="7909" width="15.26953125" style="80" bestFit="1" customWidth="1"/>
    <col min="7910" max="7910" width="8.7265625" style="80"/>
    <col min="7911" max="7911" width="12.36328125" style="80" customWidth="1"/>
    <col min="7912" max="7912" width="12.08984375" style="80" customWidth="1"/>
    <col min="7913" max="7913" width="13.08984375" style="80" customWidth="1"/>
    <col min="7914" max="7915" width="13.36328125" style="80" customWidth="1"/>
    <col min="7916" max="7916" width="15.26953125" style="80" bestFit="1" customWidth="1"/>
    <col min="7917" max="8160" width="8.7265625" style="80"/>
    <col min="8161" max="8161" width="11.36328125" style="80" customWidth="1"/>
    <col min="8162" max="8162" width="11.26953125" style="80" customWidth="1"/>
    <col min="8163" max="8164" width="15.26953125" style="80" customWidth="1"/>
    <col min="8165" max="8165" width="15.26953125" style="80" bestFit="1" customWidth="1"/>
    <col min="8166" max="8166" width="8.7265625" style="80"/>
    <col min="8167" max="8167" width="12.36328125" style="80" customWidth="1"/>
    <col min="8168" max="8168" width="12.08984375" style="80" customWidth="1"/>
    <col min="8169" max="8169" width="13.08984375" style="80" customWidth="1"/>
    <col min="8170" max="8171" width="13.36328125" style="80" customWidth="1"/>
    <col min="8172" max="8172" width="15.26953125" style="80" bestFit="1" customWidth="1"/>
    <col min="8173" max="8416" width="8.7265625" style="80"/>
    <col min="8417" max="8417" width="11.36328125" style="80" customWidth="1"/>
    <col min="8418" max="8418" width="11.26953125" style="80" customWidth="1"/>
    <col min="8419" max="8420" width="15.26953125" style="80" customWidth="1"/>
    <col min="8421" max="8421" width="15.26953125" style="80" bestFit="1" customWidth="1"/>
    <col min="8422" max="8422" width="8.7265625" style="80"/>
    <col min="8423" max="8423" width="12.36328125" style="80" customWidth="1"/>
    <col min="8424" max="8424" width="12.08984375" style="80" customWidth="1"/>
    <col min="8425" max="8425" width="13.08984375" style="80" customWidth="1"/>
    <col min="8426" max="8427" width="13.36328125" style="80" customWidth="1"/>
    <col min="8428" max="8428" width="15.26953125" style="80" bestFit="1" customWidth="1"/>
    <col min="8429" max="8672" width="8.7265625" style="80"/>
    <col min="8673" max="8673" width="11.36328125" style="80" customWidth="1"/>
    <col min="8674" max="8674" width="11.26953125" style="80" customWidth="1"/>
    <col min="8675" max="8676" width="15.26953125" style="80" customWidth="1"/>
    <col min="8677" max="8677" width="15.26953125" style="80" bestFit="1" customWidth="1"/>
    <col min="8678" max="8678" width="8.7265625" style="80"/>
    <col min="8679" max="8679" width="12.36328125" style="80" customWidth="1"/>
    <col min="8680" max="8680" width="12.08984375" style="80" customWidth="1"/>
    <col min="8681" max="8681" width="13.08984375" style="80" customWidth="1"/>
    <col min="8682" max="8683" width="13.36328125" style="80" customWidth="1"/>
    <col min="8684" max="8684" width="15.26953125" style="80" bestFit="1" customWidth="1"/>
    <col min="8685" max="8928" width="8.7265625" style="80"/>
    <col min="8929" max="8929" width="11.36328125" style="80" customWidth="1"/>
    <col min="8930" max="8930" width="11.26953125" style="80" customWidth="1"/>
    <col min="8931" max="8932" width="15.26953125" style="80" customWidth="1"/>
    <col min="8933" max="8933" width="15.26953125" style="80" bestFit="1" customWidth="1"/>
    <col min="8934" max="8934" width="8.7265625" style="80"/>
    <col min="8935" max="8935" width="12.36328125" style="80" customWidth="1"/>
    <col min="8936" max="8936" width="12.08984375" style="80" customWidth="1"/>
    <col min="8937" max="8937" width="13.08984375" style="80" customWidth="1"/>
    <col min="8938" max="8939" width="13.36328125" style="80" customWidth="1"/>
    <col min="8940" max="8940" width="15.26953125" style="80" bestFit="1" customWidth="1"/>
    <col min="8941" max="9184" width="8.7265625" style="80"/>
    <col min="9185" max="9185" width="11.36328125" style="80" customWidth="1"/>
    <col min="9186" max="9186" width="11.26953125" style="80" customWidth="1"/>
    <col min="9187" max="9188" width="15.26953125" style="80" customWidth="1"/>
    <col min="9189" max="9189" width="15.26953125" style="80" bestFit="1" customWidth="1"/>
    <col min="9190" max="9190" width="8.7265625" style="80"/>
    <col min="9191" max="9191" width="12.36328125" style="80" customWidth="1"/>
    <col min="9192" max="9192" width="12.08984375" style="80" customWidth="1"/>
    <col min="9193" max="9193" width="13.08984375" style="80" customWidth="1"/>
    <col min="9194" max="9195" width="13.36328125" style="80" customWidth="1"/>
    <col min="9196" max="9196" width="15.26953125" style="80" bestFit="1" customWidth="1"/>
    <col min="9197" max="9440" width="8.7265625" style="80"/>
    <col min="9441" max="9441" width="11.36328125" style="80" customWidth="1"/>
    <col min="9442" max="9442" width="11.26953125" style="80" customWidth="1"/>
    <col min="9443" max="9444" width="15.26953125" style="80" customWidth="1"/>
    <col min="9445" max="9445" width="15.26953125" style="80" bestFit="1" customWidth="1"/>
    <col min="9446" max="9446" width="8.7265625" style="80"/>
    <col min="9447" max="9447" width="12.36328125" style="80" customWidth="1"/>
    <col min="9448" max="9448" width="12.08984375" style="80" customWidth="1"/>
    <col min="9449" max="9449" width="13.08984375" style="80" customWidth="1"/>
    <col min="9450" max="9451" width="13.36328125" style="80" customWidth="1"/>
    <col min="9452" max="9452" width="15.26953125" style="80" bestFit="1" customWidth="1"/>
    <col min="9453" max="9696" width="8.7265625" style="80"/>
    <col min="9697" max="9697" width="11.36328125" style="80" customWidth="1"/>
    <col min="9698" max="9698" width="11.26953125" style="80" customWidth="1"/>
    <col min="9699" max="9700" width="15.26953125" style="80" customWidth="1"/>
    <col min="9701" max="9701" width="15.26953125" style="80" bestFit="1" customWidth="1"/>
    <col min="9702" max="9702" width="8.7265625" style="80"/>
    <col min="9703" max="9703" width="12.36328125" style="80" customWidth="1"/>
    <col min="9704" max="9704" width="12.08984375" style="80" customWidth="1"/>
    <col min="9705" max="9705" width="13.08984375" style="80" customWidth="1"/>
    <col min="9706" max="9707" width="13.36328125" style="80" customWidth="1"/>
    <col min="9708" max="9708" width="15.26953125" style="80" bestFit="1" customWidth="1"/>
    <col min="9709" max="9952" width="8.7265625" style="80"/>
    <col min="9953" max="9953" width="11.36328125" style="80" customWidth="1"/>
    <col min="9954" max="9954" width="11.26953125" style="80" customWidth="1"/>
    <col min="9955" max="9956" width="15.26953125" style="80" customWidth="1"/>
    <col min="9957" max="9957" width="15.26953125" style="80" bestFit="1" customWidth="1"/>
    <col min="9958" max="9958" width="8.7265625" style="80"/>
    <col min="9959" max="9959" width="12.36328125" style="80" customWidth="1"/>
    <col min="9960" max="9960" width="12.08984375" style="80" customWidth="1"/>
    <col min="9961" max="9961" width="13.08984375" style="80" customWidth="1"/>
    <col min="9962" max="9963" width="13.36328125" style="80" customWidth="1"/>
    <col min="9964" max="9964" width="15.26953125" style="80" bestFit="1" customWidth="1"/>
    <col min="9965" max="10208" width="8.7265625" style="80"/>
    <col min="10209" max="10209" width="11.36328125" style="80" customWidth="1"/>
    <col min="10210" max="10210" width="11.26953125" style="80" customWidth="1"/>
    <col min="10211" max="10212" width="15.26953125" style="80" customWidth="1"/>
    <col min="10213" max="10213" width="15.26953125" style="80" bestFit="1" customWidth="1"/>
    <col min="10214" max="10214" width="8.7265625" style="80"/>
    <col min="10215" max="10215" width="12.36328125" style="80" customWidth="1"/>
    <col min="10216" max="10216" width="12.08984375" style="80" customWidth="1"/>
    <col min="10217" max="10217" width="13.08984375" style="80" customWidth="1"/>
    <col min="10218" max="10219" width="13.36328125" style="80" customWidth="1"/>
    <col min="10220" max="10220" width="15.26953125" style="80" bestFit="1" customWidth="1"/>
    <col min="10221" max="10464" width="8.7265625" style="80"/>
    <col min="10465" max="10465" width="11.36328125" style="80" customWidth="1"/>
    <col min="10466" max="10466" width="11.26953125" style="80" customWidth="1"/>
    <col min="10467" max="10468" width="15.26953125" style="80" customWidth="1"/>
    <col min="10469" max="10469" width="15.26953125" style="80" bestFit="1" customWidth="1"/>
    <col min="10470" max="10470" width="8.7265625" style="80"/>
    <col min="10471" max="10471" width="12.36328125" style="80" customWidth="1"/>
    <col min="10472" max="10472" width="12.08984375" style="80" customWidth="1"/>
    <col min="10473" max="10473" width="13.08984375" style="80" customWidth="1"/>
    <col min="10474" max="10475" width="13.36328125" style="80" customWidth="1"/>
    <col min="10476" max="10476" width="15.26953125" style="80" bestFit="1" customWidth="1"/>
    <col min="10477" max="10720" width="8.7265625" style="80"/>
    <col min="10721" max="10721" width="11.36328125" style="80" customWidth="1"/>
    <col min="10722" max="10722" width="11.26953125" style="80" customWidth="1"/>
    <col min="10723" max="10724" width="15.26953125" style="80" customWidth="1"/>
    <col min="10725" max="10725" width="15.26953125" style="80" bestFit="1" customWidth="1"/>
    <col min="10726" max="10726" width="8.7265625" style="80"/>
    <col min="10727" max="10727" width="12.36328125" style="80" customWidth="1"/>
    <col min="10728" max="10728" width="12.08984375" style="80" customWidth="1"/>
    <col min="10729" max="10729" width="13.08984375" style="80" customWidth="1"/>
    <col min="10730" max="10731" width="13.36328125" style="80" customWidth="1"/>
    <col min="10732" max="10732" width="15.26953125" style="80" bestFit="1" customWidth="1"/>
    <col min="10733" max="10976" width="8.7265625" style="80"/>
    <col min="10977" max="10977" width="11.36328125" style="80" customWidth="1"/>
    <col min="10978" max="10978" width="11.26953125" style="80" customWidth="1"/>
    <col min="10979" max="10980" width="15.26953125" style="80" customWidth="1"/>
    <col min="10981" max="10981" width="15.26953125" style="80" bestFit="1" customWidth="1"/>
    <col min="10982" max="10982" width="8.7265625" style="80"/>
    <col min="10983" max="10983" width="12.36328125" style="80" customWidth="1"/>
    <col min="10984" max="10984" width="12.08984375" style="80" customWidth="1"/>
    <col min="10985" max="10985" width="13.08984375" style="80" customWidth="1"/>
    <col min="10986" max="10987" width="13.36328125" style="80" customWidth="1"/>
    <col min="10988" max="10988" width="15.26953125" style="80" bestFit="1" customWidth="1"/>
    <col min="10989" max="11232" width="8.7265625" style="80"/>
    <col min="11233" max="11233" width="11.36328125" style="80" customWidth="1"/>
    <col min="11234" max="11234" width="11.26953125" style="80" customWidth="1"/>
    <col min="11235" max="11236" width="15.26953125" style="80" customWidth="1"/>
    <col min="11237" max="11237" width="15.26953125" style="80" bestFit="1" customWidth="1"/>
    <col min="11238" max="11238" width="8.7265625" style="80"/>
    <col min="11239" max="11239" width="12.36328125" style="80" customWidth="1"/>
    <col min="11240" max="11240" width="12.08984375" style="80" customWidth="1"/>
    <col min="11241" max="11241" width="13.08984375" style="80" customWidth="1"/>
    <col min="11242" max="11243" width="13.36328125" style="80" customWidth="1"/>
    <col min="11244" max="11244" width="15.26953125" style="80" bestFit="1" customWidth="1"/>
    <col min="11245" max="11488" width="8.7265625" style="80"/>
    <col min="11489" max="11489" width="11.36328125" style="80" customWidth="1"/>
    <col min="11490" max="11490" width="11.26953125" style="80" customWidth="1"/>
    <col min="11491" max="11492" width="15.26953125" style="80" customWidth="1"/>
    <col min="11493" max="11493" width="15.26953125" style="80" bestFit="1" customWidth="1"/>
    <col min="11494" max="11494" width="8.7265625" style="80"/>
    <col min="11495" max="11495" width="12.36328125" style="80" customWidth="1"/>
    <col min="11496" max="11496" width="12.08984375" style="80" customWidth="1"/>
    <col min="11497" max="11497" width="13.08984375" style="80" customWidth="1"/>
    <col min="11498" max="11499" width="13.36328125" style="80" customWidth="1"/>
    <col min="11500" max="11500" width="15.26953125" style="80" bestFit="1" customWidth="1"/>
    <col min="11501" max="11744" width="8.7265625" style="80"/>
    <col min="11745" max="11745" width="11.36328125" style="80" customWidth="1"/>
    <col min="11746" max="11746" width="11.26953125" style="80" customWidth="1"/>
    <col min="11747" max="11748" width="15.26953125" style="80" customWidth="1"/>
    <col min="11749" max="11749" width="15.26953125" style="80" bestFit="1" customWidth="1"/>
    <col min="11750" max="11750" width="8.7265625" style="80"/>
    <col min="11751" max="11751" width="12.36328125" style="80" customWidth="1"/>
    <col min="11752" max="11752" width="12.08984375" style="80" customWidth="1"/>
    <col min="11753" max="11753" width="13.08984375" style="80" customWidth="1"/>
    <col min="11754" max="11755" width="13.36328125" style="80" customWidth="1"/>
    <col min="11756" max="11756" width="15.26953125" style="80" bestFit="1" customWidth="1"/>
    <col min="11757" max="12000" width="8.7265625" style="80"/>
    <col min="12001" max="12001" width="11.36328125" style="80" customWidth="1"/>
    <col min="12002" max="12002" width="11.26953125" style="80" customWidth="1"/>
    <col min="12003" max="12004" width="15.26953125" style="80" customWidth="1"/>
    <col min="12005" max="12005" width="15.26953125" style="80" bestFit="1" customWidth="1"/>
    <col min="12006" max="12006" width="8.7265625" style="80"/>
    <col min="12007" max="12007" width="12.36328125" style="80" customWidth="1"/>
    <col min="12008" max="12008" width="12.08984375" style="80" customWidth="1"/>
    <col min="12009" max="12009" width="13.08984375" style="80" customWidth="1"/>
    <col min="12010" max="12011" width="13.36328125" style="80" customWidth="1"/>
    <col min="12012" max="12012" width="15.26953125" style="80" bestFit="1" customWidth="1"/>
    <col min="12013" max="12256" width="8.7265625" style="80"/>
    <col min="12257" max="12257" width="11.36328125" style="80" customWidth="1"/>
    <col min="12258" max="12258" width="11.26953125" style="80" customWidth="1"/>
    <col min="12259" max="12260" width="15.26953125" style="80" customWidth="1"/>
    <col min="12261" max="12261" width="15.26953125" style="80" bestFit="1" customWidth="1"/>
    <col min="12262" max="12262" width="8.7265625" style="80"/>
    <col min="12263" max="12263" width="12.36328125" style="80" customWidth="1"/>
    <col min="12264" max="12264" width="12.08984375" style="80" customWidth="1"/>
    <col min="12265" max="12265" width="13.08984375" style="80" customWidth="1"/>
    <col min="12266" max="12267" width="13.36328125" style="80" customWidth="1"/>
    <col min="12268" max="12268" width="15.26953125" style="80" bestFit="1" customWidth="1"/>
    <col min="12269" max="12512" width="8.7265625" style="80"/>
    <col min="12513" max="12513" width="11.36328125" style="80" customWidth="1"/>
    <col min="12514" max="12514" width="11.26953125" style="80" customWidth="1"/>
    <col min="12515" max="12516" width="15.26953125" style="80" customWidth="1"/>
    <col min="12517" max="12517" width="15.26953125" style="80" bestFit="1" customWidth="1"/>
    <col min="12518" max="12518" width="8.7265625" style="80"/>
    <col min="12519" max="12519" width="12.36328125" style="80" customWidth="1"/>
    <col min="12520" max="12520" width="12.08984375" style="80" customWidth="1"/>
    <col min="12521" max="12521" width="13.08984375" style="80" customWidth="1"/>
    <col min="12522" max="12523" width="13.36328125" style="80" customWidth="1"/>
    <col min="12524" max="12524" width="15.26953125" style="80" bestFit="1" customWidth="1"/>
    <col min="12525" max="12768" width="8.7265625" style="80"/>
    <col min="12769" max="12769" width="11.36328125" style="80" customWidth="1"/>
    <col min="12770" max="12770" width="11.26953125" style="80" customWidth="1"/>
    <col min="12771" max="12772" width="15.26953125" style="80" customWidth="1"/>
    <col min="12773" max="12773" width="15.26953125" style="80" bestFit="1" customWidth="1"/>
    <col min="12774" max="12774" width="8.7265625" style="80"/>
    <col min="12775" max="12775" width="12.36328125" style="80" customWidth="1"/>
    <col min="12776" max="12776" width="12.08984375" style="80" customWidth="1"/>
    <col min="12777" max="12777" width="13.08984375" style="80" customWidth="1"/>
    <col min="12778" max="12779" width="13.36328125" style="80" customWidth="1"/>
    <col min="12780" max="12780" width="15.26953125" style="80" bestFit="1" customWidth="1"/>
    <col min="12781" max="13024" width="8.7265625" style="80"/>
    <col min="13025" max="13025" width="11.36328125" style="80" customWidth="1"/>
    <col min="13026" max="13026" width="11.26953125" style="80" customWidth="1"/>
    <col min="13027" max="13028" width="15.26953125" style="80" customWidth="1"/>
    <col min="13029" max="13029" width="15.26953125" style="80" bestFit="1" customWidth="1"/>
    <col min="13030" max="13030" width="8.7265625" style="80"/>
    <col min="13031" max="13031" width="12.36328125" style="80" customWidth="1"/>
    <col min="13032" max="13032" width="12.08984375" style="80" customWidth="1"/>
    <col min="13033" max="13033" width="13.08984375" style="80" customWidth="1"/>
    <col min="13034" max="13035" width="13.36328125" style="80" customWidth="1"/>
    <col min="13036" max="13036" width="15.26953125" style="80" bestFit="1" customWidth="1"/>
    <col min="13037" max="13280" width="8.7265625" style="80"/>
    <col min="13281" max="13281" width="11.36328125" style="80" customWidth="1"/>
    <col min="13282" max="13282" width="11.26953125" style="80" customWidth="1"/>
    <col min="13283" max="13284" width="15.26953125" style="80" customWidth="1"/>
    <col min="13285" max="13285" width="15.26953125" style="80" bestFit="1" customWidth="1"/>
    <col min="13286" max="13286" width="8.7265625" style="80"/>
    <col min="13287" max="13287" width="12.36328125" style="80" customWidth="1"/>
    <col min="13288" max="13288" width="12.08984375" style="80" customWidth="1"/>
    <col min="13289" max="13289" width="13.08984375" style="80" customWidth="1"/>
    <col min="13290" max="13291" width="13.36328125" style="80" customWidth="1"/>
    <col min="13292" max="13292" width="15.26953125" style="80" bestFit="1" customWidth="1"/>
    <col min="13293" max="13536" width="8.7265625" style="80"/>
    <col min="13537" max="13537" width="11.36328125" style="80" customWidth="1"/>
    <col min="13538" max="13538" width="11.26953125" style="80" customWidth="1"/>
    <col min="13539" max="13540" width="15.26953125" style="80" customWidth="1"/>
    <col min="13541" max="13541" width="15.26953125" style="80" bestFit="1" customWidth="1"/>
    <col min="13542" max="13542" width="8.7265625" style="80"/>
    <col min="13543" max="13543" width="12.36328125" style="80" customWidth="1"/>
    <col min="13544" max="13544" width="12.08984375" style="80" customWidth="1"/>
    <col min="13545" max="13545" width="13.08984375" style="80" customWidth="1"/>
    <col min="13546" max="13547" width="13.36328125" style="80" customWidth="1"/>
    <col min="13548" max="13548" width="15.26953125" style="80" bestFit="1" customWidth="1"/>
    <col min="13549" max="13792" width="8.7265625" style="80"/>
    <col min="13793" max="13793" width="11.36328125" style="80" customWidth="1"/>
    <col min="13794" max="13794" width="11.26953125" style="80" customWidth="1"/>
    <col min="13795" max="13796" width="15.26953125" style="80" customWidth="1"/>
    <col min="13797" max="13797" width="15.26953125" style="80" bestFit="1" customWidth="1"/>
    <col min="13798" max="13798" width="8.7265625" style="80"/>
    <col min="13799" max="13799" width="12.36328125" style="80" customWidth="1"/>
    <col min="13800" max="13800" width="12.08984375" style="80" customWidth="1"/>
    <col min="13801" max="13801" width="13.08984375" style="80" customWidth="1"/>
    <col min="13802" max="13803" width="13.36328125" style="80" customWidth="1"/>
    <col min="13804" max="13804" width="15.26953125" style="80" bestFit="1" customWidth="1"/>
    <col min="13805" max="14048" width="8.7265625" style="80"/>
    <col min="14049" max="14049" width="11.36328125" style="80" customWidth="1"/>
    <col min="14050" max="14050" width="11.26953125" style="80" customWidth="1"/>
    <col min="14051" max="14052" width="15.26953125" style="80" customWidth="1"/>
    <col min="14053" max="14053" width="15.26953125" style="80" bestFit="1" customWidth="1"/>
    <col min="14054" max="14054" width="8.7265625" style="80"/>
    <col min="14055" max="14055" width="12.36328125" style="80" customWidth="1"/>
    <col min="14056" max="14056" width="12.08984375" style="80" customWidth="1"/>
    <col min="14057" max="14057" width="13.08984375" style="80" customWidth="1"/>
    <col min="14058" max="14059" width="13.36328125" style="80" customWidth="1"/>
    <col min="14060" max="14060" width="15.26953125" style="80" bestFit="1" customWidth="1"/>
    <col min="14061" max="14304" width="8.7265625" style="80"/>
    <col min="14305" max="14305" width="11.36328125" style="80" customWidth="1"/>
    <col min="14306" max="14306" width="11.26953125" style="80" customWidth="1"/>
    <col min="14307" max="14308" width="15.26953125" style="80" customWidth="1"/>
    <col min="14309" max="14309" width="15.26953125" style="80" bestFit="1" customWidth="1"/>
    <col min="14310" max="14310" width="8.7265625" style="80"/>
    <col min="14311" max="14311" width="12.36328125" style="80" customWidth="1"/>
    <col min="14312" max="14312" width="12.08984375" style="80" customWidth="1"/>
    <col min="14313" max="14313" width="13.08984375" style="80" customWidth="1"/>
    <col min="14314" max="14315" width="13.36328125" style="80" customWidth="1"/>
    <col min="14316" max="14316" width="15.26953125" style="80" bestFit="1" customWidth="1"/>
    <col min="14317" max="14560" width="8.7265625" style="80"/>
    <col min="14561" max="14561" width="11.36328125" style="80" customWidth="1"/>
    <col min="14562" max="14562" width="11.26953125" style="80" customWidth="1"/>
    <col min="14563" max="14564" width="15.26953125" style="80" customWidth="1"/>
    <col min="14565" max="14565" width="15.26953125" style="80" bestFit="1" customWidth="1"/>
    <col min="14566" max="14566" width="8.7265625" style="80"/>
    <col min="14567" max="14567" width="12.36328125" style="80" customWidth="1"/>
    <col min="14568" max="14568" width="12.08984375" style="80" customWidth="1"/>
    <col min="14569" max="14569" width="13.08984375" style="80" customWidth="1"/>
    <col min="14570" max="14571" width="13.36328125" style="80" customWidth="1"/>
    <col min="14572" max="14572" width="15.26953125" style="80" bestFit="1" customWidth="1"/>
    <col min="14573" max="14816" width="8.7265625" style="80"/>
    <col min="14817" max="14817" width="11.36328125" style="80" customWidth="1"/>
    <col min="14818" max="14818" width="11.26953125" style="80" customWidth="1"/>
    <col min="14819" max="14820" width="15.26953125" style="80" customWidth="1"/>
    <col min="14821" max="14821" width="15.26953125" style="80" bestFit="1" customWidth="1"/>
    <col min="14822" max="14822" width="8.7265625" style="80"/>
    <col min="14823" max="14823" width="12.36328125" style="80" customWidth="1"/>
    <col min="14824" max="14824" width="12.08984375" style="80" customWidth="1"/>
    <col min="14825" max="14825" width="13.08984375" style="80" customWidth="1"/>
    <col min="14826" max="14827" width="13.36328125" style="80" customWidth="1"/>
    <col min="14828" max="14828" width="15.26953125" style="80" bestFit="1" customWidth="1"/>
    <col min="14829" max="15072" width="8.7265625" style="80"/>
    <col min="15073" max="15073" width="11.36328125" style="80" customWidth="1"/>
    <col min="15074" max="15074" width="11.26953125" style="80" customWidth="1"/>
    <col min="15075" max="15076" width="15.26953125" style="80" customWidth="1"/>
    <col min="15077" max="15077" width="15.26953125" style="80" bestFit="1" customWidth="1"/>
    <col min="15078" max="15078" width="8.7265625" style="80"/>
    <col min="15079" max="15079" width="12.36328125" style="80" customWidth="1"/>
    <col min="15080" max="15080" width="12.08984375" style="80" customWidth="1"/>
    <col min="15081" max="15081" width="13.08984375" style="80" customWidth="1"/>
    <col min="15082" max="15083" width="13.36328125" style="80" customWidth="1"/>
    <col min="15084" max="15084" width="15.26953125" style="80" bestFit="1" customWidth="1"/>
    <col min="15085" max="15328" width="8.7265625" style="80"/>
    <col min="15329" max="15329" width="11.36328125" style="80" customWidth="1"/>
    <col min="15330" max="15330" width="11.26953125" style="80" customWidth="1"/>
    <col min="15331" max="15332" width="15.26953125" style="80" customWidth="1"/>
    <col min="15333" max="15333" width="15.26953125" style="80" bestFit="1" customWidth="1"/>
    <col min="15334" max="15334" width="8.7265625" style="80"/>
    <col min="15335" max="15335" width="12.36328125" style="80" customWidth="1"/>
    <col min="15336" max="15336" width="12.08984375" style="80" customWidth="1"/>
    <col min="15337" max="15337" width="13.08984375" style="80" customWidth="1"/>
    <col min="15338" max="15339" width="13.36328125" style="80" customWidth="1"/>
    <col min="15340" max="15340" width="15.26953125" style="80" bestFit="1" customWidth="1"/>
    <col min="15341" max="15584" width="8.7265625" style="80"/>
    <col min="15585" max="15585" width="11.36328125" style="80" customWidth="1"/>
    <col min="15586" max="15586" width="11.26953125" style="80" customWidth="1"/>
    <col min="15587" max="15588" width="15.26953125" style="80" customWidth="1"/>
    <col min="15589" max="15589" width="15.26953125" style="80" bestFit="1" customWidth="1"/>
    <col min="15590" max="15590" width="8.7265625" style="80"/>
    <col min="15591" max="15591" width="12.36328125" style="80" customWidth="1"/>
    <col min="15592" max="15592" width="12.08984375" style="80" customWidth="1"/>
    <col min="15593" max="15593" width="13.08984375" style="80" customWidth="1"/>
    <col min="15594" max="15595" width="13.36328125" style="80" customWidth="1"/>
    <col min="15596" max="15596" width="15.26953125" style="80" bestFit="1" customWidth="1"/>
    <col min="15597" max="15840" width="8.7265625" style="80"/>
    <col min="15841" max="15841" width="11.36328125" style="80" customWidth="1"/>
    <col min="15842" max="15842" width="11.26953125" style="80" customWidth="1"/>
    <col min="15843" max="15844" width="15.26953125" style="80" customWidth="1"/>
    <col min="15845" max="15845" width="15.26953125" style="80" bestFit="1" customWidth="1"/>
    <col min="15846" max="15846" width="8.7265625" style="80"/>
    <col min="15847" max="15847" width="12.36328125" style="80" customWidth="1"/>
    <col min="15848" max="15848" width="12.08984375" style="80" customWidth="1"/>
    <col min="15849" max="15849" width="13.08984375" style="80" customWidth="1"/>
    <col min="15850" max="15851" width="13.36328125" style="80" customWidth="1"/>
    <col min="15852" max="15852" width="15.26953125" style="80" bestFit="1" customWidth="1"/>
    <col min="15853" max="16096" width="8.7265625" style="80"/>
    <col min="16097" max="16097" width="11.36328125" style="80" customWidth="1"/>
    <col min="16098" max="16098" width="11.26953125" style="80" customWidth="1"/>
    <col min="16099" max="16100" width="15.26953125" style="80" customWidth="1"/>
    <col min="16101" max="16101" width="15.26953125" style="80" bestFit="1" customWidth="1"/>
    <col min="16102" max="16102" width="8.7265625" style="80"/>
    <col min="16103" max="16103" width="12.36328125" style="80" customWidth="1"/>
    <col min="16104" max="16104" width="12.08984375" style="80" customWidth="1"/>
    <col min="16105" max="16105" width="13.08984375" style="80" customWidth="1"/>
    <col min="16106" max="16107" width="13.36328125" style="80" customWidth="1"/>
    <col min="16108" max="16108" width="15.26953125" style="80" bestFit="1" customWidth="1"/>
    <col min="16109" max="16384" width="8.7265625" style="80"/>
  </cols>
  <sheetData>
    <row r="1" spans="1:15">
      <c r="A1" s="79"/>
    </row>
    <row r="2" spans="1:15" ht="15">
      <c r="A2" s="83" t="s">
        <v>373</v>
      </c>
    </row>
    <row r="3" spans="1:15" ht="15">
      <c r="A3" s="84"/>
    </row>
    <row r="4" spans="1:15" s="86" customFormat="1" ht="11.5">
      <c r="A4" s="85"/>
      <c r="C4" s="87" t="s">
        <v>0</v>
      </c>
      <c r="D4" s="87" t="s">
        <v>1</v>
      </c>
      <c r="E4" s="87" t="s">
        <v>114</v>
      </c>
      <c r="F4" s="87" t="s">
        <v>347</v>
      </c>
      <c r="G4" s="87" t="s">
        <v>115</v>
      </c>
      <c r="H4" s="87" t="s">
        <v>374</v>
      </c>
      <c r="I4" s="87" t="s">
        <v>375</v>
      </c>
      <c r="J4" s="87" t="s">
        <v>348</v>
      </c>
      <c r="K4" s="87" t="s">
        <v>376</v>
      </c>
      <c r="L4" s="87" t="s">
        <v>377</v>
      </c>
      <c r="M4" s="87" t="s">
        <v>361</v>
      </c>
    </row>
    <row r="5" spans="1:15">
      <c r="A5" s="159" t="s">
        <v>128</v>
      </c>
      <c r="B5" s="160" t="s">
        <v>129</v>
      </c>
      <c r="C5" s="162" t="s">
        <v>349</v>
      </c>
      <c r="D5" s="164" t="s">
        <v>378</v>
      </c>
      <c r="E5" s="166" t="s">
        <v>379</v>
      </c>
      <c r="F5" s="166"/>
      <c r="G5" s="166"/>
      <c r="H5" s="166"/>
      <c r="I5" s="166"/>
      <c r="J5" s="166"/>
      <c r="K5" s="167" t="s">
        <v>350</v>
      </c>
      <c r="L5" s="156" t="s">
        <v>351</v>
      </c>
      <c r="M5" s="156" t="s">
        <v>352</v>
      </c>
    </row>
    <row r="6" spans="1:15" s="89" customFormat="1" ht="56">
      <c r="A6" s="159"/>
      <c r="B6" s="161"/>
      <c r="C6" s="163"/>
      <c r="D6" s="165"/>
      <c r="E6" s="88" t="s">
        <v>353</v>
      </c>
      <c r="F6" s="88" t="s">
        <v>354</v>
      </c>
      <c r="G6" s="88" t="s">
        <v>355</v>
      </c>
      <c r="H6" s="88" t="s">
        <v>356</v>
      </c>
      <c r="I6" s="88" t="s">
        <v>351</v>
      </c>
      <c r="J6" s="113" t="s">
        <v>352</v>
      </c>
      <c r="K6" s="167"/>
      <c r="L6" s="156"/>
      <c r="M6" s="156"/>
    </row>
    <row r="7" spans="1:15" ht="15.5">
      <c r="A7" s="90">
        <v>1</v>
      </c>
      <c r="B7" s="91" t="s">
        <v>2</v>
      </c>
      <c r="C7" s="92">
        <v>524927</v>
      </c>
      <c r="D7" s="114">
        <f>'[1]2สรุปจัดสรรช่วยค่าKปี68'!Y20+'[1]2สรุปจัดสรรช่วยค่าKปี68'!Y21+'[1]2สรุปจัดสรรช่วยค่าKปี68'!Y22</f>
        <v>4625839.5</v>
      </c>
      <c r="E7" s="93">
        <v>6248379.0915212594</v>
      </c>
      <c r="F7" s="94">
        <v>14744672.039999999</v>
      </c>
      <c r="G7" s="93">
        <v>4655322.76</v>
      </c>
      <c r="H7" s="95">
        <f>E7+F7+G7</f>
        <v>25648373.89152126</v>
      </c>
      <c r="I7" s="94">
        <f t="shared" ref="I7:I14" si="0">H7/C7</f>
        <v>48.860839491055444</v>
      </c>
      <c r="J7" s="96">
        <f>I7-I14</f>
        <v>-3.5980251585698895</v>
      </c>
      <c r="K7" s="96">
        <f>D7+H7</f>
        <v>30274213.39152126</v>
      </c>
      <c r="L7" s="93">
        <f t="shared" ref="L7:L14" si="1">K7/C7</f>
        <v>57.673187684232779</v>
      </c>
      <c r="M7" s="96">
        <f>L7-$L$14</f>
        <v>-2.4908709252477834</v>
      </c>
      <c r="N7" s="82">
        <f>M7/$L$14*100</f>
        <v>-4.1401311394495508</v>
      </c>
      <c r="O7" s="115"/>
    </row>
    <row r="8" spans="1:15" ht="15.5">
      <c r="A8" s="90">
        <v>2</v>
      </c>
      <c r="B8" s="91" t="s">
        <v>3</v>
      </c>
      <c r="C8" s="92">
        <v>321687</v>
      </c>
      <c r="D8" s="114">
        <f>'[1]2สรุปจัดสรรช่วยค่าKปี68'!Y4+'[1]2สรุปจัดสรรช่วยค่าKปี68'!Y5</f>
        <v>2210505.7999999998</v>
      </c>
      <c r="E8" s="93">
        <v>3670441.7017968195</v>
      </c>
      <c r="F8" s="94">
        <v>8608966.1500000004</v>
      </c>
      <c r="G8" s="93">
        <v>2742819.1</v>
      </c>
      <c r="H8" s="95">
        <f t="shared" ref="H8:H14" si="2">E8+F8+G8</f>
        <v>15022226.95179682</v>
      </c>
      <c r="I8" s="94">
        <f t="shared" si="0"/>
        <v>46.698271772862505</v>
      </c>
      <c r="J8" s="96">
        <f>I8-I14</f>
        <v>-5.7605928767628285</v>
      </c>
      <c r="K8" s="96">
        <f t="shared" ref="K8:K13" si="3">D8+H8</f>
        <v>17232732.751796819</v>
      </c>
      <c r="L8" s="93">
        <f t="shared" si="1"/>
        <v>53.569876158492008</v>
      </c>
      <c r="M8" s="96">
        <f t="shared" ref="M8:M14" si="4">L8-$L$14</f>
        <v>-6.5941824509885549</v>
      </c>
      <c r="N8" s="82">
        <f t="shared" ref="N8:N13" si="5">M8/$L$14*100</f>
        <v>-10.960335129301688</v>
      </c>
      <c r="O8" s="115"/>
    </row>
    <row r="9" spans="1:15" ht="15.5">
      <c r="A9" s="90">
        <v>3</v>
      </c>
      <c r="B9" s="91" t="s">
        <v>4</v>
      </c>
      <c r="C9" s="97">
        <v>498397</v>
      </c>
      <c r="D9" s="116">
        <f>'[1]2สรุปจัดสรรช่วยค่าKปี68'!Y14</f>
        <v>2515855.9700000002</v>
      </c>
      <c r="E9" s="93">
        <v>6027330.9405729352</v>
      </c>
      <c r="F9" s="94">
        <v>14755360.75</v>
      </c>
      <c r="G9" s="93">
        <v>5133719.3199999994</v>
      </c>
      <c r="H9" s="95">
        <f t="shared" si="2"/>
        <v>25916411.010572936</v>
      </c>
      <c r="I9" s="94">
        <f t="shared" si="0"/>
        <v>51.999532522412728</v>
      </c>
      <c r="J9" s="96">
        <f>I9-I14</f>
        <v>-0.45933212721260475</v>
      </c>
      <c r="K9" s="96">
        <f t="shared" si="3"/>
        <v>28432266.980572935</v>
      </c>
      <c r="L9" s="93">
        <f t="shared" si="1"/>
        <v>57.047428015363124</v>
      </c>
      <c r="M9" s="96">
        <f t="shared" si="4"/>
        <v>-3.1166305941174386</v>
      </c>
      <c r="N9" s="82">
        <f t="shared" si="5"/>
        <v>-5.180219995374987</v>
      </c>
      <c r="O9" s="115"/>
    </row>
    <row r="10" spans="1:15" ht="15.5">
      <c r="A10" s="90">
        <v>4</v>
      </c>
      <c r="B10" s="91" t="s">
        <v>5</v>
      </c>
      <c r="C10" s="97">
        <v>839558</v>
      </c>
      <c r="D10" s="116">
        <f>'[1]2สรุปจัดสรรช่วยค่าKปี68'!Y16+'[1]2สรุปจัดสรรช่วยค่าKปี68'!Y17+'[1]2สรุปจัดสรรช่วยค่าKปี68'!Y18+'[1]2สรุปจัดสรรช่วยค่าKปี68'!Y19</f>
        <v>6431666.5399999991</v>
      </c>
      <c r="E10" s="93">
        <v>12068338.030535165</v>
      </c>
      <c r="F10" s="94">
        <v>25810631.16</v>
      </c>
      <c r="G10" s="93">
        <v>8449163.4600000009</v>
      </c>
      <c r="H10" s="95">
        <f t="shared" si="2"/>
        <v>46328132.650535166</v>
      </c>
      <c r="I10" s="94">
        <f t="shared" si="0"/>
        <v>55.181574888852424</v>
      </c>
      <c r="J10" s="96">
        <f>I10-I14</f>
        <v>2.7227102392270908</v>
      </c>
      <c r="K10" s="96">
        <f t="shared" si="3"/>
        <v>52759799.190535165</v>
      </c>
      <c r="L10" s="93">
        <f t="shared" si="1"/>
        <v>62.842351797654437</v>
      </c>
      <c r="M10" s="96">
        <f t="shared" si="4"/>
        <v>2.6782931881738747</v>
      </c>
      <c r="N10" s="82">
        <f t="shared" si="5"/>
        <v>4.4516497890516868</v>
      </c>
      <c r="O10" s="115"/>
    </row>
    <row r="11" spans="1:15" ht="15.5">
      <c r="A11" s="90">
        <v>5</v>
      </c>
      <c r="B11" s="91" t="s">
        <v>6</v>
      </c>
      <c r="C11" s="97">
        <v>373927</v>
      </c>
      <c r="D11" s="116">
        <f>'[1]2สรุปจัดสรรช่วยค่าKปี68'!Y15</f>
        <v>1647593.22</v>
      </c>
      <c r="E11" s="93">
        <v>5065394.7558866795</v>
      </c>
      <c r="F11" s="94">
        <v>11495682.109999999</v>
      </c>
      <c r="G11" s="93">
        <v>4256553.58</v>
      </c>
      <c r="H11" s="95">
        <f t="shared" si="2"/>
        <v>20817630.445886679</v>
      </c>
      <c r="I11" s="94">
        <f t="shared" si="0"/>
        <v>55.672980142879972</v>
      </c>
      <c r="J11" s="96">
        <f>I11-I14</f>
        <v>3.2141154932546385</v>
      </c>
      <c r="K11" s="96">
        <f t="shared" si="3"/>
        <v>22465223.665886678</v>
      </c>
      <c r="L11" s="93">
        <f t="shared" si="1"/>
        <v>60.079169639760373</v>
      </c>
      <c r="M11" s="96">
        <f t="shared" si="4"/>
        <v>-8.4888969720189777E-2</v>
      </c>
      <c r="N11" s="82">
        <f t="shared" si="5"/>
        <v>-0.14109581647607314</v>
      </c>
      <c r="O11" s="115"/>
    </row>
    <row r="12" spans="1:15" ht="15.5">
      <c r="A12" s="90">
        <v>6</v>
      </c>
      <c r="B12" s="91" t="s">
        <v>7</v>
      </c>
      <c r="C12" s="97">
        <v>377982</v>
      </c>
      <c r="D12" s="116">
        <f>'[1]2สรุปจัดสรรช่วยค่าKปี68'!Y6+'[1]2สรุปจัดสรรช่วยค่าKปี68'!Y7+'[1]2สรุปจัดสรรช่วยค่าKปี68'!Y8</f>
        <v>3401105.2699999996</v>
      </c>
      <c r="E12" s="93">
        <v>5015911.7687412845</v>
      </c>
      <c r="F12" s="94">
        <v>8013615.0899999999</v>
      </c>
      <c r="G12" s="93">
        <v>4105124.9899999998</v>
      </c>
      <c r="H12" s="95">
        <f t="shared" si="2"/>
        <v>17134651.848741282</v>
      </c>
      <c r="I12" s="94">
        <f t="shared" si="0"/>
        <v>45.331925458728939</v>
      </c>
      <c r="J12" s="96">
        <f>I12-I14</f>
        <v>-7.1269391908963939</v>
      </c>
      <c r="K12" s="96">
        <f t="shared" si="3"/>
        <v>20535757.118741281</v>
      </c>
      <c r="L12" s="93">
        <f t="shared" si="1"/>
        <v>54.329986927264478</v>
      </c>
      <c r="M12" s="96">
        <f t="shared" si="4"/>
        <v>-5.8340716822160843</v>
      </c>
      <c r="N12" s="82">
        <f t="shared" si="5"/>
        <v>-9.6969383666160454</v>
      </c>
      <c r="O12" s="115"/>
    </row>
    <row r="13" spans="1:15" ht="15.5">
      <c r="A13" s="90">
        <v>7</v>
      </c>
      <c r="B13" s="91" t="s">
        <v>8</v>
      </c>
      <c r="C13" s="97">
        <v>1143954</v>
      </c>
      <c r="D13" s="116">
        <f>'[1]2สรุปจัดสรรช่วยค่าKปี68'!Y9+'[1]2สรุปจัดสรรช่วยค่าKปี68'!Y10+'[1]2สรุปจัดสรรช่วยค่าKปี68'!Y11+'[1]2สรุปจัดสรรช่วยค่าKปี68'!Y12+'[1]2สรุปจัดสรรช่วยค่าKปี68'!Y13</f>
        <v>10607953.699999999</v>
      </c>
      <c r="E13" s="93">
        <v>15417911.210945856</v>
      </c>
      <c r="F13" s="94">
        <v>34301229.200000003</v>
      </c>
      <c r="G13" s="93">
        <v>13468262.789999999</v>
      </c>
      <c r="H13" s="95">
        <f t="shared" si="2"/>
        <v>63187403.200945862</v>
      </c>
      <c r="I13" s="94">
        <f t="shared" si="0"/>
        <v>55.235965083338897</v>
      </c>
      <c r="J13" s="96">
        <f>I13-I14</f>
        <v>2.7771004337135636</v>
      </c>
      <c r="K13" s="96">
        <f t="shared" si="3"/>
        <v>73795356.900945857</v>
      </c>
      <c r="L13" s="93">
        <f t="shared" si="1"/>
        <v>64.509024751822068</v>
      </c>
      <c r="M13" s="96">
        <f t="shared" si="4"/>
        <v>4.3449661423415051</v>
      </c>
      <c r="N13" s="82">
        <f t="shared" si="5"/>
        <v>7.221863422719343</v>
      </c>
      <c r="O13" s="115"/>
    </row>
    <row r="14" spans="1:15">
      <c r="A14" s="157" t="s">
        <v>9</v>
      </c>
      <c r="B14" s="158"/>
      <c r="C14" s="98">
        <f>SUM(C7:C13)</f>
        <v>4080432</v>
      </c>
      <c r="D14" s="99">
        <f>SUM(D7:D13)</f>
        <v>31440519.999999996</v>
      </c>
      <c r="E14" s="100">
        <f t="shared" ref="E14:G14" si="6">SUM(E7:E13)</f>
        <v>53513707.5</v>
      </c>
      <c r="F14" s="100">
        <f t="shared" si="6"/>
        <v>117730156.5</v>
      </c>
      <c r="G14" s="100">
        <f t="shared" si="6"/>
        <v>42810966</v>
      </c>
      <c r="H14" s="101">
        <f t="shared" si="2"/>
        <v>214054830</v>
      </c>
      <c r="I14" s="101">
        <f t="shared" si="0"/>
        <v>52.458864649625333</v>
      </c>
      <c r="J14" s="102"/>
      <c r="K14" s="117">
        <f>SUM(K7:K13)</f>
        <v>245495350</v>
      </c>
      <c r="L14" s="103">
        <f t="shared" si="1"/>
        <v>60.164058609480563</v>
      </c>
      <c r="M14" s="102">
        <f t="shared" si="4"/>
        <v>0</v>
      </c>
      <c r="N14" s="82">
        <f>M14/$L$14*100</f>
        <v>0</v>
      </c>
      <c r="O14" s="115"/>
    </row>
    <row r="15" spans="1:15">
      <c r="A15" s="82"/>
    </row>
    <row r="16" spans="1:15">
      <c r="H16" s="104">
        <f>H14-H8</f>
        <v>199032603.04820317</v>
      </c>
    </row>
  </sheetData>
  <mergeCells count="9">
    <mergeCell ref="L5:L6"/>
    <mergeCell ref="A14:B14"/>
    <mergeCell ref="M5:M6"/>
    <mergeCell ref="A5:A6"/>
    <mergeCell ref="B5:B6"/>
    <mergeCell ref="C5:C6"/>
    <mergeCell ref="D5:D6"/>
    <mergeCell ref="E5:J5"/>
    <mergeCell ref="K5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C19B-618E-4611-89F0-84E27B970F55}">
  <dimension ref="A2:I98"/>
  <sheetViews>
    <sheetView workbookViewId="0">
      <pane xSplit="6" ySplit="2" topLeftCell="G93" activePane="bottomRight" state="frozen"/>
      <selection pane="topRight" activeCell="G1" sqref="G1"/>
      <selection pane="bottomLeft" activeCell="A3" sqref="A3"/>
      <selection pane="bottomRight" activeCell="J10" sqref="J10"/>
    </sheetView>
  </sheetViews>
  <sheetFormatPr defaultRowHeight="14.5"/>
  <cols>
    <col min="1" max="1" width="5.08984375" bestFit="1" customWidth="1"/>
    <col min="2" max="2" width="3.6328125" bestFit="1" customWidth="1"/>
    <col min="3" max="3" width="8.453125" bestFit="1" customWidth="1"/>
    <col min="4" max="4" width="15.7265625" bestFit="1" customWidth="1"/>
    <col min="5" max="5" width="7.90625" bestFit="1" customWidth="1"/>
    <col min="6" max="6" width="27.453125" bestFit="1" customWidth="1"/>
    <col min="7" max="8" width="14.08984375" bestFit="1" customWidth="1"/>
    <col min="9" max="9" width="14.453125" bestFit="1" customWidth="1"/>
  </cols>
  <sheetData>
    <row r="2" spans="1:9" ht="39">
      <c r="A2" s="125" t="s">
        <v>128</v>
      </c>
      <c r="B2" s="125" t="s">
        <v>380</v>
      </c>
      <c r="C2" s="125" t="s">
        <v>214</v>
      </c>
      <c r="D2" s="125" t="s">
        <v>129</v>
      </c>
      <c r="E2" s="125" t="s">
        <v>215</v>
      </c>
      <c r="F2" s="125" t="s">
        <v>381</v>
      </c>
      <c r="G2" s="123" t="s">
        <v>383</v>
      </c>
      <c r="H2" s="123" t="s">
        <v>384</v>
      </c>
      <c r="I2" s="125" t="s">
        <v>385</v>
      </c>
    </row>
    <row r="3" spans="1:9">
      <c r="A3" s="118">
        <v>499</v>
      </c>
      <c r="B3" s="119" t="s">
        <v>382</v>
      </c>
      <c r="C3" s="119" t="s">
        <v>221</v>
      </c>
      <c r="D3" s="119" t="s">
        <v>3</v>
      </c>
      <c r="E3" s="119" t="s">
        <v>222</v>
      </c>
      <c r="F3" s="119" t="s">
        <v>144</v>
      </c>
      <c r="G3" s="126">
        <f>VLOOKUP($E3,'[2]5.เขตปรับKและเกลี่ยเงินเพิ่มฯ'!$E$16:$AI$110,31,FALSE)</f>
        <v>169435163.94999999</v>
      </c>
      <c r="H3" s="124">
        <f>VLOOKUP($E3,'[3]4.เขตปรับKและเกลี่ยเงินเพิ่มฯ'!$E$16:$AP$111,31,0)</f>
        <v>159199449</v>
      </c>
      <c r="I3" s="127">
        <f>H3-G3</f>
        <v>-10235714.949999988</v>
      </c>
    </row>
    <row r="4" spans="1:9">
      <c r="A4" s="118">
        <v>500</v>
      </c>
      <c r="B4" s="119" t="s">
        <v>382</v>
      </c>
      <c r="C4" s="119" t="s">
        <v>221</v>
      </c>
      <c r="D4" s="119" t="s">
        <v>3</v>
      </c>
      <c r="E4" s="119" t="s">
        <v>223</v>
      </c>
      <c r="F4" s="119" t="s">
        <v>146</v>
      </c>
      <c r="G4" s="126">
        <f>VLOOKUP($E4,'[2]5.เขตปรับKและเกลี่ยเงินเพิ่มฯ'!$E$16:$AI$110,31,FALSE)</f>
        <v>52101939.57</v>
      </c>
      <c r="H4" s="124">
        <f>VLOOKUP($E4,'[3]4.เขตปรับKและเกลี่ยเงินเพิ่มฯ'!$E$16:$AP$111,31,0)</f>
        <v>44672115</v>
      </c>
      <c r="I4" s="127">
        <f t="shared" ref="I4:I67" si="0">H4-G4</f>
        <v>-7429824.5700000003</v>
      </c>
    </row>
    <row r="5" spans="1:9">
      <c r="A5" s="118">
        <v>501</v>
      </c>
      <c r="B5" s="119" t="s">
        <v>382</v>
      </c>
      <c r="C5" s="119" t="s">
        <v>221</v>
      </c>
      <c r="D5" s="119" t="s">
        <v>3</v>
      </c>
      <c r="E5" s="119" t="s">
        <v>224</v>
      </c>
      <c r="F5" s="119" t="s">
        <v>143</v>
      </c>
      <c r="G5" s="126">
        <f>VLOOKUP($E5,'[2]5.เขตปรับKและเกลี่ยเงินเพิ่มฯ'!$E$16:$AI$110,31,FALSE)</f>
        <v>79177057.859999999</v>
      </c>
      <c r="H5" s="124">
        <f>VLOOKUP($E5,'[3]4.เขตปรับKและเกลี่ยเงินเพิ่มฯ'!$E$16:$AP$111,31,0)</f>
        <v>75138125</v>
      </c>
      <c r="I5" s="127">
        <f t="shared" si="0"/>
        <v>-4038932.8599999994</v>
      </c>
    </row>
    <row r="6" spans="1:9">
      <c r="A6" s="118">
        <v>502</v>
      </c>
      <c r="B6" s="119" t="s">
        <v>382</v>
      </c>
      <c r="C6" s="119" t="s">
        <v>221</v>
      </c>
      <c r="D6" s="119" t="s">
        <v>3</v>
      </c>
      <c r="E6" s="119" t="s">
        <v>225</v>
      </c>
      <c r="F6" s="119" t="s">
        <v>147</v>
      </c>
      <c r="G6" s="126">
        <f>VLOOKUP($E6,'[2]5.เขตปรับKและเกลี่ยเงินเพิ่มฯ'!$E$16:$AI$110,31,FALSE)</f>
        <v>73515532.629999995</v>
      </c>
      <c r="H6" s="124">
        <f>VLOOKUP($E6,'[3]4.เขตปรับKและเกลี่ยเงินเพิ่มฯ'!$E$16:$AP$111,31,0)</f>
        <v>60965349</v>
      </c>
      <c r="I6" s="127">
        <f t="shared" si="0"/>
        <v>-12550183.629999995</v>
      </c>
    </row>
    <row r="7" spans="1:9">
      <c r="A7" s="118">
        <v>503</v>
      </c>
      <c r="B7" s="119" t="s">
        <v>382</v>
      </c>
      <c r="C7" s="119" t="s">
        <v>221</v>
      </c>
      <c r="D7" s="119" t="s">
        <v>3</v>
      </c>
      <c r="E7" s="119" t="s">
        <v>226</v>
      </c>
      <c r="F7" s="119" t="s">
        <v>145</v>
      </c>
      <c r="G7" s="126">
        <f>VLOOKUP($E7,'[2]5.เขตปรับKและเกลี่ยเงินเพิ่มฯ'!$E$16:$AI$110,31,FALSE)</f>
        <v>40122213.07</v>
      </c>
      <c r="H7" s="124">
        <f>VLOOKUP($E7,'[3]4.เขตปรับKและเกลี่ยเงินเพิ่มฯ'!$E$16:$AP$111,31,0)</f>
        <v>32828444</v>
      </c>
      <c r="I7" s="127">
        <f t="shared" si="0"/>
        <v>-7293769.0700000003</v>
      </c>
    </row>
    <row r="8" spans="1:9">
      <c r="A8" s="118">
        <v>504</v>
      </c>
      <c r="B8" s="119" t="s">
        <v>382</v>
      </c>
      <c r="C8" s="119" t="s">
        <v>221</v>
      </c>
      <c r="D8" s="119" t="s">
        <v>3</v>
      </c>
      <c r="E8" s="119" t="s">
        <v>227</v>
      </c>
      <c r="F8" s="119" t="s">
        <v>142</v>
      </c>
      <c r="G8" s="126">
        <f>VLOOKUP($E8,'[2]5.เขตปรับKและเกลี่ยเงินเพิ่มฯ'!$E$16:$AI$110,31,FALSE)</f>
        <v>42548710.670000002</v>
      </c>
      <c r="H8" s="124">
        <f>VLOOKUP($E8,'[3]4.เขตปรับKและเกลี่ยเงินเพิ่มฯ'!$E$16:$AP$111,31,0)</f>
        <v>34306296</v>
      </c>
      <c r="I8" s="127">
        <f t="shared" si="0"/>
        <v>-8242414.6700000018</v>
      </c>
    </row>
    <row r="9" spans="1:9">
      <c r="A9" s="118">
        <v>505</v>
      </c>
      <c r="B9" s="119" t="s">
        <v>382</v>
      </c>
      <c r="C9" s="119" t="s">
        <v>221</v>
      </c>
      <c r="D9" s="119" t="s">
        <v>3</v>
      </c>
      <c r="E9" s="119" t="s">
        <v>228</v>
      </c>
      <c r="F9" s="119" t="s">
        <v>149</v>
      </c>
      <c r="G9" s="126">
        <f>VLOOKUP($E9,'[2]5.เขตปรับKและเกลี่ยเงินเพิ่มฯ'!$E$16:$AI$110,31,FALSE)</f>
        <v>36739885.07</v>
      </c>
      <c r="H9" s="124">
        <f>VLOOKUP($E9,'[3]4.เขตปรับKและเกลี่ยเงินเพิ่มฯ'!$E$16:$AP$111,31,0)</f>
        <v>29254856</v>
      </c>
      <c r="I9" s="127">
        <f t="shared" si="0"/>
        <v>-7485029.0700000003</v>
      </c>
    </row>
    <row r="10" spans="1:9">
      <c r="A10" s="118">
        <v>506</v>
      </c>
      <c r="B10" s="119" t="s">
        <v>382</v>
      </c>
      <c r="C10" s="119" t="s">
        <v>221</v>
      </c>
      <c r="D10" s="119" t="s">
        <v>3</v>
      </c>
      <c r="E10" s="119" t="s">
        <v>229</v>
      </c>
      <c r="F10" s="119" t="s">
        <v>148</v>
      </c>
      <c r="G10" s="126">
        <f>VLOOKUP($E10,'[2]5.เขตปรับKและเกลี่ยเงินเพิ่มฯ'!$E$16:$AI$110,31,FALSE)</f>
        <v>11392712.539999999</v>
      </c>
      <c r="H10" s="124">
        <f>VLOOKUP($E10,'[3]4.เขตปรับKและเกลี่ยเงินเพิ่มฯ'!$E$16:$AP$111,31,0)</f>
        <v>10000000</v>
      </c>
      <c r="I10" s="127">
        <f t="shared" si="0"/>
        <v>-1392712.5399999991</v>
      </c>
    </row>
    <row r="11" spans="1:9">
      <c r="A11" s="128"/>
      <c r="B11" s="129"/>
      <c r="C11" s="129"/>
      <c r="D11" s="130" t="s">
        <v>230</v>
      </c>
      <c r="E11" s="129"/>
      <c r="F11" s="129"/>
      <c r="G11" s="131">
        <f t="shared" ref="G11:I11" si="1">SUBTOTAL(9,G3:G10)</f>
        <v>505033215.36000001</v>
      </c>
      <c r="H11" s="132">
        <f t="shared" si="1"/>
        <v>446364634</v>
      </c>
      <c r="I11" s="132">
        <f t="shared" si="1"/>
        <v>-58668581.359999985</v>
      </c>
    </row>
    <row r="12" spans="1:9">
      <c r="A12" s="118">
        <v>507</v>
      </c>
      <c r="B12" s="119" t="s">
        <v>382</v>
      </c>
      <c r="C12" s="119" t="s">
        <v>231</v>
      </c>
      <c r="D12" s="119" t="s">
        <v>7</v>
      </c>
      <c r="E12" s="119" t="s">
        <v>232</v>
      </c>
      <c r="F12" s="119" t="s">
        <v>192</v>
      </c>
      <c r="G12" s="126">
        <f>VLOOKUP($E12,'[2]5.เขตปรับKและเกลี่ยเงินเพิ่มฯ'!$E$16:$AI$110,31,FALSE)</f>
        <v>181467552.72999999</v>
      </c>
      <c r="H12" s="124">
        <f>VLOOKUP($E12,'[3]4.เขตปรับKและเกลี่ยเงินเพิ่มฯ'!$E$16:$AP$111,31,0)</f>
        <v>188867707</v>
      </c>
      <c r="I12" s="127">
        <f t="shared" si="0"/>
        <v>7400154.2700000107</v>
      </c>
    </row>
    <row r="13" spans="1:9">
      <c r="A13" s="118">
        <v>508</v>
      </c>
      <c r="B13" s="119" t="s">
        <v>382</v>
      </c>
      <c r="C13" s="119" t="s">
        <v>231</v>
      </c>
      <c r="D13" s="119" t="s">
        <v>7</v>
      </c>
      <c r="E13" s="119" t="s">
        <v>233</v>
      </c>
      <c r="F13" s="119" t="s">
        <v>191</v>
      </c>
      <c r="G13" s="126">
        <f>VLOOKUP($E13,'[2]5.เขตปรับKและเกลี่ยเงินเพิ่มฯ'!$E$16:$AI$110,31,FALSE)</f>
        <v>72616851.349999994</v>
      </c>
      <c r="H13" s="124">
        <f>VLOOKUP($E13,'[3]4.เขตปรับKและเกลี่ยเงินเพิ่มฯ'!$E$16:$AP$111,31,0)</f>
        <v>77376242</v>
      </c>
      <c r="I13" s="127">
        <f t="shared" si="0"/>
        <v>4759390.650000006</v>
      </c>
    </row>
    <row r="14" spans="1:9">
      <c r="A14" s="118">
        <v>509</v>
      </c>
      <c r="B14" s="119" t="s">
        <v>382</v>
      </c>
      <c r="C14" s="119" t="s">
        <v>231</v>
      </c>
      <c r="D14" s="119" t="s">
        <v>7</v>
      </c>
      <c r="E14" s="119" t="s">
        <v>234</v>
      </c>
      <c r="F14" s="119" t="s">
        <v>190</v>
      </c>
      <c r="G14" s="126">
        <f>VLOOKUP($E14,'[2]5.เขตปรับKและเกลี่ยเงินเพิ่มฯ'!$E$16:$AI$110,31,FALSE)</f>
        <v>53260712.43</v>
      </c>
      <c r="H14" s="124">
        <f>VLOOKUP($E14,'[3]4.เขตปรับKและเกลี่ยเงินเพิ่มฯ'!$E$16:$AP$111,31,0)</f>
        <v>45522839</v>
      </c>
      <c r="I14" s="127">
        <f t="shared" si="0"/>
        <v>-7737873.4299999997</v>
      </c>
    </row>
    <row r="15" spans="1:9">
      <c r="A15" s="118">
        <v>510</v>
      </c>
      <c r="B15" s="119" t="s">
        <v>382</v>
      </c>
      <c r="C15" s="119" t="s">
        <v>231</v>
      </c>
      <c r="D15" s="119" t="s">
        <v>7</v>
      </c>
      <c r="E15" s="119" t="s">
        <v>235</v>
      </c>
      <c r="F15" s="119" t="s">
        <v>189</v>
      </c>
      <c r="G15" s="126">
        <f>VLOOKUP($E15,'[2]5.เขตปรับKและเกลี่ยเงินเพิ่มฯ'!$E$16:$AI$110,31,FALSE)</f>
        <v>94852845.640000001</v>
      </c>
      <c r="H15" s="124">
        <f>VLOOKUP($E15,'[3]4.เขตปรับKและเกลี่ยเงินเพิ่มฯ'!$E$16:$AP$111,31,0)</f>
        <v>98668806</v>
      </c>
      <c r="I15" s="127">
        <f t="shared" si="0"/>
        <v>3815960.3599999994</v>
      </c>
    </row>
    <row r="16" spans="1:9">
      <c r="A16" s="118">
        <v>511</v>
      </c>
      <c r="B16" s="119" t="s">
        <v>382</v>
      </c>
      <c r="C16" s="119" t="s">
        <v>231</v>
      </c>
      <c r="D16" s="119" t="s">
        <v>7</v>
      </c>
      <c r="E16" s="119" t="s">
        <v>236</v>
      </c>
      <c r="F16" s="119" t="s">
        <v>188</v>
      </c>
      <c r="G16" s="126">
        <f>VLOOKUP($E16,'[2]5.เขตปรับKและเกลี่ยเงินเพิ่มฯ'!$E$16:$AI$110,31,FALSE)</f>
        <v>54927523.810000002</v>
      </c>
      <c r="H16" s="124">
        <f>VLOOKUP($E16,'[3]4.เขตปรับKและเกลี่ยเงินเพิ่มฯ'!$E$16:$AP$111,31,0)</f>
        <v>51569694</v>
      </c>
      <c r="I16" s="127">
        <f t="shared" si="0"/>
        <v>-3357829.8100000024</v>
      </c>
    </row>
    <row r="17" spans="1:9">
      <c r="A17" s="118">
        <v>512</v>
      </c>
      <c r="B17" s="119" t="s">
        <v>382</v>
      </c>
      <c r="C17" s="119" t="s">
        <v>231</v>
      </c>
      <c r="D17" s="119" t="s">
        <v>7</v>
      </c>
      <c r="E17" s="119" t="s">
        <v>237</v>
      </c>
      <c r="F17" s="119" t="s">
        <v>238</v>
      </c>
      <c r="G17" s="126">
        <f>VLOOKUP($E17,'[2]5.เขตปรับKและเกลี่ยเงินเพิ่มฯ'!$E$16:$AI$110,31,FALSE)</f>
        <v>41770505.079999998</v>
      </c>
      <c r="H17" s="124">
        <f>VLOOKUP($E17,'[3]4.เขตปรับKและเกลี่ยเงินเพิ่มฯ'!$E$16:$AP$111,31,0)</f>
        <v>29642982</v>
      </c>
      <c r="I17" s="127">
        <f t="shared" si="0"/>
        <v>-12127523.079999998</v>
      </c>
    </row>
    <row r="18" spans="1:9">
      <c r="A18" s="128"/>
      <c r="B18" s="129"/>
      <c r="C18" s="129"/>
      <c r="D18" s="130" t="s">
        <v>239</v>
      </c>
      <c r="E18" s="129"/>
      <c r="F18" s="129"/>
      <c r="G18" s="131">
        <f t="shared" ref="G18:I18" si="2">SUBTOTAL(9,G12:G17)</f>
        <v>498895991.03999996</v>
      </c>
      <c r="H18" s="132">
        <f t="shared" si="2"/>
        <v>491648270</v>
      </c>
      <c r="I18" s="132">
        <f t="shared" si="2"/>
        <v>-7247721.0399999842</v>
      </c>
    </row>
    <row r="19" spans="1:9">
      <c r="A19" s="118">
        <v>513</v>
      </c>
      <c r="B19" s="119" t="s">
        <v>382</v>
      </c>
      <c r="C19" s="119" t="s">
        <v>240</v>
      </c>
      <c r="D19" s="119" t="s">
        <v>8</v>
      </c>
      <c r="E19" s="119" t="s">
        <v>241</v>
      </c>
      <c r="F19" s="119" t="s">
        <v>210</v>
      </c>
      <c r="G19" s="126">
        <f>VLOOKUP($E19,'[2]5.เขตปรับKและเกลี่ยเงินเพิ่มฯ'!$E$16:$AI$110,31,FALSE)</f>
        <v>714668362.23000002</v>
      </c>
      <c r="H19" s="124">
        <f>VLOOKUP($E19,'[3]4.เขตปรับKและเกลี่ยเงินเพิ่มฯ'!$E$16:$AP$111,31,0)</f>
        <v>826790829.62</v>
      </c>
      <c r="I19" s="127">
        <f t="shared" si="0"/>
        <v>112122467.38999999</v>
      </c>
    </row>
    <row r="20" spans="1:9">
      <c r="A20" s="118">
        <v>514</v>
      </c>
      <c r="B20" s="119" t="s">
        <v>382</v>
      </c>
      <c r="C20" s="119" t="s">
        <v>240</v>
      </c>
      <c r="D20" s="119" t="s">
        <v>8</v>
      </c>
      <c r="E20" s="119" t="s">
        <v>242</v>
      </c>
      <c r="F20" s="119" t="s">
        <v>193</v>
      </c>
      <c r="G20" s="126">
        <f>VLOOKUP($E20,'[2]5.เขตปรับKและเกลี่ยเงินเพิ่มฯ'!$E$16:$AI$110,31,FALSE)</f>
        <v>59025608.450000003</v>
      </c>
      <c r="H20" s="124">
        <f>VLOOKUP($E20,'[3]4.เขตปรับKและเกลี่ยเงินเพิ่มฯ'!$E$16:$AP$111,31,0)</f>
        <v>56441787</v>
      </c>
      <c r="I20" s="127">
        <f t="shared" si="0"/>
        <v>-2583821.450000003</v>
      </c>
    </row>
    <row r="21" spans="1:9">
      <c r="A21" s="118">
        <v>515</v>
      </c>
      <c r="B21" s="119" t="s">
        <v>382</v>
      </c>
      <c r="C21" s="119" t="s">
        <v>240</v>
      </c>
      <c r="D21" s="119" t="s">
        <v>8</v>
      </c>
      <c r="E21" s="119" t="s">
        <v>243</v>
      </c>
      <c r="F21" s="119" t="s">
        <v>211</v>
      </c>
      <c r="G21" s="126">
        <f>VLOOKUP($E21,'[2]5.เขตปรับKและเกลี่ยเงินเพิ่มฯ'!$E$16:$AI$110,31,FALSE)</f>
        <v>50495357.439999998</v>
      </c>
      <c r="H21" s="124">
        <f>VLOOKUP($E21,'[3]4.เขตปรับKและเกลี่ยเงินเพิ่มฯ'!$E$16:$AP$111,31,0)</f>
        <v>45187207</v>
      </c>
      <c r="I21" s="127">
        <f t="shared" si="0"/>
        <v>-5308150.4399999976</v>
      </c>
    </row>
    <row r="22" spans="1:9">
      <c r="A22" s="118">
        <v>516</v>
      </c>
      <c r="B22" s="119" t="s">
        <v>382</v>
      </c>
      <c r="C22" s="119" t="s">
        <v>240</v>
      </c>
      <c r="D22" s="119" t="s">
        <v>8</v>
      </c>
      <c r="E22" s="119" t="s">
        <v>244</v>
      </c>
      <c r="F22" s="119" t="s">
        <v>202</v>
      </c>
      <c r="G22" s="126">
        <f>VLOOKUP($E22,'[2]5.เขตปรับKและเกลี่ยเงินเพิ่มฯ'!$E$16:$AI$110,31,FALSE)</f>
        <v>174911422.27000001</v>
      </c>
      <c r="H22" s="124">
        <f>VLOOKUP($E22,'[3]4.เขตปรับKและเกลี่ยเงินเพิ่มฯ'!$E$16:$AP$111,31,0)</f>
        <v>172000235</v>
      </c>
      <c r="I22" s="127">
        <f t="shared" si="0"/>
        <v>-2911187.2700000107</v>
      </c>
    </row>
    <row r="23" spans="1:9">
      <c r="A23" s="118">
        <v>517</v>
      </c>
      <c r="B23" s="119" t="s">
        <v>382</v>
      </c>
      <c r="C23" s="119" t="s">
        <v>240</v>
      </c>
      <c r="D23" s="119" t="s">
        <v>8</v>
      </c>
      <c r="E23" s="119" t="s">
        <v>245</v>
      </c>
      <c r="F23" s="119" t="s">
        <v>207</v>
      </c>
      <c r="G23" s="126">
        <f>VLOOKUP($E23,'[2]5.เขตปรับKและเกลี่ยเงินเพิ่มฯ'!$E$16:$AI$110,31,FALSE)</f>
        <v>10000000</v>
      </c>
      <c r="H23" s="124">
        <f>VLOOKUP($E23,'[3]4.เขตปรับKและเกลี่ยเงินเพิ่มฯ'!$E$16:$AP$111,31,0)</f>
        <v>10000000</v>
      </c>
      <c r="I23" s="127">
        <f t="shared" si="0"/>
        <v>0</v>
      </c>
    </row>
    <row r="24" spans="1:9">
      <c r="A24" s="118">
        <v>518</v>
      </c>
      <c r="B24" s="119" t="s">
        <v>382</v>
      </c>
      <c r="C24" s="119" t="s">
        <v>240</v>
      </c>
      <c r="D24" s="119" t="s">
        <v>8</v>
      </c>
      <c r="E24" s="119" t="s">
        <v>246</v>
      </c>
      <c r="F24" s="119" t="s">
        <v>213</v>
      </c>
      <c r="G24" s="126">
        <f>VLOOKUP($E24,'[2]5.เขตปรับKและเกลี่ยเงินเพิ่มฯ'!$E$16:$AI$110,31,FALSE)</f>
        <v>48552848.799999997</v>
      </c>
      <c r="H24" s="124">
        <f>VLOOKUP($E24,'[3]4.เขตปรับKและเกลี่ยเงินเพิ่มฯ'!$E$16:$AP$111,31,0)</f>
        <v>39694579</v>
      </c>
      <c r="I24" s="127">
        <f t="shared" si="0"/>
        <v>-8858269.799999997</v>
      </c>
    </row>
    <row r="25" spans="1:9">
      <c r="A25" s="118">
        <v>519</v>
      </c>
      <c r="B25" s="119" t="s">
        <v>382</v>
      </c>
      <c r="C25" s="119" t="s">
        <v>240</v>
      </c>
      <c r="D25" s="119" t="s">
        <v>8</v>
      </c>
      <c r="E25" s="119" t="s">
        <v>247</v>
      </c>
      <c r="F25" s="119" t="s">
        <v>201</v>
      </c>
      <c r="G25" s="126">
        <f>VLOOKUP($E25,'[2]5.เขตปรับKและเกลี่ยเงินเพิ่มฯ'!$E$16:$AI$110,31,FALSE)</f>
        <v>115129324.52</v>
      </c>
      <c r="H25" s="124">
        <f>VLOOKUP($E25,'[3]4.เขตปรับKและเกลี่ยเงินเพิ่มฯ'!$E$16:$AP$111,31,0)</f>
        <v>137616391.66999999</v>
      </c>
      <c r="I25" s="127">
        <f t="shared" si="0"/>
        <v>22487067.149999991</v>
      </c>
    </row>
    <row r="26" spans="1:9">
      <c r="A26" s="118">
        <v>520</v>
      </c>
      <c r="B26" s="119" t="s">
        <v>382</v>
      </c>
      <c r="C26" s="119" t="s">
        <v>240</v>
      </c>
      <c r="D26" s="119" t="s">
        <v>8</v>
      </c>
      <c r="E26" s="119" t="s">
        <v>248</v>
      </c>
      <c r="F26" s="119" t="s">
        <v>204</v>
      </c>
      <c r="G26" s="126">
        <f>VLOOKUP($E26,'[2]5.เขตปรับKและเกลี่ยเงินเพิ่มฯ'!$E$16:$AI$110,31,FALSE)</f>
        <v>33214141.48</v>
      </c>
      <c r="H26" s="124">
        <f>VLOOKUP($E26,'[3]4.เขตปรับKและเกลี่ยเงินเพิ่มฯ'!$E$16:$AP$111,31,0)</f>
        <v>24181997</v>
      </c>
      <c r="I26" s="127">
        <f t="shared" si="0"/>
        <v>-9032144.4800000004</v>
      </c>
    </row>
    <row r="27" spans="1:9">
      <c r="A27" s="118">
        <v>521</v>
      </c>
      <c r="B27" s="119" t="s">
        <v>382</v>
      </c>
      <c r="C27" s="119" t="s">
        <v>240</v>
      </c>
      <c r="D27" s="119" t="s">
        <v>8</v>
      </c>
      <c r="E27" s="119" t="s">
        <v>249</v>
      </c>
      <c r="F27" s="119" t="s">
        <v>195</v>
      </c>
      <c r="G27" s="126">
        <f>VLOOKUP($E27,'[2]5.เขตปรับKและเกลี่ยเงินเพิ่มฯ'!$E$16:$AI$110,31,FALSE)</f>
        <v>40983144.200000003</v>
      </c>
      <c r="H27" s="124">
        <f>VLOOKUP($E27,'[3]4.เขตปรับKและเกลี่ยเงินเพิ่มฯ'!$E$16:$AP$111,31,0)</f>
        <v>31416627</v>
      </c>
      <c r="I27" s="127">
        <f t="shared" si="0"/>
        <v>-9566517.200000003</v>
      </c>
    </row>
    <row r="28" spans="1:9">
      <c r="A28" s="118">
        <v>522</v>
      </c>
      <c r="B28" s="119" t="s">
        <v>382</v>
      </c>
      <c r="C28" s="119" t="s">
        <v>240</v>
      </c>
      <c r="D28" s="119" t="s">
        <v>8</v>
      </c>
      <c r="E28" s="119" t="s">
        <v>250</v>
      </c>
      <c r="F28" s="119" t="s">
        <v>198</v>
      </c>
      <c r="G28" s="126">
        <f>VLOOKUP($E28,'[2]5.เขตปรับKและเกลี่ยเงินเพิ่มฯ'!$E$16:$AI$110,31,FALSE)</f>
        <v>44685523.18</v>
      </c>
      <c r="H28" s="124">
        <f>VLOOKUP($E28,'[3]4.เขตปรับKและเกลี่ยเงินเพิ่มฯ'!$E$16:$AP$111,31,0)</f>
        <v>33218078</v>
      </c>
      <c r="I28" s="127">
        <f t="shared" si="0"/>
        <v>-11467445.18</v>
      </c>
    </row>
    <row r="29" spans="1:9">
      <c r="A29" s="118">
        <v>523</v>
      </c>
      <c r="B29" s="119" t="s">
        <v>382</v>
      </c>
      <c r="C29" s="119" t="s">
        <v>240</v>
      </c>
      <c r="D29" s="119" t="s">
        <v>8</v>
      </c>
      <c r="E29" s="119" t="s">
        <v>251</v>
      </c>
      <c r="F29" s="119" t="s">
        <v>194</v>
      </c>
      <c r="G29" s="126">
        <f>VLOOKUP($E29,'[2]5.เขตปรับKและเกลี่ยเงินเพิ่มฯ'!$E$16:$AI$110,31,FALSE)</f>
        <v>54908634.619999997</v>
      </c>
      <c r="H29" s="124">
        <f>VLOOKUP($E29,'[3]4.เขตปรับKและเกลี่ยเงินเพิ่มฯ'!$E$16:$AP$111,31,0)</f>
        <v>48256836</v>
      </c>
      <c r="I29" s="127">
        <f t="shared" si="0"/>
        <v>-6651798.6199999973</v>
      </c>
    </row>
    <row r="30" spans="1:9">
      <c r="A30" s="118">
        <v>524</v>
      </c>
      <c r="B30" s="119" t="s">
        <v>382</v>
      </c>
      <c r="C30" s="119" t="s">
        <v>240</v>
      </c>
      <c r="D30" s="119" t="s">
        <v>8</v>
      </c>
      <c r="E30" s="119" t="s">
        <v>252</v>
      </c>
      <c r="F30" s="119" t="s">
        <v>199</v>
      </c>
      <c r="G30" s="126">
        <f>VLOOKUP($E30,'[2]5.เขตปรับKและเกลี่ยเงินเพิ่มฯ'!$E$16:$AI$110,31,FALSE)</f>
        <v>115687901.41</v>
      </c>
      <c r="H30" s="124">
        <f>VLOOKUP($E30,'[3]4.เขตปรับKและเกลี่ยเงินเพิ่มฯ'!$E$16:$AP$111,31,0)</f>
        <v>119116736</v>
      </c>
      <c r="I30" s="127">
        <f t="shared" si="0"/>
        <v>3428834.5900000036</v>
      </c>
    </row>
    <row r="31" spans="1:9">
      <c r="A31" s="118">
        <v>525</v>
      </c>
      <c r="B31" s="119" t="s">
        <v>382</v>
      </c>
      <c r="C31" s="119" t="s">
        <v>240</v>
      </c>
      <c r="D31" s="119" t="s">
        <v>8</v>
      </c>
      <c r="E31" s="119" t="s">
        <v>253</v>
      </c>
      <c r="F31" s="119" t="s">
        <v>196</v>
      </c>
      <c r="G31" s="126">
        <f>VLOOKUP($E31,'[2]5.เขตปรับKและเกลี่ยเงินเพิ่มฯ'!$E$16:$AI$110,31,FALSE)</f>
        <v>64121922.710000001</v>
      </c>
      <c r="H31" s="124">
        <f>VLOOKUP($E31,'[3]4.เขตปรับKและเกลี่ยเงินเพิ่มฯ'!$E$16:$AP$111,31,0)</f>
        <v>56391302</v>
      </c>
      <c r="I31" s="127">
        <f t="shared" si="0"/>
        <v>-7730620.7100000009</v>
      </c>
    </row>
    <row r="32" spans="1:9">
      <c r="A32" s="118">
        <v>526</v>
      </c>
      <c r="B32" s="119" t="s">
        <v>382</v>
      </c>
      <c r="C32" s="119" t="s">
        <v>240</v>
      </c>
      <c r="D32" s="119" t="s">
        <v>8</v>
      </c>
      <c r="E32" s="119" t="s">
        <v>254</v>
      </c>
      <c r="F32" s="119" t="s">
        <v>205</v>
      </c>
      <c r="G32" s="126">
        <f>VLOOKUP($E32,'[2]5.เขตปรับKและเกลี่ยเงินเพิ่มฯ'!$E$16:$AI$110,31,FALSE)</f>
        <v>108226386.75</v>
      </c>
      <c r="H32" s="124">
        <f>VLOOKUP($E32,'[3]4.เขตปรับKและเกลี่ยเงินเพิ่มฯ'!$E$16:$AP$111,31,0)</f>
        <v>107893893.91</v>
      </c>
      <c r="I32" s="127">
        <f t="shared" si="0"/>
        <v>-332492.84000000358</v>
      </c>
    </row>
    <row r="33" spans="1:9">
      <c r="A33" s="118">
        <v>527</v>
      </c>
      <c r="B33" s="119" t="s">
        <v>382</v>
      </c>
      <c r="C33" s="119" t="s">
        <v>240</v>
      </c>
      <c r="D33" s="119" t="s">
        <v>8</v>
      </c>
      <c r="E33" s="119" t="s">
        <v>255</v>
      </c>
      <c r="F33" s="119" t="s">
        <v>208</v>
      </c>
      <c r="G33" s="126">
        <f>VLOOKUP($E33,'[2]5.เขตปรับKและเกลี่ยเงินเพิ่มฯ'!$E$16:$AI$110,31,FALSE)</f>
        <v>33961214.32</v>
      </c>
      <c r="H33" s="124">
        <f>VLOOKUP($E33,'[3]4.เขตปรับKและเกลี่ยเงินเพิ่มฯ'!$E$16:$AP$111,31,0)</f>
        <v>24037835</v>
      </c>
      <c r="I33" s="127">
        <f t="shared" si="0"/>
        <v>-9923379.3200000003</v>
      </c>
    </row>
    <row r="34" spans="1:9">
      <c r="A34" s="118">
        <v>528</v>
      </c>
      <c r="B34" s="119" t="s">
        <v>382</v>
      </c>
      <c r="C34" s="119" t="s">
        <v>240</v>
      </c>
      <c r="D34" s="119" t="s">
        <v>8</v>
      </c>
      <c r="E34" s="119" t="s">
        <v>256</v>
      </c>
      <c r="F34" s="119" t="s">
        <v>203</v>
      </c>
      <c r="G34" s="126">
        <f>VLOOKUP($E34,'[2]5.เขตปรับKและเกลี่ยเงินเพิ่มฯ'!$E$16:$AI$110,31,FALSE)</f>
        <v>24645626.420000002</v>
      </c>
      <c r="H34" s="124">
        <f>VLOOKUP($E34,'[3]4.เขตปรับKและเกลี่ยเงินเพิ่มฯ'!$E$16:$AP$111,31,0)</f>
        <v>16636920</v>
      </c>
      <c r="I34" s="127">
        <f t="shared" si="0"/>
        <v>-8008706.4200000018</v>
      </c>
    </row>
    <row r="35" spans="1:9">
      <c r="A35" s="118">
        <v>529</v>
      </c>
      <c r="B35" s="119" t="s">
        <v>382</v>
      </c>
      <c r="C35" s="119" t="s">
        <v>240</v>
      </c>
      <c r="D35" s="119" t="s">
        <v>8</v>
      </c>
      <c r="E35" s="119" t="s">
        <v>257</v>
      </c>
      <c r="F35" s="119" t="s">
        <v>206</v>
      </c>
      <c r="G35" s="126">
        <f>VLOOKUP($E35,'[2]5.เขตปรับKและเกลี่ยเงินเพิ่มฯ'!$E$16:$AI$110,31,FALSE)</f>
        <v>34915798.75</v>
      </c>
      <c r="H35" s="124">
        <f>VLOOKUP($E35,'[3]4.เขตปรับKและเกลี่ยเงินเพิ่มฯ'!$E$16:$AP$111,31,0)</f>
        <v>24651627</v>
      </c>
      <c r="I35" s="127">
        <f t="shared" si="0"/>
        <v>-10264171.75</v>
      </c>
    </row>
    <row r="36" spans="1:9">
      <c r="A36" s="118">
        <v>530</v>
      </c>
      <c r="B36" s="119" t="s">
        <v>382</v>
      </c>
      <c r="C36" s="119" t="s">
        <v>240</v>
      </c>
      <c r="D36" s="119" t="s">
        <v>8</v>
      </c>
      <c r="E36" s="119" t="s">
        <v>258</v>
      </c>
      <c r="F36" s="119" t="s">
        <v>197</v>
      </c>
      <c r="G36" s="126">
        <f>VLOOKUP($E36,'[2]5.เขตปรับKและเกลี่ยเงินเพิ่มฯ'!$E$16:$AI$110,31,FALSE)</f>
        <v>27872686.280000001</v>
      </c>
      <c r="H36" s="124">
        <f>VLOOKUP($E36,'[3]4.เขตปรับKและเกลี่ยเงินเพิ่มฯ'!$E$16:$AP$111,31,0)</f>
        <v>18432247</v>
      </c>
      <c r="I36" s="127">
        <f t="shared" si="0"/>
        <v>-9440439.2800000012</v>
      </c>
    </row>
    <row r="37" spans="1:9">
      <c r="A37" s="118">
        <v>531</v>
      </c>
      <c r="B37" s="119" t="s">
        <v>382</v>
      </c>
      <c r="C37" s="119" t="s">
        <v>240</v>
      </c>
      <c r="D37" s="119" t="s">
        <v>8</v>
      </c>
      <c r="E37" s="119" t="s">
        <v>259</v>
      </c>
      <c r="F37" s="119" t="s">
        <v>212</v>
      </c>
      <c r="G37" s="126">
        <f>VLOOKUP($E37,'[2]5.เขตปรับKและเกลี่ยเงินเพิ่มฯ'!$E$16:$AI$110,31,FALSE)</f>
        <v>132205754.64</v>
      </c>
      <c r="H37" s="124">
        <f>VLOOKUP($E37,'[3]4.เขตปรับKและเกลี่ยเงินเพิ่มฯ'!$E$16:$AP$111,31,0)</f>
        <v>151305275.63</v>
      </c>
      <c r="I37" s="127">
        <f t="shared" si="0"/>
        <v>19099520.989999995</v>
      </c>
    </row>
    <row r="38" spans="1:9">
      <c r="A38" s="118">
        <v>532</v>
      </c>
      <c r="B38" s="119" t="s">
        <v>382</v>
      </c>
      <c r="C38" s="119" t="s">
        <v>240</v>
      </c>
      <c r="D38" s="119" t="s">
        <v>8</v>
      </c>
      <c r="E38" s="119" t="s">
        <v>260</v>
      </c>
      <c r="F38" s="119" t="s">
        <v>209</v>
      </c>
      <c r="G38" s="126">
        <f>VLOOKUP($E38,'[2]5.เขตปรับKและเกลี่ยเงินเพิ่มฯ'!$E$16:$AI$110,31,FALSE)</f>
        <v>29772488.989999998</v>
      </c>
      <c r="H38" s="124">
        <f>VLOOKUP($E38,'[3]4.เขตปรับKและเกลี่ยเงินเพิ่มฯ'!$E$16:$AP$111,31,0)</f>
        <v>19719445</v>
      </c>
      <c r="I38" s="127">
        <f t="shared" si="0"/>
        <v>-10053043.989999998</v>
      </c>
    </row>
    <row r="39" spans="1:9">
      <c r="A39" s="118">
        <v>533</v>
      </c>
      <c r="B39" s="119" t="s">
        <v>382</v>
      </c>
      <c r="C39" s="119" t="s">
        <v>240</v>
      </c>
      <c r="D39" s="119" t="s">
        <v>8</v>
      </c>
      <c r="E39" s="119" t="s">
        <v>261</v>
      </c>
      <c r="F39" s="119" t="s">
        <v>200</v>
      </c>
      <c r="G39" s="126">
        <f>VLOOKUP($E39,'[2]5.เขตปรับKและเกลี่ยเงินเพิ่มฯ'!$E$16:$AI$110,31,FALSE)</f>
        <v>29590092.75</v>
      </c>
      <c r="H39" s="124">
        <f>VLOOKUP($E39,'[3]4.เขตปรับKและเกลี่ยเงินเพิ่มฯ'!$E$16:$AP$111,31,0)</f>
        <v>22926838</v>
      </c>
      <c r="I39" s="127">
        <f t="shared" si="0"/>
        <v>-6663254.75</v>
      </c>
    </row>
    <row r="40" spans="1:9">
      <c r="A40" s="128"/>
      <c r="B40" s="129"/>
      <c r="C40" s="129"/>
      <c r="D40" s="130" t="s">
        <v>262</v>
      </c>
      <c r="E40" s="129"/>
      <c r="F40" s="129"/>
      <c r="G40" s="131">
        <f t="shared" ref="G40:I40" si="3">SUBTOTAL(9,G19:G39)</f>
        <v>1947574240.2100003</v>
      </c>
      <c r="H40" s="132">
        <f t="shared" si="3"/>
        <v>1985916686.8299999</v>
      </c>
      <c r="I40" s="132">
        <f t="shared" si="3"/>
        <v>38342446.619999945</v>
      </c>
    </row>
    <row r="41" spans="1:9">
      <c r="A41" s="118">
        <v>534</v>
      </c>
      <c r="B41" s="119" t="s">
        <v>382</v>
      </c>
      <c r="C41" s="119" t="s">
        <v>263</v>
      </c>
      <c r="D41" s="119" t="s">
        <v>4</v>
      </c>
      <c r="E41" s="119" t="s">
        <v>264</v>
      </c>
      <c r="F41" s="119" t="s">
        <v>155</v>
      </c>
      <c r="G41" s="126">
        <f>VLOOKUP($E41,'[2]5.เขตปรับKและเกลี่ยเงินเพิ่มฯ'!$E$16:$AI$110,31,FALSE)</f>
        <v>241510631.62</v>
      </c>
      <c r="H41" s="124">
        <f>VLOOKUP($E41,'[3]4.เขตปรับKและเกลี่ยเงินเพิ่มฯ'!$E$16:$AP$111,31,0)</f>
        <v>204264571.91</v>
      </c>
      <c r="I41" s="127">
        <f t="shared" si="0"/>
        <v>-37246059.710000008</v>
      </c>
    </row>
    <row r="42" spans="1:9">
      <c r="A42" s="118">
        <v>535</v>
      </c>
      <c r="B42" s="119" t="s">
        <v>382</v>
      </c>
      <c r="C42" s="119" t="s">
        <v>263</v>
      </c>
      <c r="D42" s="119" t="s">
        <v>4</v>
      </c>
      <c r="E42" s="119" t="s">
        <v>265</v>
      </c>
      <c r="F42" s="119" t="s">
        <v>162</v>
      </c>
      <c r="G42" s="126">
        <f>VLOOKUP($E42,'[2]5.เขตปรับKและเกลี่ยเงินเพิ่มฯ'!$E$16:$AI$110,31,FALSE)</f>
        <v>38014035.68</v>
      </c>
      <c r="H42" s="124">
        <f>VLOOKUP($E42,'[3]4.เขตปรับKและเกลี่ยเงินเพิ่มฯ'!$E$16:$AP$111,31,0)</f>
        <v>26243070</v>
      </c>
      <c r="I42" s="127">
        <f t="shared" si="0"/>
        <v>-11770965.68</v>
      </c>
    </row>
    <row r="43" spans="1:9">
      <c r="A43" s="118">
        <v>536</v>
      </c>
      <c r="B43" s="119" t="s">
        <v>382</v>
      </c>
      <c r="C43" s="119" t="s">
        <v>263</v>
      </c>
      <c r="D43" s="119" t="s">
        <v>4</v>
      </c>
      <c r="E43" s="119" t="s">
        <v>266</v>
      </c>
      <c r="F43" s="119" t="s">
        <v>151</v>
      </c>
      <c r="G43" s="126">
        <f>VLOOKUP($E43,'[2]5.เขตปรับKและเกลี่ยเงินเพิ่มฯ'!$E$16:$AI$110,31,FALSE)</f>
        <v>60141925.189999998</v>
      </c>
      <c r="H43" s="124">
        <f>VLOOKUP($E43,'[3]4.เขตปรับKและเกลี่ยเงินเพิ่มฯ'!$E$16:$AP$111,31,0)</f>
        <v>55026836</v>
      </c>
      <c r="I43" s="127">
        <f t="shared" si="0"/>
        <v>-5115089.1899999976</v>
      </c>
    </row>
    <row r="44" spans="1:9">
      <c r="A44" s="118">
        <v>537</v>
      </c>
      <c r="B44" s="119" t="s">
        <v>382</v>
      </c>
      <c r="C44" s="119" t="s">
        <v>263</v>
      </c>
      <c r="D44" s="119" t="s">
        <v>4</v>
      </c>
      <c r="E44" s="119" t="s">
        <v>267</v>
      </c>
      <c r="F44" s="119" t="s">
        <v>153</v>
      </c>
      <c r="G44" s="126">
        <f>VLOOKUP($E44,'[2]5.เขตปรับKและเกลี่ยเงินเพิ่มฯ'!$E$16:$AI$110,31,FALSE)</f>
        <v>64430169.149999999</v>
      </c>
      <c r="H44" s="124">
        <f>VLOOKUP($E44,'[3]4.เขตปรับKและเกลี่ยเงินเพิ่มฯ'!$E$16:$AP$111,31,0)</f>
        <v>54312892</v>
      </c>
      <c r="I44" s="127">
        <f t="shared" si="0"/>
        <v>-10117277.149999999</v>
      </c>
    </row>
    <row r="45" spans="1:9">
      <c r="A45" s="118">
        <v>538</v>
      </c>
      <c r="B45" s="119" t="s">
        <v>382</v>
      </c>
      <c r="C45" s="119" t="s">
        <v>263</v>
      </c>
      <c r="D45" s="119" t="s">
        <v>4</v>
      </c>
      <c r="E45" s="119" t="s">
        <v>268</v>
      </c>
      <c r="F45" s="119" t="s">
        <v>163</v>
      </c>
      <c r="G45" s="126">
        <f>VLOOKUP($E45,'[2]5.เขตปรับKและเกลี่ยเงินเพิ่มฯ'!$E$16:$AI$110,31,FALSE)</f>
        <v>10000000</v>
      </c>
      <c r="H45" s="124">
        <f>VLOOKUP($E45,'[3]4.เขตปรับKและเกลี่ยเงินเพิ่มฯ'!$E$16:$AP$111,31,0)</f>
        <v>10000000</v>
      </c>
      <c r="I45" s="127">
        <f t="shared" si="0"/>
        <v>0</v>
      </c>
    </row>
    <row r="46" spans="1:9">
      <c r="A46" s="118">
        <v>539</v>
      </c>
      <c r="B46" s="119" t="s">
        <v>382</v>
      </c>
      <c r="C46" s="119" t="s">
        <v>263</v>
      </c>
      <c r="D46" s="119" t="s">
        <v>4</v>
      </c>
      <c r="E46" s="119" t="s">
        <v>269</v>
      </c>
      <c r="F46" s="119" t="s">
        <v>160</v>
      </c>
      <c r="G46" s="126">
        <f>VLOOKUP($E46,'[2]5.เขตปรับKและเกลี่ยเงินเพิ่มฯ'!$E$16:$AI$110,31,FALSE)</f>
        <v>26323866.109999999</v>
      </c>
      <c r="H46" s="124">
        <f>VLOOKUP($E46,'[3]4.เขตปรับKและเกลี่ยเงินเพิ่มฯ'!$E$16:$AP$111,31,0)</f>
        <v>17772611</v>
      </c>
      <c r="I46" s="127">
        <f t="shared" si="0"/>
        <v>-8551255.1099999994</v>
      </c>
    </row>
    <row r="47" spans="1:9">
      <c r="A47" s="118">
        <v>540</v>
      </c>
      <c r="B47" s="119" t="s">
        <v>382</v>
      </c>
      <c r="C47" s="119" t="s">
        <v>263</v>
      </c>
      <c r="D47" s="119" t="s">
        <v>4</v>
      </c>
      <c r="E47" s="119" t="s">
        <v>270</v>
      </c>
      <c r="F47" s="119" t="s">
        <v>159</v>
      </c>
      <c r="G47" s="126">
        <f>VLOOKUP($E47,'[2]5.เขตปรับKและเกลี่ยเงินเพิ่มฯ'!$E$16:$AI$110,31,FALSE)</f>
        <v>25782409.949999999</v>
      </c>
      <c r="H47" s="124">
        <f>VLOOKUP($E47,'[3]4.เขตปรับKและเกลี่ยเงินเพิ่มฯ'!$E$16:$AP$111,31,0)</f>
        <v>16966327</v>
      </c>
      <c r="I47" s="127">
        <f t="shared" si="0"/>
        <v>-8816082.9499999993</v>
      </c>
    </row>
    <row r="48" spans="1:9">
      <c r="A48" s="118">
        <v>541</v>
      </c>
      <c r="B48" s="119" t="s">
        <v>382</v>
      </c>
      <c r="C48" s="119" t="s">
        <v>263</v>
      </c>
      <c r="D48" s="119" t="s">
        <v>4</v>
      </c>
      <c r="E48" s="119" t="s">
        <v>271</v>
      </c>
      <c r="F48" s="119" t="s">
        <v>161</v>
      </c>
      <c r="G48" s="126">
        <f>VLOOKUP($E48,'[2]5.เขตปรับKและเกลี่ยเงินเพิ่มฯ'!$E$16:$AI$110,31,FALSE)</f>
        <v>90991099.120000005</v>
      </c>
      <c r="H48" s="124">
        <f>VLOOKUP($E48,'[3]4.เขตปรับKและเกลี่ยเงินเพิ่มฯ'!$E$16:$AP$111,31,0)</f>
        <v>103679378.59999999</v>
      </c>
      <c r="I48" s="127">
        <f t="shared" si="0"/>
        <v>12688279.479999989</v>
      </c>
    </row>
    <row r="49" spans="1:9">
      <c r="A49" s="118">
        <v>542</v>
      </c>
      <c r="B49" s="119" t="s">
        <v>382</v>
      </c>
      <c r="C49" s="119" t="s">
        <v>263</v>
      </c>
      <c r="D49" s="119" t="s">
        <v>4</v>
      </c>
      <c r="E49" s="119" t="s">
        <v>272</v>
      </c>
      <c r="F49" s="119" t="s">
        <v>154</v>
      </c>
      <c r="G49" s="126">
        <f>VLOOKUP($E49,'[2]5.เขตปรับKและเกลี่ยเงินเพิ่มฯ'!$E$16:$AI$110,31,FALSE)</f>
        <v>34379258.530000001</v>
      </c>
      <c r="H49" s="124">
        <f>VLOOKUP($E49,'[3]4.เขตปรับKและเกลี่ยเงินเพิ่มฯ'!$E$16:$AP$111,31,0)</f>
        <v>26380409</v>
      </c>
      <c r="I49" s="127">
        <f t="shared" si="0"/>
        <v>-7998849.5300000012</v>
      </c>
    </row>
    <row r="50" spans="1:9">
      <c r="A50" s="118">
        <v>543</v>
      </c>
      <c r="B50" s="119" t="s">
        <v>382</v>
      </c>
      <c r="C50" s="119" t="s">
        <v>263</v>
      </c>
      <c r="D50" s="119" t="s">
        <v>4</v>
      </c>
      <c r="E50" s="119" t="s">
        <v>273</v>
      </c>
      <c r="F50" s="119" t="s">
        <v>150</v>
      </c>
      <c r="G50" s="126">
        <f>VLOOKUP($E50,'[2]5.เขตปรับKและเกลี่ยเงินเพิ่มฯ'!$E$16:$AI$110,31,FALSE)</f>
        <v>38481384.030000001</v>
      </c>
      <c r="H50" s="124">
        <f>VLOOKUP($E50,'[3]4.เขตปรับKและเกลี่ยเงินเพิ่มฯ'!$E$16:$AP$111,31,0)</f>
        <v>28815326</v>
      </c>
      <c r="I50" s="127">
        <f t="shared" si="0"/>
        <v>-9666058.0300000012</v>
      </c>
    </row>
    <row r="51" spans="1:9">
      <c r="A51" s="118">
        <v>544</v>
      </c>
      <c r="B51" s="119" t="s">
        <v>382</v>
      </c>
      <c r="C51" s="119" t="s">
        <v>263</v>
      </c>
      <c r="D51" s="119" t="s">
        <v>4</v>
      </c>
      <c r="E51" s="119" t="s">
        <v>274</v>
      </c>
      <c r="F51" s="119" t="s">
        <v>157</v>
      </c>
      <c r="G51" s="126">
        <f>VLOOKUP($E51,'[2]5.เขตปรับKและเกลี่ยเงินเพิ่มฯ'!$E$16:$AI$110,31,FALSE)</f>
        <v>48475540.880000003</v>
      </c>
      <c r="H51" s="124">
        <f>VLOOKUP($E51,'[3]4.เขตปรับKและเกลี่ยเงินเพิ่มฯ'!$E$16:$AP$111,31,0)</f>
        <v>38411495</v>
      </c>
      <c r="I51" s="127">
        <f t="shared" si="0"/>
        <v>-10064045.880000003</v>
      </c>
    </row>
    <row r="52" spans="1:9">
      <c r="A52" s="118">
        <v>545</v>
      </c>
      <c r="B52" s="119" t="s">
        <v>382</v>
      </c>
      <c r="C52" s="119" t="s">
        <v>263</v>
      </c>
      <c r="D52" s="119" t="s">
        <v>4</v>
      </c>
      <c r="E52" s="119" t="s">
        <v>275</v>
      </c>
      <c r="F52" s="119" t="s">
        <v>156</v>
      </c>
      <c r="G52" s="126">
        <f>VLOOKUP($E52,'[2]5.เขตปรับKและเกลี่ยเงินเพิ่มฯ'!$E$16:$AI$110,31,FALSE)</f>
        <v>53854426.670000002</v>
      </c>
      <c r="H52" s="124">
        <f>VLOOKUP($E52,'[3]4.เขตปรับKและเกลี่ยเงินเพิ่มฯ'!$E$16:$AP$111,31,0)</f>
        <v>43644200</v>
      </c>
      <c r="I52" s="127">
        <f t="shared" si="0"/>
        <v>-10210226.670000002</v>
      </c>
    </row>
    <row r="53" spans="1:9">
      <c r="A53" s="118">
        <v>546</v>
      </c>
      <c r="B53" s="119" t="s">
        <v>382</v>
      </c>
      <c r="C53" s="119" t="s">
        <v>263</v>
      </c>
      <c r="D53" s="119" t="s">
        <v>4</v>
      </c>
      <c r="E53" s="119" t="s">
        <v>276</v>
      </c>
      <c r="F53" s="119" t="s">
        <v>152</v>
      </c>
      <c r="G53" s="126">
        <f>VLOOKUP($E53,'[2]5.เขตปรับKและเกลี่ยเงินเพิ่มฯ'!$E$16:$AI$110,31,FALSE)</f>
        <v>42512411.32</v>
      </c>
      <c r="H53" s="124">
        <f>VLOOKUP($E53,'[3]4.เขตปรับKและเกลี่ยเงินเพิ่มฯ'!$E$16:$AP$111,31,0)</f>
        <v>32395230</v>
      </c>
      <c r="I53" s="127">
        <f t="shared" si="0"/>
        <v>-10117181.32</v>
      </c>
    </row>
    <row r="54" spans="1:9">
      <c r="A54" s="118">
        <v>547</v>
      </c>
      <c r="B54" s="119" t="s">
        <v>382</v>
      </c>
      <c r="C54" s="119" t="s">
        <v>263</v>
      </c>
      <c r="D54" s="119" t="s">
        <v>4</v>
      </c>
      <c r="E54" s="119" t="s">
        <v>277</v>
      </c>
      <c r="F54" s="119" t="s">
        <v>158</v>
      </c>
      <c r="G54" s="126">
        <f>VLOOKUP($E54,'[2]5.เขตปรับKและเกลี่ยเงินเพิ่มฯ'!$E$16:$AI$110,31,FALSE)</f>
        <v>28396555.350000001</v>
      </c>
      <c r="H54" s="124">
        <f>VLOOKUP($E54,'[3]4.เขตปรับKและเกลี่ยเงินเพิ่มฯ'!$E$16:$AP$111,31,0)</f>
        <v>17496521</v>
      </c>
      <c r="I54" s="127">
        <f t="shared" si="0"/>
        <v>-10900034.350000001</v>
      </c>
    </row>
    <row r="55" spans="1:9">
      <c r="A55" s="128"/>
      <c r="B55" s="129"/>
      <c r="C55" s="129"/>
      <c r="D55" s="130" t="s">
        <v>278</v>
      </c>
      <c r="E55" s="129"/>
      <c r="F55" s="129"/>
      <c r="G55" s="131">
        <f t="shared" ref="G55:I55" si="4">SUBTOTAL(9,G41:G54)</f>
        <v>803293713.5999999</v>
      </c>
      <c r="H55" s="132">
        <f t="shared" si="4"/>
        <v>675408867.50999999</v>
      </c>
      <c r="I55" s="132">
        <f t="shared" si="4"/>
        <v>-127884846.09000003</v>
      </c>
    </row>
    <row r="56" spans="1:9">
      <c r="A56" s="118">
        <v>548</v>
      </c>
      <c r="B56" s="119" t="s">
        <v>382</v>
      </c>
      <c r="C56" s="119" t="s">
        <v>279</v>
      </c>
      <c r="D56" s="119" t="s">
        <v>6</v>
      </c>
      <c r="E56" s="119" t="s">
        <v>280</v>
      </c>
      <c r="F56" s="119" t="s">
        <v>179</v>
      </c>
      <c r="G56" s="126">
        <f>VLOOKUP($E56,'[2]5.เขตปรับKและเกลี่ยเงินเพิ่มฯ'!$E$16:$AI$110,31,FALSE)</f>
        <v>186243750.53999999</v>
      </c>
      <c r="H56" s="124">
        <f>VLOOKUP($E56,'[3]4.เขตปรับKและเกลี่ยเงินเพิ่มฯ'!$E$16:$AP$111,31,0)</f>
        <v>208554895.78</v>
      </c>
      <c r="I56" s="127">
        <f t="shared" si="0"/>
        <v>22311145.24000001</v>
      </c>
    </row>
    <row r="57" spans="1:9">
      <c r="A57" s="118">
        <v>549</v>
      </c>
      <c r="B57" s="119" t="s">
        <v>382</v>
      </c>
      <c r="C57" s="119" t="s">
        <v>279</v>
      </c>
      <c r="D57" s="119" t="s">
        <v>6</v>
      </c>
      <c r="E57" s="119" t="s">
        <v>281</v>
      </c>
      <c r="F57" s="119" t="s">
        <v>181</v>
      </c>
      <c r="G57" s="126">
        <f>VLOOKUP($E57,'[2]5.เขตปรับKและเกลี่ยเงินเพิ่มฯ'!$E$16:$AI$110,31,FALSE)</f>
        <v>82753605.709999993</v>
      </c>
      <c r="H57" s="124">
        <f>VLOOKUP($E57,'[3]4.เขตปรับKและเกลี่ยเงินเพิ่มฯ'!$E$16:$AP$111,31,0)</f>
        <v>79463851</v>
      </c>
      <c r="I57" s="127">
        <f t="shared" si="0"/>
        <v>-3289754.7099999934</v>
      </c>
    </row>
    <row r="58" spans="1:9">
      <c r="A58" s="118">
        <v>550</v>
      </c>
      <c r="B58" s="119" t="s">
        <v>382</v>
      </c>
      <c r="C58" s="119" t="s">
        <v>279</v>
      </c>
      <c r="D58" s="119" t="s">
        <v>6</v>
      </c>
      <c r="E58" s="119" t="s">
        <v>282</v>
      </c>
      <c r="F58" s="119" t="s">
        <v>180</v>
      </c>
      <c r="G58" s="126">
        <f>VLOOKUP($E58,'[2]5.เขตปรับKและเกลี่ยเงินเพิ่มฯ'!$E$16:$AI$110,31,FALSE)</f>
        <v>25066360.420000002</v>
      </c>
      <c r="H58" s="124">
        <f>VLOOKUP($E58,'[3]4.เขตปรับKและเกลี่ยเงินเพิ่มฯ'!$E$16:$AP$111,31,0)</f>
        <v>21237069</v>
      </c>
      <c r="I58" s="127">
        <f t="shared" si="0"/>
        <v>-3829291.4200000018</v>
      </c>
    </row>
    <row r="59" spans="1:9">
      <c r="A59" s="118">
        <v>551</v>
      </c>
      <c r="B59" s="119" t="s">
        <v>382</v>
      </c>
      <c r="C59" s="119" t="s">
        <v>279</v>
      </c>
      <c r="D59" s="119" t="s">
        <v>6</v>
      </c>
      <c r="E59" s="119" t="s">
        <v>283</v>
      </c>
      <c r="F59" s="119" t="s">
        <v>187</v>
      </c>
      <c r="G59" s="126">
        <f>VLOOKUP($E59,'[2]5.เขตปรับKและเกลี่ยเงินเพิ่มฯ'!$E$16:$AI$110,31,FALSE)</f>
        <v>27989011.879999999</v>
      </c>
      <c r="H59" s="124">
        <f>VLOOKUP($E59,'[3]4.เขตปรับKและเกลี่ยเงินเพิ่มฯ'!$E$16:$AP$111,31,0)</f>
        <v>17030442</v>
      </c>
      <c r="I59" s="127">
        <f t="shared" si="0"/>
        <v>-10958569.879999999</v>
      </c>
    </row>
    <row r="60" spans="1:9">
      <c r="A60" s="118">
        <v>552</v>
      </c>
      <c r="B60" s="119" t="s">
        <v>382</v>
      </c>
      <c r="C60" s="119" t="s">
        <v>279</v>
      </c>
      <c r="D60" s="119" t="s">
        <v>6</v>
      </c>
      <c r="E60" s="119" t="s">
        <v>284</v>
      </c>
      <c r="F60" s="119" t="s">
        <v>185</v>
      </c>
      <c r="G60" s="126">
        <f>VLOOKUP($E60,'[2]5.เขตปรับKและเกลี่ยเงินเพิ่มฯ'!$E$16:$AI$110,31,FALSE)</f>
        <v>147686113.43000001</v>
      </c>
      <c r="H60" s="124">
        <f>VLOOKUP($E60,'[3]4.เขตปรับKและเกลี่ยเงินเพิ่มฯ'!$E$16:$AP$111,31,0)</f>
        <v>134548194</v>
      </c>
      <c r="I60" s="127">
        <f t="shared" si="0"/>
        <v>-13137919.430000007</v>
      </c>
    </row>
    <row r="61" spans="1:9">
      <c r="A61" s="118">
        <v>553</v>
      </c>
      <c r="B61" s="119" t="s">
        <v>382</v>
      </c>
      <c r="C61" s="119" t="s">
        <v>279</v>
      </c>
      <c r="D61" s="119" t="s">
        <v>6</v>
      </c>
      <c r="E61" s="119" t="s">
        <v>285</v>
      </c>
      <c r="F61" s="119" t="s">
        <v>182</v>
      </c>
      <c r="G61" s="126">
        <f>VLOOKUP($E61,'[2]5.เขตปรับKและเกลี่ยเงินเพิ่มฯ'!$E$16:$AI$110,31,FALSE)</f>
        <v>33498059.870000001</v>
      </c>
      <c r="H61" s="124">
        <f>VLOOKUP($E61,'[3]4.เขตปรับKและเกลี่ยเงินเพิ่มฯ'!$E$16:$AP$111,31,0)</f>
        <v>22987171</v>
      </c>
      <c r="I61" s="127">
        <f t="shared" si="0"/>
        <v>-10510888.870000001</v>
      </c>
    </row>
    <row r="62" spans="1:9">
      <c r="A62" s="118">
        <v>554</v>
      </c>
      <c r="B62" s="119" t="s">
        <v>382</v>
      </c>
      <c r="C62" s="119" t="s">
        <v>279</v>
      </c>
      <c r="D62" s="119" t="s">
        <v>6</v>
      </c>
      <c r="E62" s="119" t="s">
        <v>286</v>
      </c>
      <c r="F62" s="119" t="s">
        <v>186</v>
      </c>
      <c r="G62" s="126">
        <f>VLOOKUP($E62,'[2]5.เขตปรับKและเกลี่ยเงินเพิ่มฯ'!$E$16:$AI$110,31,FALSE)</f>
        <v>19716159.039999999</v>
      </c>
      <c r="H62" s="124">
        <f>VLOOKUP($E62,'[3]4.เขตปรับKและเกลี่ยเงินเพิ่มฯ'!$E$16:$AP$111,31,0)</f>
        <v>10000000</v>
      </c>
      <c r="I62" s="127">
        <f t="shared" si="0"/>
        <v>-9716159.0399999991</v>
      </c>
    </row>
    <row r="63" spans="1:9">
      <c r="A63" s="118">
        <v>555</v>
      </c>
      <c r="B63" s="119" t="s">
        <v>382</v>
      </c>
      <c r="C63" s="119" t="s">
        <v>279</v>
      </c>
      <c r="D63" s="119" t="s">
        <v>6</v>
      </c>
      <c r="E63" s="119" t="s">
        <v>287</v>
      </c>
      <c r="F63" s="119" t="s">
        <v>183</v>
      </c>
      <c r="G63" s="126">
        <f>VLOOKUP($E63,'[2]5.เขตปรับKและเกลี่ยเงินเพิ่มฯ'!$E$16:$AI$110,31,FALSE)</f>
        <v>52085338.880000003</v>
      </c>
      <c r="H63" s="124">
        <f>VLOOKUP($E63,'[3]4.เขตปรับKและเกลี่ยเงินเพิ่มฯ'!$E$16:$AP$111,31,0)</f>
        <v>44888653</v>
      </c>
      <c r="I63" s="127">
        <f t="shared" si="0"/>
        <v>-7196685.8800000027</v>
      </c>
    </row>
    <row r="64" spans="1:9">
      <c r="A64" s="118">
        <v>556</v>
      </c>
      <c r="B64" s="119" t="s">
        <v>382</v>
      </c>
      <c r="C64" s="119" t="s">
        <v>279</v>
      </c>
      <c r="D64" s="119" t="s">
        <v>6</v>
      </c>
      <c r="E64" s="119" t="s">
        <v>288</v>
      </c>
      <c r="F64" s="119" t="s">
        <v>184</v>
      </c>
      <c r="G64" s="126">
        <f>VLOOKUP($E64,'[2]5.เขตปรับKและเกลี่ยเงินเพิ่มฯ'!$E$16:$AI$110,31,FALSE)</f>
        <v>43858432.149999999</v>
      </c>
      <c r="H64" s="124">
        <f>VLOOKUP($E64,'[3]4.เขตปรับKและเกลี่ยเงินเพิ่มฯ'!$E$16:$AP$111,31,0)</f>
        <v>34610277</v>
      </c>
      <c r="I64" s="127">
        <f t="shared" si="0"/>
        <v>-9248155.1499999985</v>
      </c>
    </row>
    <row r="65" spans="1:9">
      <c r="A65" s="128"/>
      <c r="B65" s="129"/>
      <c r="C65" s="129"/>
      <c r="D65" s="130" t="s">
        <v>289</v>
      </c>
      <c r="E65" s="129"/>
      <c r="F65" s="129"/>
      <c r="G65" s="131">
        <f t="shared" ref="G65:I65" si="5">SUBTOTAL(9,G56:G64)</f>
        <v>618896831.92000008</v>
      </c>
      <c r="H65" s="132">
        <f t="shared" si="5"/>
        <v>573320552.77999997</v>
      </c>
      <c r="I65" s="132">
        <f t="shared" si="5"/>
        <v>-45576279.139999993</v>
      </c>
    </row>
    <row r="66" spans="1:9">
      <c r="A66" s="118">
        <v>557</v>
      </c>
      <c r="B66" s="119" t="s">
        <v>382</v>
      </c>
      <c r="C66" s="119" t="s">
        <v>290</v>
      </c>
      <c r="D66" s="119" t="s">
        <v>5</v>
      </c>
      <c r="E66" s="119" t="s">
        <v>291</v>
      </c>
      <c r="F66" s="119" t="s">
        <v>164</v>
      </c>
      <c r="G66" s="126">
        <f>VLOOKUP($E66,'[2]5.เขตปรับKและเกลี่ยเงินเพิ่มฯ'!$E$16:$AI$110,31,FALSE)</f>
        <v>449474802.67000002</v>
      </c>
      <c r="H66" s="124">
        <f>VLOOKUP($E66,'[3]4.เขตปรับKและเกลี่ยเงินเพิ่มฯ'!$E$16:$AP$111,31,0)</f>
        <v>512734156.62</v>
      </c>
      <c r="I66" s="127">
        <f t="shared" si="0"/>
        <v>63259353.949999988</v>
      </c>
    </row>
    <row r="67" spans="1:9">
      <c r="A67" s="118">
        <v>558</v>
      </c>
      <c r="B67" s="119" t="s">
        <v>382</v>
      </c>
      <c r="C67" s="119" t="s">
        <v>290</v>
      </c>
      <c r="D67" s="119" t="s">
        <v>5</v>
      </c>
      <c r="E67" s="119" t="s">
        <v>292</v>
      </c>
      <c r="F67" s="119" t="s">
        <v>168</v>
      </c>
      <c r="G67" s="126">
        <f>VLOOKUP($E67,'[2]5.เขตปรับKและเกลี่ยเงินเพิ่มฯ'!$E$16:$AI$110,31,FALSE)</f>
        <v>46792805.57</v>
      </c>
      <c r="H67" s="124">
        <f>VLOOKUP($E67,'[3]4.เขตปรับKและเกลี่ยเงินเพิ่มฯ'!$E$16:$AP$111,31,0)</f>
        <v>47819235</v>
      </c>
      <c r="I67" s="127">
        <f t="shared" si="0"/>
        <v>1026429.4299999997</v>
      </c>
    </row>
    <row r="68" spans="1:9">
      <c r="A68" s="118">
        <v>559</v>
      </c>
      <c r="B68" s="119" t="s">
        <v>382</v>
      </c>
      <c r="C68" s="119" t="s">
        <v>290</v>
      </c>
      <c r="D68" s="119" t="s">
        <v>5</v>
      </c>
      <c r="E68" s="119" t="s">
        <v>293</v>
      </c>
      <c r="F68" s="119" t="s">
        <v>169</v>
      </c>
      <c r="G68" s="126">
        <f>VLOOKUP($E68,'[2]5.เขตปรับKและเกลี่ยเงินเพิ่มฯ'!$E$16:$AI$110,31,FALSE)</f>
        <v>30036059.640000001</v>
      </c>
      <c r="H68" s="124">
        <f>VLOOKUP($E68,'[3]4.เขตปรับKและเกลี่ยเงินเพิ่มฯ'!$E$16:$AP$111,31,0)</f>
        <v>19957796</v>
      </c>
      <c r="I68" s="127">
        <f t="shared" ref="I68:I96" si="6">H68-G68</f>
        <v>-10078263.640000001</v>
      </c>
    </row>
    <row r="69" spans="1:9">
      <c r="A69" s="118">
        <v>560</v>
      </c>
      <c r="B69" s="119" t="s">
        <v>382</v>
      </c>
      <c r="C69" s="119" t="s">
        <v>290</v>
      </c>
      <c r="D69" s="119" t="s">
        <v>5</v>
      </c>
      <c r="E69" s="119" t="s">
        <v>294</v>
      </c>
      <c r="F69" s="119" t="s">
        <v>295</v>
      </c>
      <c r="G69" s="126">
        <f>VLOOKUP($E69,'[2]5.เขตปรับKและเกลี่ยเงินเพิ่มฯ'!$E$16:$AI$110,31,FALSE)</f>
        <v>57575956.590000004</v>
      </c>
      <c r="H69" s="124">
        <f>VLOOKUP($E69,'[3]4.เขตปรับKและเกลี่ยเงินเพิ่มฯ'!$E$16:$AP$111,31,0)</f>
        <v>54021978</v>
      </c>
      <c r="I69" s="127">
        <f t="shared" si="6"/>
        <v>-3553978.5900000036</v>
      </c>
    </row>
    <row r="70" spans="1:9">
      <c r="A70" s="118">
        <v>561</v>
      </c>
      <c r="B70" s="119" t="s">
        <v>382</v>
      </c>
      <c r="C70" s="119" t="s">
        <v>290</v>
      </c>
      <c r="D70" s="119" t="s">
        <v>5</v>
      </c>
      <c r="E70" s="119" t="s">
        <v>296</v>
      </c>
      <c r="F70" s="119" t="s">
        <v>174</v>
      </c>
      <c r="G70" s="126">
        <f>VLOOKUP($E70,'[2]5.เขตปรับKและเกลี่ยเงินเพิ่มฯ'!$E$16:$AI$110,31,FALSE)</f>
        <v>49506915.32</v>
      </c>
      <c r="H70" s="124">
        <f>VLOOKUP($E70,'[3]4.เขตปรับKและเกลี่ยเงินเพิ่มฯ'!$E$16:$AP$111,31,0)</f>
        <v>48358300</v>
      </c>
      <c r="I70" s="127">
        <f t="shared" si="6"/>
        <v>-1148615.3200000003</v>
      </c>
    </row>
    <row r="71" spans="1:9">
      <c r="A71" s="118">
        <v>562</v>
      </c>
      <c r="B71" s="119" t="s">
        <v>382</v>
      </c>
      <c r="C71" s="119" t="s">
        <v>290</v>
      </c>
      <c r="D71" s="119" t="s">
        <v>5</v>
      </c>
      <c r="E71" s="119" t="s">
        <v>297</v>
      </c>
      <c r="F71" s="119" t="s">
        <v>170</v>
      </c>
      <c r="G71" s="126">
        <f>VLOOKUP($E71,'[2]5.เขตปรับKและเกลี่ยเงินเพิ่มฯ'!$E$16:$AI$110,31,FALSE)</f>
        <v>42427878.579999998</v>
      </c>
      <c r="H71" s="124">
        <f>VLOOKUP($E71,'[3]4.เขตปรับKและเกลี่ยเงินเพิ่มฯ'!$E$16:$AP$111,31,0)</f>
        <v>35371682</v>
      </c>
      <c r="I71" s="127">
        <f t="shared" si="6"/>
        <v>-7056196.5799999982</v>
      </c>
    </row>
    <row r="72" spans="1:9">
      <c r="A72" s="118">
        <v>563</v>
      </c>
      <c r="B72" s="119" t="s">
        <v>382</v>
      </c>
      <c r="C72" s="119" t="s">
        <v>290</v>
      </c>
      <c r="D72" s="119" t="s">
        <v>5</v>
      </c>
      <c r="E72" s="119" t="s">
        <v>298</v>
      </c>
      <c r="F72" s="119" t="s">
        <v>176</v>
      </c>
      <c r="G72" s="126">
        <f>VLOOKUP($E72,'[2]5.เขตปรับKและเกลี่ยเงินเพิ่มฯ'!$E$16:$AI$110,31,FALSE)</f>
        <v>10000000</v>
      </c>
      <c r="H72" s="124">
        <f>VLOOKUP($E72,'[3]4.เขตปรับKและเกลี่ยเงินเพิ่มฯ'!$E$16:$AP$111,31,0)</f>
        <v>10000000</v>
      </c>
      <c r="I72" s="127">
        <f t="shared" si="6"/>
        <v>0</v>
      </c>
    </row>
    <row r="73" spans="1:9">
      <c r="A73" s="118">
        <v>564</v>
      </c>
      <c r="B73" s="119" t="s">
        <v>382</v>
      </c>
      <c r="C73" s="119" t="s">
        <v>290</v>
      </c>
      <c r="D73" s="119" t="s">
        <v>5</v>
      </c>
      <c r="E73" s="119" t="s">
        <v>299</v>
      </c>
      <c r="F73" s="119" t="s">
        <v>166</v>
      </c>
      <c r="G73" s="126">
        <f>VLOOKUP($E73,'[2]5.เขตปรับKและเกลี่ยเงินเพิ่มฯ'!$E$16:$AI$110,31,FALSE)</f>
        <v>166951005.38999999</v>
      </c>
      <c r="H73" s="124">
        <f>VLOOKUP($E73,'[3]4.เขตปรับKและเกลี่ยเงินเพิ่มฯ'!$E$16:$AP$111,31,0)</f>
        <v>175314911</v>
      </c>
      <c r="I73" s="127">
        <f t="shared" si="6"/>
        <v>8363905.6100000143</v>
      </c>
    </row>
    <row r="74" spans="1:9">
      <c r="A74" s="118">
        <v>565</v>
      </c>
      <c r="B74" s="119" t="s">
        <v>382</v>
      </c>
      <c r="C74" s="119" t="s">
        <v>290</v>
      </c>
      <c r="D74" s="119" t="s">
        <v>5</v>
      </c>
      <c r="E74" s="119" t="s">
        <v>300</v>
      </c>
      <c r="F74" s="119" t="s">
        <v>175</v>
      </c>
      <c r="G74" s="126">
        <f>VLOOKUP($E74,'[2]5.เขตปรับKและเกลี่ยเงินเพิ่มฯ'!$E$16:$AI$110,31,FALSE)</f>
        <v>39747419.68</v>
      </c>
      <c r="H74" s="124">
        <f>VLOOKUP($E74,'[3]4.เขตปรับKและเกลี่ยเงินเพิ่มฯ'!$E$16:$AP$111,31,0)</f>
        <v>30273978</v>
      </c>
      <c r="I74" s="127">
        <f t="shared" si="6"/>
        <v>-9473441.6799999997</v>
      </c>
    </row>
    <row r="75" spans="1:9">
      <c r="A75" s="118">
        <v>566</v>
      </c>
      <c r="B75" s="119" t="s">
        <v>382</v>
      </c>
      <c r="C75" s="119" t="s">
        <v>290</v>
      </c>
      <c r="D75" s="119" t="s">
        <v>5</v>
      </c>
      <c r="E75" s="119" t="s">
        <v>301</v>
      </c>
      <c r="F75" s="119" t="s">
        <v>302</v>
      </c>
      <c r="G75" s="126">
        <f>VLOOKUP($E75,'[2]5.เขตปรับKและเกลี่ยเงินเพิ่มฯ'!$E$16:$AI$110,31,FALSE)</f>
        <v>73791606.450000003</v>
      </c>
      <c r="H75" s="124">
        <f>VLOOKUP($E75,'[3]4.เขตปรับKและเกลี่ยเงินเพิ่มฯ'!$E$16:$AP$111,31,0)</f>
        <v>80955133</v>
      </c>
      <c r="I75" s="127">
        <f t="shared" si="6"/>
        <v>7163526.549999997</v>
      </c>
    </row>
    <row r="76" spans="1:9">
      <c r="A76" s="118">
        <v>567</v>
      </c>
      <c r="B76" s="119" t="s">
        <v>382</v>
      </c>
      <c r="C76" s="119" t="s">
        <v>290</v>
      </c>
      <c r="D76" s="119" t="s">
        <v>5</v>
      </c>
      <c r="E76" s="119" t="s">
        <v>303</v>
      </c>
      <c r="F76" s="119" t="s">
        <v>173</v>
      </c>
      <c r="G76" s="126">
        <f>VLOOKUP($E76,'[2]5.เขตปรับKและเกลี่ยเงินเพิ่มฯ'!$E$16:$AI$110,31,FALSE)</f>
        <v>52953269.369999997</v>
      </c>
      <c r="H76" s="124">
        <f>VLOOKUP($E76,'[3]4.เขตปรับKและเกลี่ยเงินเพิ่มฯ'!$E$16:$AP$111,31,0)</f>
        <v>57934873</v>
      </c>
      <c r="I76" s="127">
        <f t="shared" si="6"/>
        <v>4981603.6300000027</v>
      </c>
    </row>
    <row r="77" spans="1:9">
      <c r="A77" s="118">
        <v>568</v>
      </c>
      <c r="B77" s="119" t="s">
        <v>382</v>
      </c>
      <c r="C77" s="119" t="s">
        <v>290</v>
      </c>
      <c r="D77" s="119" t="s">
        <v>5</v>
      </c>
      <c r="E77" s="119" t="s">
        <v>304</v>
      </c>
      <c r="F77" s="119" t="s">
        <v>172</v>
      </c>
      <c r="G77" s="126">
        <f>VLOOKUP($E77,'[2]5.เขตปรับKและเกลี่ยเงินเพิ่มฯ'!$E$16:$AI$110,31,FALSE)</f>
        <v>35696896.420000002</v>
      </c>
      <c r="H77" s="124">
        <f>VLOOKUP($E77,'[3]4.เขตปรับKและเกลี่ยเงินเพิ่มฯ'!$E$16:$AP$111,31,0)</f>
        <v>25757700</v>
      </c>
      <c r="I77" s="127">
        <f t="shared" si="6"/>
        <v>-9939196.4200000018</v>
      </c>
    </row>
    <row r="78" spans="1:9">
      <c r="A78" s="118">
        <v>569</v>
      </c>
      <c r="B78" s="119" t="s">
        <v>382</v>
      </c>
      <c r="C78" s="119" t="s">
        <v>290</v>
      </c>
      <c r="D78" s="119" t="s">
        <v>5</v>
      </c>
      <c r="E78" s="119" t="s">
        <v>305</v>
      </c>
      <c r="F78" s="119" t="s">
        <v>167</v>
      </c>
      <c r="G78" s="126">
        <f>VLOOKUP($E78,'[2]5.เขตปรับKและเกลี่ยเงินเพิ่มฯ'!$E$16:$AI$110,31,FALSE)</f>
        <v>23073391.260000002</v>
      </c>
      <c r="H78" s="124">
        <f>VLOOKUP($E78,'[3]4.เขตปรับKและเกลี่ยเงินเพิ่มฯ'!$E$16:$AP$111,31,0)</f>
        <v>12956955</v>
      </c>
      <c r="I78" s="127">
        <f t="shared" si="6"/>
        <v>-10116436.260000002</v>
      </c>
    </row>
    <row r="79" spans="1:9">
      <c r="A79" s="118">
        <v>570</v>
      </c>
      <c r="B79" s="119" t="s">
        <v>382</v>
      </c>
      <c r="C79" s="119" t="s">
        <v>290</v>
      </c>
      <c r="D79" s="119" t="s">
        <v>5</v>
      </c>
      <c r="E79" s="119" t="s">
        <v>306</v>
      </c>
      <c r="F79" s="119" t="s">
        <v>171</v>
      </c>
      <c r="G79" s="126">
        <f>VLOOKUP($E79,'[2]5.เขตปรับKและเกลี่ยเงินเพิ่มฯ'!$E$16:$AI$110,31,FALSE)</f>
        <v>28192085.239999998</v>
      </c>
      <c r="H79" s="124">
        <f>VLOOKUP($E79,'[3]4.เขตปรับKและเกลี่ยเงินเพิ่มฯ'!$E$16:$AP$111,31,0)</f>
        <v>24818273</v>
      </c>
      <c r="I79" s="127">
        <f t="shared" si="6"/>
        <v>-3373812.2399999984</v>
      </c>
    </row>
    <row r="80" spans="1:9">
      <c r="A80" s="118">
        <v>571</v>
      </c>
      <c r="B80" s="119" t="s">
        <v>382</v>
      </c>
      <c r="C80" s="119" t="s">
        <v>290</v>
      </c>
      <c r="D80" s="119" t="s">
        <v>5</v>
      </c>
      <c r="E80" s="119" t="s">
        <v>307</v>
      </c>
      <c r="F80" s="119" t="s">
        <v>165</v>
      </c>
      <c r="G80" s="126">
        <f>VLOOKUP($E80,'[2]5.เขตปรับKและเกลี่ยเงินเพิ่มฯ'!$E$16:$AI$110,31,FALSE)</f>
        <v>39130326.710000001</v>
      </c>
      <c r="H80" s="124">
        <f>VLOOKUP($E80,'[3]4.เขตปรับKและเกลี่ยเงินเพิ่มฯ'!$E$16:$AP$111,31,0)</f>
        <v>27449776</v>
      </c>
      <c r="I80" s="127">
        <f t="shared" si="6"/>
        <v>-11680550.710000001</v>
      </c>
    </row>
    <row r="81" spans="1:9">
      <c r="A81" s="118">
        <v>572</v>
      </c>
      <c r="B81" s="119" t="s">
        <v>382</v>
      </c>
      <c r="C81" s="119" t="s">
        <v>290</v>
      </c>
      <c r="D81" s="119" t="s">
        <v>5</v>
      </c>
      <c r="E81" s="119" t="s">
        <v>308</v>
      </c>
      <c r="F81" s="119" t="s">
        <v>177</v>
      </c>
      <c r="G81" s="126">
        <f>VLOOKUP($E81,'[2]5.เขตปรับKและเกลี่ยเงินเพิ่มฯ'!$E$16:$AI$110,31,FALSE)</f>
        <v>37492210.170000002</v>
      </c>
      <c r="H81" s="124">
        <f>VLOOKUP($E81,'[3]4.เขตปรับKและเกลี่ยเงินเพิ่มฯ'!$E$16:$AP$111,31,0)</f>
        <v>26298766</v>
      </c>
      <c r="I81" s="127">
        <f t="shared" si="6"/>
        <v>-11193444.170000002</v>
      </c>
    </row>
    <row r="82" spans="1:9">
      <c r="A82" s="118">
        <v>573</v>
      </c>
      <c r="B82" s="119" t="s">
        <v>382</v>
      </c>
      <c r="C82" s="119" t="s">
        <v>290</v>
      </c>
      <c r="D82" s="119" t="s">
        <v>5</v>
      </c>
      <c r="E82" s="119" t="s">
        <v>309</v>
      </c>
      <c r="F82" s="119" t="s">
        <v>178</v>
      </c>
      <c r="G82" s="126">
        <f>VLOOKUP($E82,'[2]5.เขตปรับKและเกลี่ยเงินเพิ่มฯ'!$E$16:$AI$110,31,FALSE)</f>
        <v>147629284.78999999</v>
      </c>
      <c r="H82" s="124">
        <f>VLOOKUP($E82,'[3]4.เขตปรับKและเกลี่ยเงินเพิ่มฯ'!$E$16:$AP$111,31,0)</f>
        <v>184830293</v>
      </c>
      <c r="I82" s="127">
        <f t="shared" si="6"/>
        <v>37201008.210000008</v>
      </c>
    </row>
    <row r="83" spans="1:9">
      <c r="A83" s="118">
        <v>574</v>
      </c>
      <c r="B83" s="119" t="s">
        <v>382</v>
      </c>
      <c r="C83" s="119" t="s">
        <v>290</v>
      </c>
      <c r="D83" s="119" t="s">
        <v>5</v>
      </c>
      <c r="E83" s="119" t="s">
        <v>310</v>
      </c>
      <c r="F83" s="119" t="s">
        <v>311</v>
      </c>
      <c r="G83" s="126">
        <f>VLOOKUP($E83,'[2]5.เขตปรับKและเกลี่ยเงินเพิ่มฯ'!$E$16:$AI$110,31,FALSE)</f>
        <v>39985183.189999998</v>
      </c>
      <c r="H83" s="124">
        <f>VLOOKUP($E83,'[3]4.เขตปรับKและเกลี่ยเงินเพิ่มฯ'!$E$16:$AP$111,31,0)</f>
        <v>28334086</v>
      </c>
      <c r="I83" s="127">
        <f t="shared" si="6"/>
        <v>-11651097.189999998</v>
      </c>
    </row>
    <row r="84" spans="1:9">
      <c r="A84" s="128"/>
      <c r="B84" s="129"/>
      <c r="C84" s="129"/>
      <c r="D84" s="130" t="s">
        <v>312</v>
      </c>
      <c r="E84" s="129"/>
      <c r="F84" s="129"/>
      <c r="G84" s="131">
        <f t="shared" ref="G84:I84" si="7">SUBTOTAL(9,G66:G83)</f>
        <v>1370457097.0400002</v>
      </c>
      <c r="H84" s="132">
        <f t="shared" si="7"/>
        <v>1403187891.6199999</v>
      </c>
      <c r="I84" s="132">
        <f t="shared" si="7"/>
        <v>32730794.580000006</v>
      </c>
    </row>
    <row r="85" spans="1:9">
      <c r="A85" s="118">
        <v>575</v>
      </c>
      <c r="B85" s="119" t="s">
        <v>382</v>
      </c>
      <c r="C85" s="119" t="s">
        <v>313</v>
      </c>
      <c r="D85" s="119" t="s">
        <v>2</v>
      </c>
      <c r="E85" s="119" t="s">
        <v>314</v>
      </c>
      <c r="F85" s="119" t="s">
        <v>132</v>
      </c>
      <c r="G85" s="126">
        <f>VLOOKUP($E85,'[2]5.เขตปรับKและเกลี่ยเงินเพิ่มฯ'!$E$16:$AI$110,31,FALSE)</f>
        <v>136933141.16999999</v>
      </c>
      <c r="H85" s="124">
        <f>VLOOKUP($E85,'[3]4.เขตปรับKและเกลี่ยเงินเพิ่มฯ'!$E$16:$AP$111,31,0)</f>
        <v>150061036</v>
      </c>
      <c r="I85" s="127">
        <f t="shared" si="6"/>
        <v>13127894.830000013</v>
      </c>
    </row>
    <row r="86" spans="1:9">
      <c r="A86" s="118">
        <v>576</v>
      </c>
      <c r="B86" s="119" t="s">
        <v>382</v>
      </c>
      <c r="C86" s="119" t="s">
        <v>313</v>
      </c>
      <c r="D86" s="119" t="s">
        <v>2</v>
      </c>
      <c r="E86" s="119" t="s">
        <v>315</v>
      </c>
      <c r="F86" s="119" t="s">
        <v>133</v>
      </c>
      <c r="G86" s="126">
        <f>VLOOKUP($E86,'[2]5.เขตปรับKและเกลี่ยเงินเพิ่มฯ'!$E$16:$AI$110,31,FALSE)</f>
        <v>40074931.369999997</v>
      </c>
      <c r="H86" s="124">
        <f>VLOOKUP($E86,'[3]4.เขตปรับKและเกลี่ยเงินเพิ่มฯ'!$E$16:$AP$111,31,0)</f>
        <v>32131318</v>
      </c>
      <c r="I86" s="127">
        <f t="shared" si="6"/>
        <v>-7943613.3699999973</v>
      </c>
    </row>
    <row r="87" spans="1:9">
      <c r="A87" s="118">
        <v>577</v>
      </c>
      <c r="B87" s="119" t="s">
        <v>382</v>
      </c>
      <c r="C87" s="119" t="s">
        <v>313</v>
      </c>
      <c r="D87" s="119" t="s">
        <v>2</v>
      </c>
      <c r="E87" s="119" t="s">
        <v>316</v>
      </c>
      <c r="F87" s="119" t="s">
        <v>134</v>
      </c>
      <c r="G87" s="126">
        <f>VLOOKUP($E87,'[2]5.เขตปรับKและเกลี่ยเงินเพิ่มฯ'!$E$16:$AI$110,31,FALSE)</f>
        <v>40615290.18</v>
      </c>
      <c r="H87" s="124">
        <f>VLOOKUP($E87,'[3]4.เขตปรับKและเกลี่ยเงินเพิ่มฯ'!$E$16:$AP$111,31,0)</f>
        <v>35056203</v>
      </c>
      <c r="I87" s="127">
        <f t="shared" si="6"/>
        <v>-5559087.1799999997</v>
      </c>
    </row>
    <row r="88" spans="1:9">
      <c r="A88" s="118">
        <v>578</v>
      </c>
      <c r="B88" s="119" t="s">
        <v>382</v>
      </c>
      <c r="C88" s="119" t="s">
        <v>313</v>
      </c>
      <c r="D88" s="119" t="s">
        <v>2</v>
      </c>
      <c r="E88" s="119" t="s">
        <v>317</v>
      </c>
      <c r="F88" s="119" t="s">
        <v>131</v>
      </c>
      <c r="G88" s="126">
        <f>VLOOKUP($E88,'[2]5.เขตปรับKและเกลี่ยเงินเพิ่มฯ'!$E$16:$AI$110,31,FALSE)</f>
        <v>27693657.129999999</v>
      </c>
      <c r="H88" s="124">
        <f>VLOOKUP($E88,'[3]4.เขตปรับKและเกลี่ยเงินเพิ่มฯ'!$E$16:$AP$111,31,0)</f>
        <v>19648287</v>
      </c>
      <c r="I88" s="127">
        <f t="shared" si="6"/>
        <v>-8045370.129999999</v>
      </c>
    </row>
    <row r="89" spans="1:9">
      <c r="A89" s="118">
        <v>579</v>
      </c>
      <c r="B89" s="119" t="s">
        <v>382</v>
      </c>
      <c r="C89" s="119" t="s">
        <v>313</v>
      </c>
      <c r="D89" s="119" t="s">
        <v>2</v>
      </c>
      <c r="E89" s="119" t="s">
        <v>318</v>
      </c>
      <c r="F89" s="119" t="s">
        <v>139</v>
      </c>
      <c r="G89" s="126">
        <f>VLOOKUP($E89,'[2]5.เขตปรับKและเกลี่ยเงินเพิ่มฯ'!$E$16:$AI$110,31,FALSE)</f>
        <v>24309951.559999999</v>
      </c>
      <c r="H89" s="124">
        <f>VLOOKUP($E89,'[3]4.เขตปรับKและเกลี่ยเงินเพิ่มฯ'!$E$16:$AP$111,31,0)</f>
        <v>16712362</v>
      </c>
      <c r="I89" s="127">
        <f t="shared" si="6"/>
        <v>-7597589.5599999987</v>
      </c>
    </row>
    <row r="90" spans="1:9">
      <c r="A90" s="118">
        <v>580</v>
      </c>
      <c r="B90" s="119" t="s">
        <v>382</v>
      </c>
      <c r="C90" s="119" t="s">
        <v>313</v>
      </c>
      <c r="D90" s="119" t="s">
        <v>2</v>
      </c>
      <c r="E90" s="119" t="s">
        <v>319</v>
      </c>
      <c r="F90" s="119" t="s">
        <v>138</v>
      </c>
      <c r="G90" s="126">
        <f>VLOOKUP($E90,'[2]5.เขตปรับKและเกลี่ยเงินเพิ่มฯ'!$E$16:$AI$110,31,FALSE)</f>
        <v>23640220.899999999</v>
      </c>
      <c r="H90" s="124">
        <f>VLOOKUP($E90,'[3]4.เขตปรับKและเกลี่ยเงินเพิ่มฯ'!$E$16:$AP$111,31,0)</f>
        <v>16192476</v>
      </c>
      <c r="I90" s="127">
        <f t="shared" si="6"/>
        <v>-7447744.8999999985</v>
      </c>
    </row>
    <row r="91" spans="1:9">
      <c r="A91" s="118">
        <v>581</v>
      </c>
      <c r="B91" s="119" t="s">
        <v>382</v>
      </c>
      <c r="C91" s="119" t="s">
        <v>313</v>
      </c>
      <c r="D91" s="119" t="s">
        <v>2</v>
      </c>
      <c r="E91" s="119" t="s">
        <v>320</v>
      </c>
      <c r="F91" s="119" t="s">
        <v>140</v>
      </c>
      <c r="G91" s="126">
        <f>VLOOKUP($E91,'[2]5.เขตปรับKและเกลี่ยเงินเพิ่มฯ'!$E$16:$AI$110,31,FALSE)</f>
        <v>42724151.670000002</v>
      </c>
      <c r="H91" s="124">
        <f>VLOOKUP($E91,'[3]4.เขตปรับKและเกลี่ยเงินเพิ่มฯ'!$E$16:$AP$111,31,0)</f>
        <v>45508019</v>
      </c>
      <c r="I91" s="127">
        <f t="shared" si="6"/>
        <v>2783867.3299999982</v>
      </c>
    </row>
    <row r="92" spans="1:9">
      <c r="A92" s="118">
        <v>582</v>
      </c>
      <c r="B92" s="119" t="s">
        <v>382</v>
      </c>
      <c r="C92" s="119" t="s">
        <v>313</v>
      </c>
      <c r="D92" s="119" t="s">
        <v>2</v>
      </c>
      <c r="E92" s="119" t="s">
        <v>321</v>
      </c>
      <c r="F92" s="119" t="s">
        <v>135</v>
      </c>
      <c r="G92" s="126">
        <f>VLOOKUP($E92,'[2]5.เขตปรับKและเกลี่ยเงินเพิ่มฯ'!$E$16:$AI$110,31,FALSE)</f>
        <v>58956898.950000003</v>
      </c>
      <c r="H92" s="124">
        <f>VLOOKUP($E92,'[3]4.เขตปรับKและเกลี่ยเงินเพิ่มฯ'!$E$16:$AP$111,31,0)</f>
        <v>54834414</v>
      </c>
      <c r="I92" s="127">
        <f t="shared" si="6"/>
        <v>-4122484.950000003</v>
      </c>
    </row>
    <row r="93" spans="1:9">
      <c r="A93" s="118">
        <v>583</v>
      </c>
      <c r="B93" s="119" t="s">
        <v>382</v>
      </c>
      <c r="C93" s="119" t="s">
        <v>313</v>
      </c>
      <c r="D93" s="119" t="s">
        <v>2</v>
      </c>
      <c r="E93" s="119" t="s">
        <v>322</v>
      </c>
      <c r="F93" s="119" t="s">
        <v>130</v>
      </c>
      <c r="G93" s="126">
        <f>VLOOKUP($E93,'[2]5.เขตปรับKและเกลี่ยเงินเพิ่มฯ'!$E$16:$AI$110,31,FALSE)</f>
        <v>41516997.530000001</v>
      </c>
      <c r="H93" s="124">
        <f>VLOOKUP($E93,'[3]4.เขตปรับKและเกลี่ยเงินเพิ่มฯ'!$E$16:$AP$111,31,0)</f>
        <v>37300027</v>
      </c>
      <c r="I93" s="127">
        <f t="shared" si="6"/>
        <v>-4216970.5300000012</v>
      </c>
    </row>
    <row r="94" spans="1:9">
      <c r="A94" s="118">
        <v>584</v>
      </c>
      <c r="B94" s="119" t="s">
        <v>382</v>
      </c>
      <c r="C94" s="119" t="s">
        <v>313</v>
      </c>
      <c r="D94" s="119" t="s">
        <v>2</v>
      </c>
      <c r="E94" s="119" t="s">
        <v>323</v>
      </c>
      <c r="F94" s="119" t="s">
        <v>136</v>
      </c>
      <c r="G94" s="126">
        <f>VLOOKUP($E94,'[2]5.เขตปรับKและเกลี่ยเงินเพิ่มฯ'!$E$16:$AI$110,31,FALSE)</f>
        <v>48346742.32</v>
      </c>
      <c r="H94" s="124">
        <f>VLOOKUP($E94,'[3]4.เขตปรับKและเกลี่ยเงินเพิ่มฯ'!$E$16:$AP$111,31,0)</f>
        <v>45088099</v>
      </c>
      <c r="I94" s="127">
        <f t="shared" si="6"/>
        <v>-3258643.3200000003</v>
      </c>
    </row>
    <row r="95" spans="1:9">
      <c r="A95" s="118">
        <v>585</v>
      </c>
      <c r="B95" s="119" t="s">
        <v>382</v>
      </c>
      <c r="C95" s="119" t="s">
        <v>313</v>
      </c>
      <c r="D95" s="119" t="s">
        <v>2</v>
      </c>
      <c r="E95" s="119" t="s">
        <v>324</v>
      </c>
      <c r="F95" s="119" t="s">
        <v>137</v>
      </c>
      <c r="G95" s="126">
        <f>VLOOKUP($E95,'[2]5.เขตปรับKและเกลี่ยเงินเพิ่มฯ'!$E$16:$AI$110,31,FALSE)</f>
        <v>74179013.849999994</v>
      </c>
      <c r="H95" s="124">
        <f>VLOOKUP($E95,'[3]4.เขตปรับKและเกลี่ยเงินเพิ่มฯ'!$E$16:$AP$111,31,0)</f>
        <v>79756080</v>
      </c>
      <c r="I95" s="127">
        <f t="shared" si="6"/>
        <v>5577066.150000006</v>
      </c>
    </row>
    <row r="96" spans="1:9">
      <c r="A96" s="118">
        <v>586</v>
      </c>
      <c r="B96" s="119" t="s">
        <v>382</v>
      </c>
      <c r="C96" s="119" t="s">
        <v>313</v>
      </c>
      <c r="D96" s="119" t="s">
        <v>2</v>
      </c>
      <c r="E96" s="119" t="s">
        <v>325</v>
      </c>
      <c r="F96" s="119" t="s">
        <v>141</v>
      </c>
      <c r="G96" s="126">
        <f>VLOOKUP($E96,'[2]5.เขตปรับKและเกลี่ยเงินเพิ่มฯ'!$E$16:$AI$110,31,FALSE)</f>
        <v>14582555.58</v>
      </c>
      <c r="H96" s="124">
        <f>VLOOKUP($E96,'[3]4.เขตปรับKและเกลี่ยเงินเพิ่มฯ'!$E$16:$AP$111,31,0)</f>
        <v>10000000</v>
      </c>
      <c r="I96" s="127">
        <f t="shared" si="6"/>
        <v>-4582555.58</v>
      </c>
    </row>
    <row r="97" spans="1:9">
      <c r="A97" s="128"/>
      <c r="B97" s="129"/>
      <c r="C97" s="129"/>
      <c r="D97" s="130" t="s">
        <v>326</v>
      </c>
      <c r="E97" s="129"/>
      <c r="F97" s="129"/>
      <c r="G97" s="131">
        <f t="shared" ref="G97:I97" si="8">SUBTOTAL(9,G85:G96)</f>
        <v>573573552.20999992</v>
      </c>
      <c r="H97" s="132">
        <f t="shared" si="8"/>
        <v>542288321</v>
      </c>
      <c r="I97" s="132">
        <f t="shared" si="8"/>
        <v>-31285231.209999979</v>
      </c>
    </row>
    <row r="98" spans="1:9">
      <c r="A98" s="120"/>
      <c r="B98" s="121"/>
      <c r="C98" s="121"/>
      <c r="D98" s="122" t="s">
        <v>327</v>
      </c>
      <c r="E98" s="121"/>
      <c r="F98" s="121"/>
      <c r="G98" s="133">
        <f t="shared" ref="G98:I98" si="9">SUBTOTAL(9,G3:G97)</f>
        <v>6317724641.3799992</v>
      </c>
      <c r="H98" s="134">
        <f t="shared" si="9"/>
        <v>6118135223.7399998</v>
      </c>
      <c r="I98" s="134">
        <f t="shared" si="9"/>
        <v>-199589417.64000002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เกณฑ์การจัดสรร</vt:lpstr>
      <vt:lpstr>ตารางให้จังหวัดรายงาน</vt:lpstr>
      <vt:lpstr>1.1 เติมเงินช่วยค่าK IP</vt:lpstr>
      <vt:lpstr>1.2 Capitation K1-3</vt:lpstr>
      <vt:lpstr>เทียบประกันรายรับ67-68</vt:lpstr>
      <vt:lpstr>ตารางให้จังหวัดรายงาน!Print_Titles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2024-12-15T15:26:04Z</cp:lastPrinted>
  <dcterms:created xsi:type="dcterms:W3CDTF">2019-05-16T06:05:14Z</dcterms:created>
  <dcterms:modified xsi:type="dcterms:W3CDTF">2024-12-15T15:26:10Z</dcterms:modified>
</cp:coreProperties>
</file>