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Planfin\1.2568\"/>
    </mc:Choice>
  </mc:AlternateContent>
  <xr:revisionPtr revIDLastSave="0" documentId="13_ncr:1_{3EA1636E-E3C4-4D2C-8737-5FE49A7854ED}" xr6:coauthVersionLast="47" xr6:coauthVersionMax="47" xr10:uidLastSave="{00000000-0000-0000-0000-000000000000}"/>
  <bookViews>
    <workbookView xWindow="-108" yWindow="-108" windowWidth="23256" windowHeight="12456" tabRatio="835" firstSheet="1" activeTab="5" xr2:uid="{884A5368-E62E-4449-88B1-6A579E0FFEC2}"/>
  </bookViews>
  <sheets>
    <sheet name="1.ตรวจสอบความครบถ้วน7แผน ราย รพ" sheetId="1" r:id="rId1"/>
    <sheet name="2.ผลการวิเคราะห์ตรวจสอบ" sheetId="2" r:id="rId2"/>
    <sheet name="ผลการวิเคราะห์ตรวจสอบ (2)" sheetId="7" state="hidden" r:id="rId3"/>
    <sheet name="3.รพ. ที่ลงทุนเกิน 20% EBITDA" sheetId="5" r:id="rId4"/>
    <sheet name="4.การจัดทำแผน ราย จว" sheetId="8" r:id="rId5"/>
    <sheet name="เขต 8 เปรียบเทียบการเงิน 3  ปี" sheetId="10" r:id="rId6"/>
  </sheets>
  <definedNames>
    <definedName name="_xlnm._FilterDatabase" localSheetId="1" hidden="1">'2.ผลการวิเคราะห์ตรวจสอบ'!$A$4:$T$93</definedName>
    <definedName name="_xlnm._FilterDatabase" localSheetId="5" hidden="1">'เขต 8 เปรียบเทียบการเงิน 3  ปี'!$A$4:$AF$4</definedName>
    <definedName name="_xlnm._FilterDatabase" localSheetId="2" hidden="1">'ผลการวิเคราะห์ตรวจสอบ (2)'!$A$3:$U$38</definedName>
    <definedName name="_xlnm.Print_Titles" localSheetId="0">'1.ตรวจสอบความครบถ้วน7แผน ราย รพ'!$A:$A,'1.ตรวจสอบความครบถ้วน7แผน ราย รพ'!$4:$6</definedName>
    <definedName name="_xlnm.Print_Titles" localSheetId="1">'2.ผลการวิเคราะห์ตรวจสอบ'!$2:$4</definedName>
    <definedName name="_xlnm.Print_Titles" localSheetId="3">'3.รพ. ที่ลงทุนเกิน 20% EBITDA'!$1:$2</definedName>
    <definedName name="_xlnm.Print_Titles" localSheetId="4">'4.การจัดทำแผน ราย จว'!$1:$3</definedName>
    <definedName name="_xlnm.Print_Titles" localSheetId="2">'ผลการวิเคราะห์ตรวจสอบ (2)'!$1:$3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7" i="1" l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B137" i="1"/>
  <c r="BP134" i="1" l="1"/>
  <c r="B108" i="8" l="1"/>
  <c r="H101" i="8"/>
  <c r="H102" i="8"/>
  <c r="H103" i="8"/>
  <c r="G101" i="8"/>
  <c r="G102" i="8"/>
  <c r="G103" i="8"/>
  <c r="F101" i="8"/>
  <c r="F102" i="8"/>
  <c r="F103" i="8"/>
  <c r="E101" i="8"/>
  <c r="E102" i="8"/>
  <c r="E103" i="8"/>
  <c r="D101" i="8"/>
  <c r="D102" i="8"/>
  <c r="D103" i="8"/>
  <c r="C103" i="8"/>
  <c r="I103" i="8" s="1"/>
  <c r="C102" i="8"/>
  <c r="I102" i="8" s="1"/>
  <c r="C101" i="8"/>
  <c r="I101" i="8" s="1"/>
  <c r="B102" i="8"/>
  <c r="B103" i="8"/>
  <c r="B101" i="8"/>
  <c r="CG55" i="1" l="1"/>
  <c r="CB70" i="1"/>
  <c r="BX124" i="1"/>
  <c r="BM37" i="1"/>
  <c r="BM39" i="1" s="1"/>
  <c r="BM40" i="1"/>
  <c r="BM41" i="1" s="1"/>
  <c r="B111" i="1"/>
  <c r="C136" i="1"/>
  <c r="C132" i="1"/>
  <c r="C128" i="1"/>
  <c r="C138" i="1" s="1"/>
  <c r="C127" i="1"/>
  <c r="BM42" i="1" l="1"/>
  <c r="C139" i="1"/>
  <c r="C129" i="1"/>
  <c r="F7" i="8" l="1"/>
  <c r="G7" i="8"/>
  <c r="H7" i="8"/>
  <c r="F8" i="8"/>
  <c r="G8" i="8"/>
  <c r="H8" i="8"/>
  <c r="F9" i="8"/>
  <c r="G9" i="8"/>
  <c r="H9" i="8"/>
  <c r="F10" i="8"/>
  <c r="G10" i="8"/>
  <c r="H10" i="8"/>
  <c r="F11" i="8"/>
  <c r="G11" i="8"/>
  <c r="H11" i="8"/>
  <c r="F12" i="8"/>
  <c r="G12" i="8"/>
  <c r="H12" i="8"/>
  <c r="F13" i="8"/>
  <c r="G13" i="8"/>
  <c r="H13" i="8"/>
  <c r="F14" i="8"/>
  <c r="G14" i="8"/>
  <c r="H14" i="8"/>
  <c r="F15" i="8"/>
  <c r="G15" i="8"/>
  <c r="H15" i="8"/>
  <c r="F16" i="8"/>
  <c r="G16" i="8"/>
  <c r="H16" i="8"/>
  <c r="F17" i="8"/>
  <c r="G17" i="8"/>
  <c r="H17" i="8"/>
  <c r="F19" i="8"/>
  <c r="G19" i="8"/>
  <c r="H19" i="8"/>
  <c r="F20" i="8"/>
  <c r="G20" i="8"/>
  <c r="H20" i="8"/>
  <c r="F21" i="8"/>
  <c r="G21" i="8"/>
  <c r="H21" i="8"/>
  <c r="F22" i="8"/>
  <c r="G22" i="8"/>
  <c r="H22" i="8"/>
  <c r="F23" i="8"/>
  <c r="G23" i="8"/>
  <c r="H23" i="8"/>
  <c r="F24" i="8"/>
  <c r="G24" i="8"/>
  <c r="H24" i="8"/>
  <c r="F25" i="8"/>
  <c r="G25" i="8"/>
  <c r="H25" i="8"/>
  <c r="F26" i="8"/>
  <c r="G26" i="8"/>
  <c r="H26" i="8"/>
  <c r="F27" i="8"/>
  <c r="G27" i="8"/>
  <c r="H27" i="8"/>
  <c r="F28" i="8"/>
  <c r="G28" i="8"/>
  <c r="H28" i="8"/>
  <c r="F29" i="8"/>
  <c r="G29" i="8"/>
  <c r="H29" i="8"/>
  <c r="F30" i="8"/>
  <c r="G30" i="8"/>
  <c r="H30" i="8"/>
  <c r="F31" i="8"/>
  <c r="G31" i="8"/>
  <c r="H31" i="8"/>
  <c r="F32" i="8"/>
  <c r="G32" i="8"/>
  <c r="H32" i="8"/>
  <c r="F33" i="8"/>
  <c r="G33" i="8"/>
  <c r="H33" i="8"/>
  <c r="F41" i="8"/>
  <c r="G41" i="8"/>
  <c r="H41" i="8"/>
  <c r="F42" i="8"/>
  <c r="G42" i="8"/>
  <c r="H42" i="8"/>
  <c r="F43" i="8"/>
  <c r="G43" i="8"/>
  <c r="H43" i="8"/>
  <c r="F46" i="8"/>
  <c r="G46" i="8"/>
  <c r="H46" i="8"/>
  <c r="F47" i="8"/>
  <c r="G47" i="8"/>
  <c r="H47" i="8"/>
  <c r="F48" i="8"/>
  <c r="G48" i="8"/>
  <c r="H48" i="8"/>
  <c r="F49" i="8"/>
  <c r="G49" i="8"/>
  <c r="H49" i="8"/>
  <c r="F50" i="8"/>
  <c r="G50" i="8"/>
  <c r="H50" i="8"/>
  <c r="F51" i="8"/>
  <c r="G51" i="8"/>
  <c r="H51" i="8"/>
  <c r="F55" i="8"/>
  <c r="G55" i="8"/>
  <c r="H55" i="8"/>
  <c r="F56" i="8"/>
  <c r="G56" i="8"/>
  <c r="H56" i="8"/>
  <c r="F57" i="8"/>
  <c r="G57" i="8"/>
  <c r="H57" i="8"/>
  <c r="F58" i="8"/>
  <c r="G58" i="8"/>
  <c r="H58" i="8"/>
  <c r="F59" i="8"/>
  <c r="G59" i="8"/>
  <c r="H59" i="8"/>
  <c r="F60" i="8"/>
  <c r="G60" i="8"/>
  <c r="H60" i="8"/>
  <c r="F61" i="8"/>
  <c r="G61" i="8"/>
  <c r="H61" i="8"/>
  <c r="F62" i="8"/>
  <c r="G62" i="8"/>
  <c r="H62" i="8"/>
  <c r="F63" i="8"/>
  <c r="G63" i="8"/>
  <c r="H63" i="8"/>
  <c r="F64" i="8"/>
  <c r="G64" i="8"/>
  <c r="H64" i="8"/>
  <c r="F65" i="8"/>
  <c r="G65" i="8"/>
  <c r="H65" i="8"/>
  <c r="F66" i="8"/>
  <c r="G66" i="8"/>
  <c r="H66" i="8"/>
  <c r="F72" i="8"/>
  <c r="G72" i="8"/>
  <c r="H72" i="8"/>
  <c r="F73" i="8"/>
  <c r="G73" i="8"/>
  <c r="H73" i="8"/>
  <c r="F74" i="8"/>
  <c r="G74" i="8"/>
  <c r="H74" i="8"/>
  <c r="F75" i="8"/>
  <c r="G75" i="8"/>
  <c r="H75" i="8"/>
  <c r="F76" i="8"/>
  <c r="G76" i="8"/>
  <c r="H76" i="8"/>
  <c r="F77" i="8"/>
  <c r="G77" i="8"/>
  <c r="H77" i="8"/>
  <c r="F78" i="8"/>
  <c r="G78" i="8"/>
  <c r="H78" i="8"/>
  <c r="F79" i="8"/>
  <c r="G79" i="8"/>
  <c r="H79" i="8"/>
  <c r="F80" i="8"/>
  <c r="G80" i="8"/>
  <c r="H80" i="8"/>
  <c r="F81" i="8"/>
  <c r="G81" i="8"/>
  <c r="H81" i="8"/>
  <c r="F82" i="8"/>
  <c r="G82" i="8"/>
  <c r="H82" i="8"/>
  <c r="F83" i="8"/>
  <c r="G83" i="8"/>
  <c r="H83" i="8"/>
  <c r="F84" i="8"/>
  <c r="G84" i="8"/>
  <c r="H84" i="8"/>
  <c r="F85" i="8"/>
  <c r="G85" i="8"/>
  <c r="H85" i="8"/>
  <c r="F86" i="8"/>
  <c r="G86" i="8"/>
  <c r="H86" i="8"/>
  <c r="F91" i="8"/>
  <c r="G91" i="8"/>
  <c r="H91" i="8"/>
  <c r="F92" i="8"/>
  <c r="G92" i="8"/>
  <c r="H92" i="8"/>
  <c r="F93" i="8"/>
  <c r="G93" i="8"/>
  <c r="H93" i="8"/>
  <c r="F94" i="8"/>
  <c r="G94" i="8"/>
  <c r="H94" i="8"/>
  <c r="F95" i="8"/>
  <c r="G95" i="8"/>
  <c r="H95" i="8"/>
  <c r="F96" i="8"/>
  <c r="G96" i="8"/>
  <c r="H96" i="8"/>
  <c r="F97" i="8"/>
  <c r="G97" i="8"/>
  <c r="H97" i="8"/>
  <c r="F100" i="8"/>
  <c r="G100" i="8"/>
  <c r="H100" i="8"/>
  <c r="F104" i="8"/>
  <c r="G104" i="8"/>
  <c r="H104" i="8"/>
  <c r="F105" i="8"/>
  <c r="G105" i="8"/>
  <c r="H105" i="8"/>
  <c r="F106" i="8"/>
  <c r="G106" i="8"/>
  <c r="H106" i="8"/>
  <c r="F107" i="8"/>
  <c r="G107" i="8"/>
  <c r="H107" i="8"/>
  <c r="F111" i="8"/>
  <c r="G111" i="8"/>
  <c r="H111" i="8"/>
  <c r="F112" i="8"/>
  <c r="G112" i="8"/>
  <c r="H112" i="8"/>
  <c r="F113" i="8"/>
  <c r="G113" i="8"/>
  <c r="H113" i="8"/>
  <c r="F114" i="8"/>
  <c r="G114" i="8"/>
  <c r="H114" i="8"/>
  <c r="F115" i="8"/>
  <c r="G115" i="8"/>
  <c r="H115" i="8"/>
  <c r="F116" i="8"/>
  <c r="G116" i="8"/>
  <c r="H116" i="8"/>
  <c r="F117" i="8"/>
  <c r="G117" i="8"/>
  <c r="H117" i="8"/>
  <c r="F118" i="8"/>
  <c r="G118" i="8"/>
  <c r="H118" i="8"/>
  <c r="F119" i="8"/>
  <c r="G119" i="8"/>
  <c r="H119" i="8"/>
  <c r="F120" i="8"/>
  <c r="G120" i="8"/>
  <c r="H120" i="8"/>
  <c r="H6" i="8"/>
  <c r="G6" i="8"/>
  <c r="F6" i="8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41" i="8"/>
  <c r="E42" i="8"/>
  <c r="E43" i="8"/>
  <c r="E46" i="8"/>
  <c r="E47" i="8"/>
  <c r="E48" i="8"/>
  <c r="E49" i="8"/>
  <c r="E50" i="8"/>
  <c r="E51" i="8"/>
  <c r="E55" i="8"/>
  <c r="E56" i="8"/>
  <c r="E57" i="8"/>
  <c r="E58" i="8"/>
  <c r="E59" i="8"/>
  <c r="E60" i="8"/>
  <c r="E61" i="8"/>
  <c r="E62" i="8"/>
  <c r="E63" i="8"/>
  <c r="E64" i="8"/>
  <c r="E65" i="8"/>
  <c r="E66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91" i="8"/>
  <c r="E92" i="8"/>
  <c r="E93" i="8"/>
  <c r="E94" i="8"/>
  <c r="E95" i="8"/>
  <c r="E96" i="8"/>
  <c r="E97" i="8"/>
  <c r="E100" i="8"/>
  <c r="E104" i="8"/>
  <c r="E105" i="8"/>
  <c r="E106" i="8"/>
  <c r="E107" i="8"/>
  <c r="E111" i="8"/>
  <c r="E112" i="8"/>
  <c r="E113" i="8"/>
  <c r="E114" i="8"/>
  <c r="E115" i="8"/>
  <c r="E116" i="8"/>
  <c r="E117" i="8"/>
  <c r="E118" i="8"/>
  <c r="E119" i="8"/>
  <c r="E120" i="8"/>
  <c r="E6" i="8"/>
  <c r="D7" i="8"/>
  <c r="D8" i="8"/>
  <c r="D9" i="8"/>
  <c r="D10" i="8"/>
  <c r="D11" i="8"/>
  <c r="D12" i="8"/>
  <c r="D13" i="8"/>
  <c r="D14" i="8"/>
  <c r="D15" i="8"/>
  <c r="D16" i="8"/>
  <c r="D17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41" i="8"/>
  <c r="D42" i="8"/>
  <c r="D43" i="8"/>
  <c r="D46" i="8"/>
  <c r="D47" i="8"/>
  <c r="D48" i="8"/>
  <c r="D49" i="8"/>
  <c r="D50" i="8"/>
  <c r="D51" i="8"/>
  <c r="D55" i="8"/>
  <c r="D56" i="8"/>
  <c r="D57" i="8"/>
  <c r="D58" i="8"/>
  <c r="D59" i="8"/>
  <c r="D60" i="8"/>
  <c r="D61" i="8"/>
  <c r="D62" i="8"/>
  <c r="D63" i="8"/>
  <c r="D64" i="8"/>
  <c r="D65" i="8"/>
  <c r="D66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91" i="8"/>
  <c r="D92" i="8"/>
  <c r="D93" i="8"/>
  <c r="D94" i="8"/>
  <c r="D95" i="8"/>
  <c r="D96" i="8"/>
  <c r="D97" i="8"/>
  <c r="D100" i="8"/>
  <c r="D104" i="8"/>
  <c r="D105" i="8"/>
  <c r="D106" i="8"/>
  <c r="D107" i="8"/>
  <c r="D111" i="8"/>
  <c r="D112" i="8"/>
  <c r="D113" i="8"/>
  <c r="D114" i="8"/>
  <c r="D115" i="8"/>
  <c r="D116" i="8"/>
  <c r="D117" i="8"/>
  <c r="D118" i="8"/>
  <c r="D119" i="8"/>
  <c r="D120" i="8"/>
  <c r="D6" i="8"/>
  <c r="C7" i="8"/>
  <c r="C8" i="8"/>
  <c r="C9" i="8"/>
  <c r="C10" i="8"/>
  <c r="C11" i="8"/>
  <c r="C12" i="8"/>
  <c r="C13" i="8"/>
  <c r="C14" i="8"/>
  <c r="C15" i="8"/>
  <c r="C16" i="8"/>
  <c r="C17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41" i="8"/>
  <c r="C42" i="8"/>
  <c r="C43" i="8"/>
  <c r="C46" i="8"/>
  <c r="C47" i="8"/>
  <c r="C48" i="8"/>
  <c r="C49" i="8"/>
  <c r="C50" i="8"/>
  <c r="C51" i="8"/>
  <c r="C55" i="8"/>
  <c r="C56" i="8"/>
  <c r="C57" i="8"/>
  <c r="C58" i="8"/>
  <c r="C59" i="8"/>
  <c r="C60" i="8"/>
  <c r="C61" i="8"/>
  <c r="C62" i="8"/>
  <c r="C63" i="8"/>
  <c r="C64" i="8"/>
  <c r="C65" i="8"/>
  <c r="C66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91" i="8"/>
  <c r="C92" i="8"/>
  <c r="C93" i="8"/>
  <c r="C94" i="8"/>
  <c r="C95" i="8"/>
  <c r="C96" i="8"/>
  <c r="C97" i="8"/>
  <c r="C100" i="8"/>
  <c r="C104" i="8"/>
  <c r="C105" i="8"/>
  <c r="C106" i="8"/>
  <c r="C107" i="8"/>
  <c r="C111" i="8"/>
  <c r="C112" i="8"/>
  <c r="C113" i="8"/>
  <c r="C114" i="8"/>
  <c r="C115" i="8"/>
  <c r="C116" i="8"/>
  <c r="C117" i="8"/>
  <c r="C118" i="8"/>
  <c r="C119" i="8"/>
  <c r="C120" i="8"/>
  <c r="C6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41" i="8"/>
  <c r="B42" i="8"/>
  <c r="B43" i="8"/>
  <c r="B46" i="8"/>
  <c r="B47" i="8"/>
  <c r="B48" i="8"/>
  <c r="B49" i="8"/>
  <c r="B50" i="8"/>
  <c r="B51" i="8"/>
  <c r="B55" i="8"/>
  <c r="B56" i="8"/>
  <c r="B57" i="8"/>
  <c r="B58" i="8"/>
  <c r="B59" i="8"/>
  <c r="B60" i="8"/>
  <c r="B61" i="8"/>
  <c r="B62" i="8"/>
  <c r="B63" i="8"/>
  <c r="B64" i="8"/>
  <c r="B65" i="8"/>
  <c r="B66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91" i="8"/>
  <c r="B92" i="8"/>
  <c r="B93" i="8"/>
  <c r="B94" i="8"/>
  <c r="B95" i="8"/>
  <c r="B96" i="8"/>
  <c r="B97" i="8"/>
  <c r="B100" i="8"/>
  <c r="B104" i="8"/>
  <c r="B105" i="8"/>
  <c r="B106" i="8"/>
  <c r="B107" i="8"/>
  <c r="B111" i="8"/>
  <c r="B112" i="8"/>
  <c r="B113" i="8"/>
  <c r="B114" i="8"/>
  <c r="B115" i="8"/>
  <c r="B116" i="8"/>
  <c r="B117" i="8"/>
  <c r="B118" i="8"/>
  <c r="B119" i="8"/>
  <c r="B120" i="8"/>
  <c r="B7" i="8"/>
  <c r="B8" i="8"/>
  <c r="B9" i="8"/>
  <c r="B10" i="8"/>
  <c r="B11" i="8"/>
  <c r="B12" i="8"/>
  <c r="B13" i="8"/>
  <c r="B14" i="8"/>
  <c r="B15" i="8"/>
  <c r="B16" i="8"/>
  <c r="B17" i="8"/>
  <c r="B6" i="8"/>
  <c r="I59" i="8" l="1"/>
  <c r="I120" i="8"/>
  <c r="I32" i="8"/>
  <c r="I115" i="8"/>
  <c r="I111" i="8"/>
  <c r="I58" i="8"/>
  <c r="I74" i="8"/>
  <c r="I91" i="8"/>
  <c r="I51" i="8"/>
  <c r="I24" i="8"/>
  <c r="I75" i="8"/>
  <c r="I104" i="8"/>
  <c r="I61" i="8"/>
  <c r="I43" i="8"/>
  <c r="I11" i="8"/>
  <c r="I27" i="8"/>
  <c r="I19" i="8"/>
  <c r="I16" i="8"/>
  <c r="I8" i="8"/>
  <c r="I100" i="8"/>
  <c r="I62" i="8"/>
  <c r="I84" i="8"/>
  <c r="I73" i="8"/>
  <c r="I42" i="8"/>
  <c r="I72" i="8"/>
  <c r="I66" i="8"/>
  <c r="I119" i="8"/>
  <c r="I28" i="8"/>
  <c r="I20" i="8"/>
  <c r="I12" i="8"/>
  <c r="I30" i="8"/>
  <c r="I26" i="8"/>
  <c r="I21" i="8"/>
  <c r="I10" i="8"/>
  <c r="I48" i="8"/>
  <c r="I118" i="8"/>
  <c r="I76" i="8"/>
  <c r="I117" i="8"/>
  <c r="I83" i="8"/>
  <c r="I82" i="8"/>
  <c r="I77" i="8"/>
  <c r="I92" i="8"/>
  <c r="I64" i="8"/>
  <c r="I56" i="8"/>
  <c r="I50" i="8"/>
  <c r="I116" i="8"/>
  <c r="I97" i="8"/>
  <c r="I81" i="8"/>
  <c r="I65" i="8"/>
  <c r="I57" i="8"/>
  <c r="I49" i="8"/>
  <c r="I41" i="8"/>
  <c r="I25" i="8"/>
  <c r="I31" i="8"/>
  <c r="I23" i="8"/>
  <c r="I29" i="8"/>
  <c r="I112" i="8"/>
  <c r="I93" i="8"/>
  <c r="I85" i="8"/>
  <c r="I13" i="8"/>
  <c r="I107" i="8"/>
  <c r="I96" i="8"/>
  <c r="I80" i="8"/>
  <c r="I105" i="8"/>
  <c r="I46" i="8"/>
  <c r="I22" i="8"/>
  <c r="I14" i="8"/>
  <c r="I60" i="8"/>
  <c r="I17" i="8"/>
  <c r="I9" i="8"/>
  <c r="I113" i="8"/>
  <c r="I94" i="8"/>
  <c r="I86" i="8"/>
  <c r="I78" i="8"/>
  <c r="I15" i="8"/>
  <c r="I7" i="8"/>
  <c r="I114" i="8"/>
  <c r="I106" i="8"/>
  <c r="I95" i="8"/>
  <c r="I79" i="8"/>
  <c r="I63" i="8"/>
  <c r="I55" i="8"/>
  <c r="I47" i="8"/>
  <c r="I6" i="8"/>
  <c r="I121" i="8" l="1"/>
  <c r="I108" i="8"/>
  <c r="I71" i="8"/>
  <c r="I90" i="8"/>
  <c r="I67" i="8"/>
  <c r="I52" i="8"/>
  <c r="AD132" i="1" l="1"/>
  <c r="CE74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B93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D128" i="1"/>
  <c r="D138" i="1" s="1"/>
  <c r="E128" i="1"/>
  <c r="E138" i="1" s="1"/>
  <c r="F128" i="1"/>
  <c r="F138" i="1" s="1"/>
  <c r="G128" i="1"/>
  <c r="H128" i="1"/>
  <c r="H138" i="1" s="1"/>
  <c r="I128" i="1"/>
  <c r="J128" i="1"/>
  <c r="K128" i="1"/>
  <c r="K138" i="1" s="1"/>
  <c r="L128" i="1"/>
  <c r="L138" i="1" s="1"/>
  <c r="M128" i="1"/>
  <c r="M138" i="1" s="1"/>
  <c r="N128" i="1"/>
  <c r="N138" i="1" s="1"/>
  <c r="O128" i="1"/>
  <c r="P128" i="1"/>
  <c r="P138" i="1" s="1"/>
  <c r="Q128" i="1"/>
  <c r="R128" i="1"/>
  <c r="R138" i="1" s="1"/>
  <c r="S128" i="1"/>
  <c r="S138" i="1" s="1"/>
  <c r="T128" i="1"/>
  <c r="T138" i="1" s="1"/>
  <c r="U128" i="1"/>
  <c r="U138" i="1" s="1"/>
  <c r="V128" i="1"/>
  <c r="V138" i="1" s="1"/>
  <c r="W128" i="1"/>
  <c r="W138" i="1" s="1"/>
  <c r="X128" i="1"/>
  <c r="X138" i="1" s="1"/>
  <c r="Y128" i="1"/>
  <c r="Z128" i="1"/>
  <c r="Z138" i="1" s="1"/>
  <c r="AA128" i="1"/>
  <c r="AA138" i="1" s="1"/>
  <c r="AB128" i="1"/>
  <c r="AC128" i="1"/>
  <c r="AC138" i="1" s="1"/>
  <c r="AD128" i="1"/>
  <c r="AD138" i="1" s="1"/>
  <c r="AE128" i="1"/>
  <c r="AE138" i="1" s="1"/>
  <c r="AF128" i="1"/>
  <c r="AF138" i="1" s="1"/>
  <c r="AG128" i="1"/>
  <c r="AH128" i="1"/>
  <c r="AH138" i="1" s="1"/>
  <c r="AI128" i="1"/>
  <c r="AI138" i="1" s="1"/>
  <c r="AJ128" i="1"/>
  <c r="AJ138" i="1" s="1"/>
  <c r="AK128" i="1"/>
  <c r="AK138" i="1" s="1"/>
  <c r="AL128" i="1"/>
  <c r="AL138" i="1" s="1"/>
  <c r="AM128" i="1"/>
  <c r="AN128" i="1"/>
  <c r="AN138" i="1" s="1"/>
  <c r="AO128" i="1"/>
  <c r="AP128" i="1"/>
  <c r="AP138" i="1" s="1"/>
  <c r="AQ128" i="1"/>
  <c r="AQ138" i="1" s="1"/>
  <c r="AR128" i="1"/>
  <c r="AR138" i="1" s="1"/>
  <c r="AS128" i="1"/>
  <c r="AS138" i="1" s="1"/>
  <c r="AT128" i="1"/>
  <c r="AT138" i="1" s="1"/>
  <c r="AU128" i="1"/>
  <c r="AU138" i="1" s="1"/>
  <c r="AV128" i="1"/>
  <c r="AV138" i="1" s="1"/>
  <c r="AW128" i="1"/>
  <c r="AX128" i="1"/>
  <c r="AX138" i="1" s="1"/>
  <c r="AY128" i="1"/>
  <c r="AY138" i="1" s="1"/>
  <c r="AZ128" i="1"/>
  <c r="AZ138" i="1" s="1"/>
  <c r="BA128" i="1"/>
  <c r="BA138" i="1" s="1"/>
  <c r="BB128" i="1"/>
  <c r="BB138" i="1" s="1"/>
  <c r="BC128" i="1"/>
  <c r="BD128" i="1"/>
  <c r="BD138" i="1" s="1"/>
  <c r="BE128" i="1"/>
  <c r="BF128" i="1"/>
  <c r="BF138" i="1" s="1"/>
  <c r="BG128" i="1"/>
  <c r="BG138" i="1" s="1"/>
  <c r="BH128" i="1"/>
  <c r="BH138" i="1" s="1"/>
  <c r="BI128" i="1"/>
  <c r="BI138" i="1" s="1"/>
  <c r="BJ128" i="1"/>
  <c r="BJ138" i="1" s="1"/>
  <c r="BK128" i="1"/>
  <c r="BK138" i="1" s="1"/>
  <c r="BL128" i="1"/>
  <c r="BL138" i="1" s="1"/>
  <c r="BM128" i="1"/>
  <c r="BN128" i="1"/>
  <c r="BN138" i="1" s="1"/>
  <c r="BO128" i="1"/>
  <c r="BP128" i="1"/>
  <c r="BP138" i="1" s="1"/>
  <c r="BQ128" i="1"/>
  <c r="BQ138" i="1" s="1"/>
  <c r="BR128" i="1"/>
  <c r="BS128" i="1"/>
  <c r="BS138" i="1" s="1"/>
  <c r="BT128" i="1"/>
  <c r="BU128" i="1"/>
  <c r="BV128" i="1"/>
  <c r="BV138" i="1" s="1"/>
  <c r="BW128" i="1"/>
  <c r="BX128" i="1"/>
  <c r="BX138" i="1" s="1"/>
  <c r="BY128" i="1"/>
  <c r="BY138" i="1" s="1"/>
  <c r="BZ128" i="1"/>
  <c r="BZ138" i="1" s="1"/>
  <c r="CA128" i="1"/>
  <c r="CA138" i="1" s="1"/>
  <c r="CB128" i="1"/>
  <c r="CB138" i="1" s="1"/>
  <c r="CC128" i="1"/>
  <c r="CC138" i="1" s="1"/>
  <c r="CD128" i="1"/>
  <c r="CD138" i="1" s="1"/>
  <c r="CE128" i="1"/>
  <c r="CF128" i="1"/>
  <c r="CF138" i="1" s="1"/>
  <c r="CG128" i="1"/>
  <c r="CG138" i="1" s="1"/>
  <c r="CH128" i="1"/>
  <c r="CI128" i="1"/>
  <c r="CI138" i="1" s="1"/>
  <c r="CJ128" i="1"/>
  <c r="CJ138" i="1" s="1"/>
  <c r="CK128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J138" i="1"/>
  <c r="AB138" i="1"/>
  <c r="BR138" i="1"/>
  <c r="BT138" i="1"/>
  <c r="CH138" i="1"/>
  <c r="B136" i="1"/>
  <c r="B132" i="1"/>
  <c r="B128" i="1"/>
  <c r="B127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F74" i="1"/>
  <c r="CG74" i="1"/>
  <c r="CH74" i="1"/>
  <c r="CI74" i="1"/>
  <c r="CJ74" i="1"/>
  <c r="CK74" i="1"/>
  <c r="BK124" i="1"/>
  <c r="BK111" i="1"/>
  <c r="BK74" i="1"/>
  <c r="BK70" i="1"/>
  <c r="BK55" i="1"/>
  <c r="BK40" i="1"/>
  <c r="BK37" i="1"/>
  <c r="B55" i="1"/>
  <c r="CL123" i="1"/>
  <c r="CL122" i="1"/>
  <c r="CL121" i="1"/>
  <c r="CL120" i="1"/>
  <c r="CL119" i="1"/>
  <c r="CL118" i="1"/>
  <c r="CL117" i="1"/>
  <c r="CL116" i="1"/>
  <c r="CL115" i="1"/>
  <c r="CL114" i="1"/>
  <c r="CL110" i="1"/>
  <c r="CL109" i="1"/>
  <c r="CL108" i="1"/>
  <c r="CL107" i="1"/>
  <c r="CL103" i="1"/>
  <c r="CL100" i="1"/>
  <c r="CL99" i="1"/>
  <c r="CL98" i="1"/>
  <c r="CL97" i="1"/>
  <c r="CL96" i="1"/>
  <c r="CL95" i="1"/>
  <c r="CL94" i="1"/>
  <c r="CL89" i="1"/>
  <c r="CL88" i="1"/>
  <c r="CL87" i="1"/>
  <c r="CL86" i="1"/>
  <c r="CL85" i="1"/>
  <c r="CL84" i="1"/>
  <c r="CL83" i="1"/>
  <c r="CL82" i="1"/>
  <c r="CL81" i="1"/>
  <c r="CL80" i="1"/>
  <c r="CL79" i="1"/>
  <c r="CL78" i="1"/>
  <c r="CL77" i="1"/>
  <c r="CL76" i="1"/>
  <c r="CL75" i="1"/>
  <c r="CK70" i="1"/>
  <c r="CJ70" i="1"/>
  <c r="CI70" i="1"/>
  <c r="CH70" i="1"/>
  <c r="CG70" i="1"/>
  <c r="CF70" i="1"/>
  <c r="CE70" i="1"/>
  <c r="CD70" i="1"/>
  <c r="CC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K55" i="1"/>
  <c r="CJ55" i="1"/>
  <c r="CI55" i="1"/>
  <c r="CH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CL54" i="1"/>
  <c r="CL53" i="1"/>
  <c r="CL52" i="1"/>
  <c r="CL51" i="1"/>
  <c r="CL50" i="1"/>
  <c r="CL49" i="1"/>
  <c r="CL46" i="1"/>
  <c r="CL45" i="1"/>
  <c r="CL137" i="1" s="1"/>
  <c r="CL44" i="1"/>
  <c r="CL136" i="1" s="1"/>
  <c r="CK40" i="1"/>
  <c r="CK42" i="1" s="1"/>
  <c r="CJ40" i="1"/>
  <c r="CJ41" i="1" s="1"/>
  <c r="CI40" i="1"/>
  <c r="CH40" i="1"/>
  <c r="CH42" i="1" s="1"/>
  <c r="CG40" i="1"/>
  <c r="CG42" i="1" s="1"/>
  <c r="CF40" i="1"/>
  <c r="CF42" i="1" s="1"/>
  <c r="CE40" i="1"/>
  <c r="CE42" i="1" s="1"/>
  <c r="CD40" i="1"/>
  <c r="CD42" i="1" s="1"/>
  <c r="CC40" i="1"/>
  <c r="CC41" i="1" s="1"/>
  <c r="CB40" i="1"/>
  <c r="CB41" i="1" s="1"/>
  <c r="CA40" i="1"/>
  <c r="BZ40" i="1"/>
  <c r="BZ42" i="1" s="1"/>
  <c r="BY40" i="1"/>
  <c r="BY42" i="1" s="1"/>
  <c r="BX40" i="1"/>
  <c r="BX42" i="1" s="1"/>
  <c r="BW40" i="1"/>
  <c r="BW42" i="1" s="1"/>
  <c r="BV40" i="1"/>
  <c r="BV42" i="1" s="1"/>
  <c r="BU40" i="1"/>
  <c r="BU42" i="1" s="1"/>
  <c r="BT40" i="1"/>
  <c r="BT41" i="1" s="1"/>
  <c r="BS40" i="1"/>
  <c r="BR40" i="1"/>
  <c r="BR42" i="1" s="1"/>
  <c r="BQ40" i="1"/>
  <c r="BP40" i="1"/>
  <c r="BP42" i="1" s="1"/>
  <c r="BO40" i="1"/>
  <c r="BO42" i="1" s="1"/>
  <c r="BN40" i="1"/>
  <c r="BN42" i="1" s="1"/>
  <c r="BL40" i="1"/>
  <c r="BL42" i="1" s="1"/>
  <c r="BJ40" i="1"/>
  <c r="BJ42" i="1" s="1"/>
  <c r="BI40" i="1"/>
  <c r="BI42" i="1" s="1"/>
  <c r="BH40" i="1"/>
  <c r="BH42" i="1" s="1"/>
  <c r="BG40" i="1"/>
  <c r="BG42" i="1" s="1"/>
  <c r="BF40" i="1"/>
  <c r="BF41" i="1" s="1"/>
  <c r="BE40" i="1"/>
  <c r="BE41" i="1" s="1"/>
  <c r="BD40" i="1"/>
  <c r="BD42" i="1" s="1"/>
  <c r="BC40" i="1"/>
  <c r="BC41" i="1" s="1"/>
  <c r="BB40" i="1"/>
  <c r="BA40" i="1"/>
  <c r="BA42" i="1" s="1"/>
  <c r="AZ40" i="1"/>
  <c r="AZ42" i="1" s="1"/>
  <c r="AY40" i="1"/>
  <c r="AY42" i="1" s="1"/>
  <c r="AX40" i="1"/>
  <c r="AX41" i="1" s="1"/>
  <c r="AW40" i="1"/>
  <c r="AW41" i="1" s="1"/>
  <c r="AV40" i="1"/>
  <c r="AV42" i="1" s="1"/>
  <c r="AU40" i="1"/>
  <c r="AU41" i="1" s="1"/>
  <c r="AT40" i="1"/>
  <c r="AT42" i="1" s="1"/>
  <c r="AS40" i="1"/>
  <c r="AS42" i="1" s="1"/>
  <c r="AR40" i="1"/>
  <c r="AQ40" i="1"/>
  <c r="AQ42" i="1" s="1"/>
  <c r="AP40" i="1"/>
  <c r="AP42" i="1" s="1"/>
  <c r="AO40" i="1"/>
  <c r="AO42" i="1" s="1"/>
  <c r="AN40" i="1"/>
  <c r="AN42" i="1" s="1"/>
  <c r="AM40" i="1"/>
  <c r="AM41" i="1" s="1"/>
  <c r="AL40" i="1"/>
  <c r="AL42" i="1" s="1"/>
  <c r="AK40" i="1"/>
  <c r="AK42" i="1" s="1"/>
  <c r="AJ40" i="1"/>
  <c r="AI40" i="1"/>
  <c r="AI42" i="1" s="1"/>
  <c r="AH40" i="1"/>
  <c r="AH42" i="1" s="1"/>
  <c r="AG40" i="1"/>
  <c r="AG42" i="1" s="1"/>
  <c r="AF40" i="1"/>
  <c r="AF41" i="1" s="1"/>
  <c r="AE40" i="1"/>
  <c r="AE41" i="1" s="1"/>
  <c r="AD40" i="1"/>
  <c r="AD42" i="1" s="1"/>
  <c r="AC40" i="1"/>
  <c r="AC42" i="1" s="1"/>
  <c r="AB40" i="1"/>
  <c r="AA40" i="1"/>
  <c r="AA42" i="1" s="1"/>
  <c r="Z40" i="1"/>
  <c r="Z41" i="1" s="1"/>
  <c r="Y40" i="1"/>
  <c r="Y42" i="1" s="1"/>
  <c r="X40" i="1"/>
  <c r="X41" i="1" s="1"/>
  <c r="W40" i="1"/>
  <c r="V40" i="1"/>
  <c r="U40" i="1"/>
  <c r="U42" i="1" s="1"/>
  <c r="T40" i="1"/>
  <c r="T42" i="1" s="1"/>
  <c r="S40" i="1"/>
  <c r="S42" i="1" s="1"/>
  <c r="R40" i="1"/>
  <c r="R41" i="1" s="1"/>
  <c r="Q40" i="1"/>
  <c r="Q42" i="1" s="1"/>
  <c r="P40" i="1"/>
  <c r="P41" i="1" s="1"/>
  <c r="O40" i="1"/>
  <c r="N40" i="1"/>
  <c r="M40" i="1"/>
  <c r="M42" i="1" s="1"/>
  <c r="L40" i="1"/>
  <c r="L42" i="1" s="1"/>
  <c r="K40" i="1"/>
  <c r="K42" i="1" s="1"/>
  <c r="J40" i="1"/>
  <c r="J42" i="1" s="1"/>
  <c r="I40" i="1"/>
  <c r="I41" i="1" s="1"/>
  <c r="H40" i="1"/>
  <c r="H41" i="1" s="1"/>
  <c r="G40" i="1"/>
  <c r="F40" i="1"/>
  <c r="F42" i="1" s="1"/>
  <c r="E40" i="1"/>
  <c r="E42" i="1" s="1"/>
  <c r="D40" i="1"/>
  <c r="D42" i="1" s="1"/>
  <c r="C40" i="1"/>
  <c r="C42" i="1" s="1"/>
  <c r="B40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L37" i="1"/>
  <c r="BJ37" i="1"/>
  <c r="BI37" i="1"/>
  <c r="BH37" i="1"/>
  <c r="BG37" i="1"/>
  <c r="BF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U39" i="1" s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C39" i="1" s="1"/>
  <c r="B37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K21" i="1"/>
  <c r="AJ21" i="1"/>
  <c r="AI21" i="1"/>
  <c r="AH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BT139" i="1" l="1"/>
  <c r="CK129" i="1"/>
  <c r="CK130" i="1" s="1"/>
  <c r="BU129" i="1"/>
  <c r="BU142" i="1" s="1"/>
  <c r="AG129" i="1"/>
  <c r="AG131" i="1" s="1"/>
  <c r="Y129" i="1"/>
  <c r="BE129" i="1"/>
  <c r="BE142" i="1" s="1"/>
  <c r="BM129" i="1"/>
  <c r="BM133" i="1" s="1"/>
  <c r="Q129" i="1"/>
  <c r="Q131" i="1" s="1"/>
  <c r="Q134" i="1" s="1"/>
  <c r="AW129" i="1"/>
  <c r="AW131" i="1" s="1"/>
  <c r="AO129" i="1"/>
  <c r="AO142" i="1" s="1"/>
  <c r="I129" i="1"/>
  <c r="I130" i="1" s="1"/>
  <c r="CJ139" i="1"/>
  <c r="AW138" i="1"/>
  <c r="AW139" i="1" s="1"/>
  <c r="CF129" i="1"/>
  <c r="CF130" i="1" s="1"/>
  <c r="BH129" i="1"/>
  <c r="BH131" i="1" s="1"/>
  <c r="BH134" i="1" s="1"/>
  <c r="BH135" i="1" s="1"/>
  <c r="AF139" i="1"/>
  <c r="CC139" i="1"/>
  <c r="AV129" i="1"/>
  <c r="AV131" i="1" s="1"/>
  <c r="AV134" i="1" s="1"/>
  <c r="AF129" i="1"/>
  <c r="AF142" i="1" s="1"/>
  <c r="X129" i="1"/>
  <c r="X133" i="1" s="1"/>
  <c r="P129" i="1"/>
  <c r="P130" i="1" s="1"/>
  <c r="BC129" i="1"/>
  <c r="BC130" i="1" s="1"/>
  <c r="AM129" i="1"/>
  <c r="AM130" i="1" s="1"/>
  <c r="O129" i="1"/>
  <c r="G129" i="1"/>
  <c r="G133" i="1" s="1"/>
  <c r="CD129" i="1"/>
  <c r="CD130" i="1" s="1"/>
  <c r="BV129" i="1"/>
  <c r="BF129" i="1"/>
  <c r="AX129" i="1"/>
  <c r="AX133" i="1" s="1"/>
  <c r="BU130" i="1"/>
  <c r="BU131" i="1"/>
  <c r="BU134" i="1" s="1"/>
  <c r="CK138" i="1"/>
  <c r="BU138" i="1"/>
  <c r="AG138" i="1"/>
  <c r="AG139" i="1" s="1"/>
  <c r="CC129" i="1"/>
  <c r="CC130" i="1" s="1"/>
  <c r="BE138" i="1"/>
  <c r="BE139" i="1" s="1"/>
  <c r="Q138" i="1"/>
  <c r="Q139" i="1" s="1"/>
  <c r="CI139" i="1"/>
  <c r="CH129" i="1"/>
  <c r="CH133" i="1" s="1"/>
  <c r="BR129" i="1"/>
  <c r="BR131" i="1" s="1"/>
  <c r="BR134" i="1" s="1"/>
  <c r="BR143" i="1" s="1"/>
  <c r="BJ129" i="1"/>
  <c r="BJ133" i="1" s="1"/>
  <c r="BB129" i="1"/>
  <c r="BB130" i="1" s="1"/>
  <c r="AT129" i="1"/>
  <c r="AT133" i="1" s="1"/>
  <c r="AL129" i="1"/>
  <c r="AL131" i="1" s="1"/>
  <c r="AL134" i="1" s="1"/>
  <c r="AD129" i="1"/>
  <c r="AD142" i="1" s="1"/>
  <c r="V129" i="1"/>
  <c r="V142" i="1" s="1"/>
  <c r="N129" i="1"/>
  <c r="N131" i="1" s="1"/>
  <c r="N134" i="1" s="1"/>
  <c r="BN139" i="1"/>
  <c r="BM138" i="1"/>
  <c r="AO138" i="1"/>
  <c r="Y138" i="1"/>
  <c r="Y139" i="1" s="1"/>
  <c r="I138" i="1"/>
  <c r="I139" i="1" s="1"/>
  <c r="AP129" i="1"/>
  <c r="Y131" i="1"/>
  <c r="Y134" i="1" s="1"/>
  <c r="Y135" i="1" s="1"/>
  <c r="Y142" i="1"/>
  <c r="AO130" i="1"/>
  <c r="BJ139" i="1"/>
  <c r="AL139" i="1"/>
  <c r="H129" i="1"/>
  <c r="H130" i="1" s="1"/>
  <c r="CJ129" i="1"/>
  <c r="CJ131" i="1" s="1"/>
  <c r="CJ134" i="1" s="1"/>
  <c r="CB129" i="1"/>
  <c r="CB133" i="1" s="1"/>
  <c r="BT129" i="1"/>
  <c r="BT130" i="1" s="1"/>
  <c r="BL129" i="1"/>
  <c r="BL131" i="1" s="1"/>
  <c r="BL134" i="1" s="1"/>
  <c r="BD129" i="1"/>
  <c r="BD131" i="1" s="1"/>
  <c r="BD134" i="1" s="1"/>
  <c r="CB139" i="1"/>
  <c r="BL139" i="1"/>
  <c r="AN139" i="1"/>
  <c r="W139" i="1"/>
  <c r="P142" i="1"/>
  <c r="X139" i="1"/>
  <c r="H139" i="1"/>
  <c r="Z139" i="1"/>
  <c r="BU133" i="1"/>
  <c r="BE131" i="1"/>
  <c r="BE134" i="1" s="1"/>
  <c r="BF139" i="1"/>
  <c r="AV139" i="1"/>
  <c r="P131" i="1"/>
  <c r="P134" i="1" s="1"/>
  <c r="P140" i="1" s="1"/>
  <c r="P141" i="1" s="1"/>
  <c r="P144" i="1" s="1"/>
  <c r="AH129" i="1"/>
  <c r="AH142" i="1" s="1"/>
  <c r="BD139" i="1"/>
  <c r="P139" i="1"/>
  <c r="BE130" i="1"/>
  <c r="AH139" i="1"/>
  <c r="G138" i="1"/>
  <c r="G139" i="1" s="1"/>
  <c r="AN129" i="1"/>
  <c r="AN133" i="1" s="1"/>
  <c r="F129" i="1"/>
  <c r="F130" i="1" s="1"/>
  <c r="Y130" i="1"/>
  <c r="F139" i="1"/>
  <c r="Z129" i="1"/>
  <c r="Z131" i="1" s="1"/>
  <c r="Z134" i="1" s="1"/>
  <c r="Z143" i="1" s="1"/>
  <c r="AV142" i="1"/>
  <c r="I131" i="1"/>
  <c r="I134" i="1" s="1"/>
  <c r="BV139" i="1"/>
  <c r="J139" i="1"/>
  <c r="AU129" i="1"/>
  <c r="AU130" i="1" s="1"/>
  <c r="BX129" i="1"/>
  <c r="BX131" i="1" s="1"/>
  <c r="BX134" i="1" s="1"/>
  <c r="BX140" i="1" s="1"/>
  <c r="BX141" i="1" s="1"/>
  <c r="BX144" i="1" s="1"/>
  <c r="BP129" i="1"/>
  <c r="BP131" i="1" s="1"/>
  <c r="BP143" i="1" s="1"/>
  <c r="AZ129" i="1"/>
  <c r="AZ133" i="1" s="1"/>
  <c r="AR129" i="1"/>
  <c r="AR133" i="1" s="1"/>
  <c r="AJ129" i="1"/>
  <c r="AJ130" i="1" s="1"/>
  <c r="AB129" i="1"/>
  <c r="AB130" i="1" s="1"/>
  <c r="T129" i="1"/>
  <c r="T133" i="1" s="1"/>
  <c r="L129" i="1"/>
  <c r="L133" i="1" s="1"/>
  <c r="D129" i="1"/>
  <c r="D133" i="1" s="1"/>
  <c r="X142" i="1"/>
  <c r="BC138" i="1"/>
  <c r="BC139" i="1" s="1"/>
  <c r="CF139" i="1"/>
  <c r="T139" i="1"/>
  <c r="BK129" i="1"/>
  <c r="BK130" i="1" s="1"/>
  <c r="R129" i="1"/>
  <c r="R130" i="1" s="1"/>
  <c r="J129" i="1"/>
  <c r="J131" i="1" s="1"/>
  <c r="J134" i="1" s="1"/>
  <c r="C18" i="8"/>
  <c r="E52" i="8"/>
  <c r="H52" i="8"/>
  <c r="G52" i="8"/>
  <c r="CH139" i="1"/>
  <c r="BZ139" i="1"/>
  <c r="BR139" i="1"/>
  <c r="BB139" i="1"/>
  <c r="AT139" i="1"/>
  <c r="V139" i="1"/>
  <c r="N139" i="1"/>
  <c r="BH133" i="1"/>
  <c r="D18" i="8"/>
  <c r="G71" i="8"/>
  <c r="F121" i="8"/>
  <c r="D121" i="8"/>
  <c r="C121" i="8"/>
  <c r="AR139" i="1"/>
  <c r="D139" i="1"/>
  <c r="O130" i="1"/>
  <c r="O142" i="1"/>
  <c r="BR133" i="1"/>
  <c r="BJ142" i="1"/>
  <c r="BX139" i="1"/>
  <c r="BP139" i="1"/>
  <c r="AJ139" i="1"/>
  <c r="L139" i="1"/>
  <c r="H71" i="8"/>
  <c r="E71" i="8"/>
  <c r="AB139" i="1"/>
  <c r="AW134" i="1"/>
  <c r="AW143" i="1" s="1"/>
  <c r="AG134" i="1"/>
  <c r="AG143" i="1" s="1"/>
  <c r="AG130" i="1"/>
  <c r="F90" i="8"/>
  <c r="D90" i="8"/>
  <c r="C90" i="8"/>
  <c r="E37" i="8"/>
  <c r="BQ42" i="1"/>
  <c r="H37" i="8"/>
  <c r="B67" i="8"/>
  <c r="G67" i="8"/>
  <c r="W129" i="1"/>
  <c r="W133" i="1" s="1"/>
  <c r="BZ129" i="1"/>
  <c r="BZ131" i="1" s="1"/>
  <c r="BZ134" i="1" s="1"/>
  <c r="CG129" i="1"/>
  <c r="CG130" i="1" s="1"/>
  <c r="BY129" i="1"/>
  <c r="BY131" i="1" s="1"/>
  <c r="BY134" i="1" s="1"/>
  <c r="BY140" i="1" s="1"/>
  <c r="BY141" i="1" s="1"/>
  <c r="BY144" i="1" s="1"/>
  <c r="BQ129" i="1"/>
  <c r="BQ130" i="1" s="1"/>
  <c r="BI129" i="1"/>
  <c r="BI133" i="1" s="1"/>
  <c r="BA129" i="1"/>
  <c r="BA133" i="1" s="1"/>
  <c r="AS129" i="1"/>
  <c r="AS142" i="1" s="1"/>
  <c r="AK129" i="1"/>
  <c r="AK130" i="1" s="1"/>
  <c r="AC129" i="1"/>
  <c r="AC130" i="1" s="1"/>
  <c r="U129" i="1"/>
  <c r="U131" i="1" s="1"/>
  <c r="U134" i="1" s="1"/>
  <c r="M129" i="1"/>
  <c r="M133" i="1" s="1"/>
  <c r="E129" i="1"/>
  <c r="E133" i="1" s="1"/>
  <c r="H90" i="8"/>
  <c r="D52" i="8"/>
  <c r="G108" i="8"/>
  <c r="F108" i="8"/>
  <c r="D108" i="8"/>
  <c r="C108" i="8"/>
  <c r="H121" i="8"/>
  <c r="AW142" i="1"/>
  <c r="AG142" i="1"/>
  <c r="AZ139" i="1"/>
  <c r="O138" i="1"/>
  <c r="O139" i="1" s="1"/>
  <c r="X130" i="1"/>
  <c r="H34" i="8"/>
  <c r="B71" i="8"/>
  <c r="E90" i="8"/>
  <c r="BB42" i="1"/>
  <c r="F37" i="8"/>
  <c r="E67" i="8"/>
  <c r="H67" i="8"/>
  <c r="B18" i="8"/>
  <c r="N39" i="1"/>
  <c r="C34" i="8"/>
  <c r="V39" i="1"/>
  <c r="D34" i="8"/>
  <c r="BB39" i="1"/>
  <c r="F34" i="8"/>
  <c r="G121" i="8"/>
  <c r="H108" i="8"/>
  <c r="E121" i="8"/>
  <c r="BH139" i="1"/>
  <c r="AX139" i="1"/>
  <c r="AP139" i="1"/>
  <c r="R139" i="1"/>
  <c r="AE129" i="1"/>
  <c r="AE133" i="1" s="1"/>
  <c r="CE129" i="1"/>
  <c r="CE142" i="1" s="1"/>
  <c r="BW129" i="1"/>
  <c r="BW130" i="1" s="1"/>
  <c r="BO129" i="1"/>
  <c r="BO142" i="1" s="1"/>
  <c r="BG139" i="1"/>
  <c r="AY139" i="1"/>
  <c r="AQ139" i="1"/>
  <c r="AI139" i="1"/>
  <c r="AA139" i="1"/>
  <c r="S139" i="1"/>
  <c r="K139" i="1"/>
  <c r="B90" i="8"/>
  <c r="C67" i="8"/>
  <c r="D67" i="8"/>
  <c r="F67" i="8"/>
  <c r="B52" i="8"/>
  <c r="E108" i="8"/>
  <c r="CK139" i="1"/>
  <c r="BU139" i="1"/>
  <c r="AO139" i="1"/>
  <c r="F52" i="8"/>
  <c r="N42" i="1"/>
  <c r="C37" i="8"/>
  <c r="V42" i="1"/>
  <c r="D37" i="8"/>
  <c r="E18" i="8"/>
  <c r="H18" i="8"/>
  <c r="F18" i="8"/>
  <c r="G34" i="8"/>
  <c r="F71" i="8"/>
  <c r="D71" i="8"/>
  <c r="C71" i="8"/>
  <c r="B121" i="8"/>
  <c r="AM138" i="1"/>
  <c r="AM139" i="1" s="1"/>
  <c r="AD139" i="1"/>
  <c r="X131" i="1"/>
  <c r="X134" i="1" s="1"/>
  <c r="X135" i="1" s="1"/>
  <c r="B39" i="1"/>
  <c r="B34" i="8"/>
  <c r="AJ39" i="1"/>
  <c r="E34" i="8"/>
  <c r="C52" i="8"/>
  <c r="G18" i="8"/>
  <c r="B37" i="8"/>
  <c r="BK42" i="1"/>
  <c r="G37" i="8"/>
  <c r="CK142" i="1"/>
  <c r="CA139" i="1"/>
  <c r="BS139" i="1"/>
  <c r="AU139" i="1"/>
  <c r="G90" i="8"/>
  <c r="CL93" i="1"/>
  <c r="B129" i="1"/>
  <c r="B142" i="1" s="1"/>
  <c r="BN129" i="1"/>
  <c r="BN131" i="1" s="1"/>
  <c r="BN134" i="1" s="1"/>
  <c r="BN140" i="1" s="1"/>
  <c r="BN141" i="1" s="1"/>
  <c r="BN144" i="1" s="1"/>
  <c r="AD131" i="1"/>
  <c r="AD134" i="1" s="1"/>
  <c r="CL132" i="1"/>
  <c r="CD133" i="1"/>
  <c r="BF133" i="1"/>
  <c r="BF142" i="1"/>
  <c r="BF130" i="1"/>
  <c r="BF131" i="1"/>
  <c r="BF134" i="1" s="1"/>
  <c r="AX142" i="1"/>
  <c r="AX131" i="1"/>
  <c r="AX134" i="1" s="1"/>
  <c r="AX130" i="1"/>
  <c r="AP142" i="1"/>
  <c r="AP133" i="1"/>
  <c r="AP131" i="1"/>
  <c r="AP134" i="1" s="1"/>
  <c r="AP135" i="1" s="1"/>
  <c r="AP130" i="1"/>
  <c r="Z130" i="1"/>
  <c r="BA142" i="1"/>
  <c r="BV133" i="1"/>
  <c r="BV131" i="1"/>
  <c r="BV134" i="1" s="1"/>
  <c r="BV140" i="1" s="1"/>
  <c r="BV141" i="1" s="1"/>
  <c r="BV144" i="1" s="1"/>
  <c r="BV130" i="1"/>
  <c r="BV142" i="1"/>
  <c r="AS133" i="1"/>
  <c r="E142" i="1"/>
  <c r="CL127" i="1"/>
  <c r="BM139" i="1"/>
  <c r="BE133" i="1"/>
  <c r="AW133" i="1"/>
  <c r="AO133" i="1"/>
  <c r="AG133" i="1"/>
  <c r="Y133" i="1"/>
  <c r="I133" i="1"/>
  <c r="BG129" i="1"/>
  <c r="AY129" i="1"/>
  <c r="AQ129" i="1"/>
  <c r="AI129" i="1"/>
  <c r="AA129" i="1"/>
  <c r="S129" i="1"/>
  <c r="K129" i="1"/>
  <c r="BK139" i="1"/>
  <c r="AE139" i="1"/>
  <c r="BI139" i="1"/>
  <c r="BA139" i="1"/>
  <c r="AS139" i="1"/>
  <c r="AK139" i="1"/>
  <c r="AC139" i="1"/>
  <c r="U139" i="1"/>
  <c r="M139" i="1"/>
  <c r="E139" i="1"/>
  <c r="AZ131" i="1"/>
  <c r="AZ134" i="1" s="1"/>
  <c r="CL128" i="1"/>
  <c r="CL138" i="1" s="1"/>
  <c r="CL139" i="1" s="1"/>
  <c r="O133" i="1"/>
  <c r="CI129" i="1"/>
  <c r="CI133" i="1" s="1"/>
  <c r="CA129" i="1"/>
  <c r="CA130" i="1" s="1"/>
  <c r="BS129" i="1"/>
  <c r="BS133" i="1" s="1"/>
  <c r="CD139" i="1"/>
  <c r="AD133" i="1"/>
  <c r="CE138" i="1"/>
  <c r="CE139" i="1" s="1"/>
  <c r="BW138" i="1"/>
  <c r="BW139" i="1" s="1"/>
  <c r="BO138" i="1"/>
  <c r="BO139" i="1" s="1"/>
  <c r="CK131" i="1"/>
  <c r="CK134" i="1" s="1"/>
  <c r="CK143" i="1" s="1"/>
  <c r="BC131" i="1"/>
  <c r="BC134" i="1" s="1"/>
  <c r="BC140" i="1" s="1"/>
  <c r="BC141" i="1" s="1"/>
  <c r="BC144" i="1" s="1"/>
  <c r="O131" i="1"/>
  <c r="O134" i="1" s="1"/>
  <c r="O140" i="1" s="1"/>
  <c r="O141" i="1" s="1"/>
  <c r="O144" i="1" s="1"/>
  <c r="CG139" i="1"/>
  <c r="BY139" i="1"/>
  <c r="BQ139" i="1"/>
  <c r="CK133" i="1"/>
  <c r="BT131" i="1"/>
  <c r="BT134" i="1" s="1"/>
  <c r="B138" i="1"/>
  <c r="B139" i="1" s="1"/>
  <c r="CL111" i="1"/>
  <c r="CL74" i="1"/>
  <c r="CL124" i="1"/>
  <c r="BK41" i="1"/>
  <c r="AM42" i="1"/>
  <c r="AI39" i="1"/>
  <c r="BC42" i="1"/>
  <c r="AY39" i="1"/>
  <c r="CE39" i="1"/>
  <c r="BP41" i="1"/>
  <c r="AP39" i="1"/>
  <c r="CF41" i="1"/>
  <c r="CK41" i="1"/>
  <c r="AO41" i="1"/>
  <c r="I42" i="1"/>
  <c r="BE42" i="1"/>
  <c r="D41" i="1"/>
  <c r="AZ41" i="1"/>
  <c r="P42" i="1"/>
  <c r="Q41" i="1"/>
  <c r="BU41" i="1"/>
  <c r="X42" i="1"/>
  <c r="CC42" i="1"/>
  <c r="J39" i="1"/>
  <c r="K39" i="1"/>
  <c r="BG39" i="1"/>
  <c r="T41" i="1"/>
  <c r="BX41" i="1"/>
  <c r="CJ42" i="1"/>
  <c r="R39" i="1"/>
  <c r="BO39" i="1"/>
  <c r="Y41" i="1"/>
  <c r="AU42" i="1"/>
  <c r="CL40" i="1"/>
  <c r="BF39" i="1"/>
  <c r="AA39" i="1"/>
  <c r="BW39" i="1"/>
  <c r="AG41" i="1"/>
  <c r="AW42" i="1"/>
  <c r="AH39" i="1"/>
  <c r="CD39" i="1"/>
  <c r="AN41" i="1"/>
  <c r="CH39" i="1"/>
  <c r="S39" i="1"/>
  <c r="AT39" i="1"/>
  <c r="BR39" i="1"/>
  <c r="AB42" i="1"/>
  <c r="AB41" i="1"/>
  <c r="AJ42" i="1"/>
  <c r="AJ41" i="1"/>
  <c r="AR42" i="1"/>
  <c r="AR41" i="1"/>
  <c r="L41" i="1"/>
  <c r="AV41" i="1"/>
  <c r="AE42" i="1"/>
  <c r="Z39" i="1"/>
  <c r="AX39" i="1"/>
  <c r="BV39" i="1"/>
  <c r="AF42" i="1"/>
  <c r="BJ39" i="1"/>
  <c r="BN39" i="1"/>
  <c r="BD41" i="1"/>
  <c r="BT42" i="1"/>
  <c r="AL39" i="1"/>
  <c r="CL21" i="1"/>
  <c r="AQ39" i="1"/>
  <c r="F39" i="1"/>
  <c r="AD39" i="1"/>
  <c r="BZ39" i="1"/>
  <c r="G41" i="1"/>
  <c r="G42" i="1"/>
  <c r="O41" i="1"/>
  <c r="O42" i="1"/>
  <c r="W41" i="1"/>
  <c r="W42" i="1"/>
  <c r="BS41" i="1"/>
  <c r="BS42" i="1"/>
  <c r="CA41" i="1"/>
  <c r="CA42" i="1"/>
  <c r="CI41" i="1"/>
  <c r="CI42" i="1"/>
  <c r="BH41" i="1"/>
  <c r="H42" i="1"/>
  <c r="BL41" i="1"/>
  <c r="CB42" i="1"/>
  <c r="D39" i="1"/>
  <c r="BH39" i="1"/>
  <c r="B41" i="1"/>
  <c r="AH41" i="1"/>
  <c r="BN41" i="1"/>
  <c r="CD41" i="1"/>
  <c r="BX39" i="1"/>
  <c r="J41" i="1"/>
  <c r="AP41" i="1"/>
  <c r="BV41" i="1"/>
  <c r="E39" i="1"/>
  <c r="M39" i="1"/>
  <c r="AC39" i="1"/>
  <c r="AK39" i="1"/>
  <c r="AS39" i="1"/>
  <c r="BA39" i="1"/>
  <c r="BI39" i="1"/>
  <c r="BQ39" i="1"/>
  <c r="BY39" i="1"/>
  <c r="CG39" i="1"/>
  <c r="C41" i="1"/>
  <c r="K41" i="1"/>
  <c r="S41" i="1"/>
  <c r="AA41" i="1"/>
  <c r="AI41" i="1"/>
  <c r="AQ41" i="1"/>
  <c r="AY41" i="1"/>
  <c r="BG41" i="1"/>
  <c r="BO41" i="1"/>
  <c r="BW41" i="1"/>
  <c r="CE41" i="1"/>
  <c r="B42" i="1"/>
  <c r="R42" i="1"/>
  <c r="Z42" i="1"/>
  <c r="AX42" i="1"/>
  <c r="BF42" i="1"/>
  <c r="AB39" i="1"/>
  <c r="AR39" i="1"/>
  <c r="CF39" i="1"/>
  <c r="CL70" i="1"/>
  <c r="L39" i="1"/>
  <c r="G39" i="1"/>
  <c r="O39" i="1"/>
  <c r="W39" i="1"/>
  <c r="AE39" i="1"/>
  <c r="AM39" i="1"/>
  <c r="AU39" i="1"/>
  <c r="BC39" i="1"/>
  <c r="BK39" i="1"/>
  <c r="BS39" i="1"/>
  <c r="CA39" i="1"/>
  <c r="CI39" i="1"/>
  <c r="E41" i="1"/>
  <c r="M41" i="1"/>
  <c r="U41" i="1"/>
  <c r="AC41" i="1"/>
  <c r="AK41" i="1"/>
  <c r="AS41" i="1"/>
  <c r="BA41" i="1"/>
  <c r="BI41" i="1"/>
  <c r="BQ41" i="1"/>
  <c r="BY41" i="1"/>
  <c r="CG41" i="1"/>
  <c r="BP39" i="1"/>
  <c r="H39" i="1"/>
  <c r="P39" i="1"/>
  <c r="X39" i="1"/>
  <c r="AF39" i="1"/>
  <c r="AN39" i="1"/>
  <c r="AV39" i="1"/>
  <c r="BD39" i="1"/>
  <c r="BL39" i="1"/>
  <c r="BT39" i="1"/>
  <c r="CB39" i="1"/>
  <c r="CJ39" i="1"/>
  <c r="F41" i="1"/>
  <c r="N41" i="1"/>
  <c r="V41" i="1"/>
  <c r="AD41" i="1"/>
  <c r="AL41" i="1"/>
  <c r="AT41" i="1"/>
  <c r="BB41" i="1"/>
  <c r="BJ41" i="1"/>
  <c r="BR41" i="1"/>
  <c r="BZ41" i="1"/>
  <c r="CH41" i="1"/>
  <c r="T39" i="1"/>
  <c r="AZ39" i="1"/>
  <c r="CL37" i="1"/>
  <c r="I39" i="1"/>
  <c r="Q39" i="1"/>
  <c r="Y39" i="1"/>
  <c r="AG39" i="1"/>
  <c r="AO39" i="1"/>
  <c r="AW39" i="1"/>
  <c r="BE39" i="1"/>
  <c r="BU39" i="1"/>
  <c r="CC39" i="1"/>
  <c r="CK39" i="1"/>
  <c r="CL55" i="1"/>
  <c r="AV133" i="1" l="1"/>
  <c r="AO131" i="1"/>
  <c r="AO134" i="1" s="1"/>
  <c r="AO140" i="1" s="1"/>
  <c r="AO141" i="1" s="1"/>
  <c r="AO144" i="1" s="1"/>
  <c r="BA131" i="1"/>
  <c r="BA134" i="1" s="1"/>
  <c r="BA135" i="1" s="1"/>
  <c r="BB133" i="1"/>
  <c r="BA130" i="1"/>
  <c r="CD131" i="1"/>
  <c r="CD134" i="1" s="1"/>
  <c r="CD140" i="1" s="1"/>
  <c r="CD141" i="1" s="1"/>
  <c r="CD144" i="1" s="1"/>
  <c r="AW130" i="1"/>
  <c r="I142" i="1"/>
  <c r="BT142" i="1"/>
  <c r="BT133" i="1"/>
  <c r="P133" i="1"/>
  <c r="BX133" i="1"/>
  <c r="BX130" i="1"/>
  <c r="BX142" i="1"/>
  <c r="Q133" i="1"/>
  <c r="AM133" i="1"/>
  <c r="Q142" i="1"/>
  <c r="Q130" i="1"/>
  <c r="D131" i="1"/>
  <c r="D134" i="1" s="1"/>
  <c r="D140" i="1" s="1"/>
  <c r="D141" i="1" s="1"/>
  <c r="D144" i="1" s="1"/>
  <c r="H133" i="1"/>
  <c r="AN130" i="1"/>
  <c r="BC133" i="1"/>
  <c r="V133" i="1"/>
  <c r="BH142" i="1"/>
  <c r="V131" i="1"/>
  <c r="V134" i="1" s="1"/>
  <c r="V140" i="1" s="1"/>
  <c r="V141" i="1" s="1"/>
  <c r="V144" i="1" s="1"/>
  <c r="BM131" i="1"/>
  <c r="BM134" i="1" s="1"/>
  <c r="BH130" i="1"/>
  <c r="BM142" i="1"/>
  <c r="BM130" i="1"/>
  <c r="AH131" i="1"/>
  <c r="AH134" i="1" s="1"/>
  <c r="V130" i="1"/>
  <c r="CH130" i="1"/>
  <c r="CF131" i="1"/>
  <c r="CF134" i="1" s="1"/>
  <c r="CF143" i="1" s="1"/>
  <c r="CF142" i="1"/>
  <c r="CF133" i="1"/>
  <c r="BR142" i="1"/>
  <c r="BR130" i="1"/>
  <c r="AD130" i="1"/>
  <c r="BC142" i="1"/>
  <c r="BP130" i="1"/>
  <c r="BP133" i="1"/>
  <c r="BP142" i="1"/>
  <c r="BL133" i="1"/>
  <c r="BL130" i="1"/>
  <c r="BL142" i="1"/>
  <c r="N130" i="1"/>
  <c r="AR131" i="1"/>
  <c r="AR134" i="1" s="1"/>
  <c r="AR135" i="1" s="1"/>
  <c r="AO143" i="1"/>
  <c r="AO135" i="1"/>
  <c r="AJ133" i="1"/>
  <c r="AJ131" i="1"/>
  <c r="AJ134" i="1" s="1"/>
  <c r="AJ142" i="1"/>
  <c r="F131" i="1"/>
  <c r="F134" i="1" s="1"/>
  <c r="F135" i="1" s="1"/>
  <c r="N135" i="1"/>
  <c r="N143" i="1"/>
  <c r="BI142" i="1"/>
  <c r="N142" i="1"/>
  <c r="CH142" i="1"/>
  <c r="BS142" i="1"/>
  <c r="AN142" i="1"/>
  <c r="N133" i="1"/>
  <c r="CH131" i="1"/>
  <c r="CH134" i="1" s="1"/>
  <c r="CH140" i="1" s="1"/>
  <c r="CH141" i="1" s="1"/>
  <c r="CH144" i="1" s="1"/>
  <c r="Z142" i="1"/>
  <c r="AM142" i="1"/>
  <c r="AM131" i="1"/>
  <c r="AM134" i="1" s="1"/>
  <c r="AM143" i="1" s="1"/>
  <c r="AH133" i="1"/>
  <c r="BD133" i="1"/>
  <c r="BD130" i="1"/>
  <c r="BZ142" i="1"/>
  <c r="BO133" i="1"/>
  <c r="BO131" i="1"/>
  <c r="BO134" i="1" s="1"/>
  <c r="BO140" i="1" s="1"/>
  <c r="BO141" i="1" s="1"/>
  <c r="BO144" i="1" s="1"/>
  <c r="B130" i="1"/>
  <c r="AV140" i="1"/>
  <c r="AV141" i="1" s="1"/>
  <c r="AV144" i="1" s="1"/>
  <c r="AV143" i="1"/>
  <c r="AV135" i="1"/>
  <c r="BJ131" i="1"/>
  <c r="BJ134" i="1" s="1"/>
  <c r="BJ140" i="1" s="1"/>
  <c r="BJ141" i="1" s="1"/>
  <c r="BJ144" i="1" s="1"/>
  <c r="BO130" i="1"/>
  <c r="BQ133" i="1"/>
  <c r="CD142" i="1"/>
  <c r="BJ130" i="1"/>
  <c r="AG140" i="1"/>
  <c r="AG141" i="1" s="1"/>
  <c r="AG144" i="1" s="1"/>
  <c r="AG145" i="1" s="1"/>
  <c r="BQ142" i="1"/>
  <c r="BB131" i="1"/>
  <c r="BB134" i="1" s="1"/>
  <c r="BB135" i="1" s="1"/>
  <c r="AV130" i="1"/>
  <c r="AG135" i="1"/>
  <c r="H131" i="1"/>
  <c r="H134" i="1" s="1"/>
  <c r="H135" i="1" s="1"/>
  <c r="AF130" i="1"/>
  <c r="H142" i="1"/>
  <c r="G142" i="1"/>
  <c r="BB142" i="1"/>
  <c r="E131" i="1"/>
  <c r="E134" i="1" s="1"/>
  <c r="E135" i="1" s="1"/>
  <c r="AF131" i="1"/>
  <c r="AF134" i="1" s="1"/>
  <c r="G130" i="1"/>
  <c r="G131" i="1"/>
  <c r="G134" i="1" s="1"/>
  <c r="AR142" i="1"/>
  <c r="E130" i="1"/>
  <c r="AF133" i="1"/>
  <c r="U142" i="1"/>
  <c r="CA131" i="1"/>
  <c r="CA134" i="1" s="1"/>
  <c r="CA135" i="1" s="1"/>
  <c r="CI142" i="1"/>
  <c r="BD142" i="1"/>
  <c r="I135" i="1"/>
  <c r="I140" i="1"/>
  <c r="I141" i="1" s="1"/>
  <c r="I144" i="1" s="1"/>
  <c r="AL135" i="1"/>
  <c r="AL143" i="1"/>
  <c r="AL140" i="1"/>
  <c r="AL141" i="1" s="1"/>
  <c r="AL144" i="1" s="1"/>
  <c r="AW140" i="1"/>
  <c r="AW141" i="1" s="1"/>
  <c r="AW144" i="1" s="1"/>
  <c r="AW145" i="1" s="1"/>
  <c r="AS131" i="1"/>
  <c r="AS134" i="1" s="1"/>
  <c r="AS135" i="1" s="1"/>
  <c r="J142" i="1"/>
  <c r="F142" i="1"/>
  <c r="AL133" i="1"/>
  <c r="F133" i="1"/>
  <c r="W131" i="1"/>
  <c r="W134" i="1" s="1"/>
  <c r="W140" i="1" s="1"/>
  <c r="W141" i="1" s="1"/>
  <c r="W144" i="1" s="1"/>
  <c r="AK131" i="1"/>
  <c r="AK134" i="1" s="1"/>
  <c r="AK135" i="1" s="1"/>
  <c r="AT130" i="1"/>
  <c r="CB142" i="1"/>
  <c r="CC133" i="1"/>
  <c r="AK142" i="1"/>
  <c r="AT142" i="1"/>
  <c r="CB131" i="1"/>
  <c r="CB134" i="1" s="1"/>
  <c r="CB135" i="1" s="1"/>
  <c r="AK133" i="1"/>
  <c r="AL130" i="1"/>
  <c r="CC142" i="1"/>
  <c r="AT131" i="1"/>
  <c r="AT134" i="1" s="1"/>
  <c r="CJ130" i="1"/>
  <c r="AL142" i="1"/>
  <c r="CJ133" i="1"/>
  <c r="CC131" i="1"/>
  <c r="CC134" i="1" s="1"/>
  <c r="CC140" i="1" s="1"/>
  <c r="CC141" i="1" s="1"/>
  <c r="CC144" i="1" s="1"/>
  <c r="BD135" i="1"/>
  <c r="BD143" i="1"/>
  <c r="BD140" i="1"/>
  <c r="BD141" i="1" s="1"/>
  <c r="BD144" i="1" s="1"/>
  <c r="BE143" i="1"/>
  <c r="BE135" i="1"/>
  <c r="BE140" i="1"/>
  <c r="BE141" i="1" s="1"/>
  <c r="BE144" i="1" s="1"/>
  <c r="Q143" i="1"/>
  <c r="Q135" i="1"/>
  <c r="Q140" i="1"/>
  <c r="Q141" i="1" s="1"/>
  <c r="Q144" i="1" s="1"/>
  <c r="BM140" i="1"/>
  <c r="BM141" i="1" s="1"/>
  <c r="BM144" i="1" s="1"/>
  <c r="BM143" i="1"/>
  <c r="BM135" i="1"/>
  <c r="B133" i="1"/>
  <c r="CB130" i="1"/>
  <c r="CE131" i="1"/>
  <c r="CE134" i="1" s="1"/>
  <c r="CE135" i="1" s="1"/>
  <c r="AZ142" i="1"/>
  <c r="AS130" i="1"/>
  <c r="CG131" i="1"/>
  <c r="CG134" i="1" s="1"/>
  <c r="CG140" i="1" s="1"/>
  <c r="CG141" i="1" s="1"/>
  <c r="CG144" i="1" s="1"/>
  <c r="AH130" i="1"/>
  <c r="B131" i="1"/>
  <c r="B134" i="1" s="1"/>
  <c r="B143" i="1" s="1"/>
  <c r="CJ142" i="1"/>
  <c r="I143" i="1"/>
  <c r="AW135" i="1"/>
  <c r="BQ131" i="1"/>
  <c r="BQ134" i="1" s="1"/>
  <c r="BQ140" i="1" s="1"/>
  <c r="BQ141" i="1" s="1"/>
  <c r="BQ144" i="1" s="1"/>
  <c r="P135" i="1"/>
  <c r="R133" i="1"/>
  <c r="AN131" i="1"/>
  <c r="AN134" i="1" s="1"/>
  <c r="AN135" i="1" s="1"/>
  <c r="T131" i="1"/>
  <c r="T134" i="1" s="1"/>
  <c r="T135" i="1" s="1"/>
  <c r="Y143" i="1"/>
  <c r="Y140" i="1"/>
  <c r="Y141" i="1" s="1"/>
  <c r="Y144" i="1" s="1"/>
  <c r="D142" i="1"/>
  <c r="M130" i="1"/>
  <c r="R131" i="1"/>
  <c r="R134" i="1" s="1"/>
  <c r="R143" i="1" s="1"/>
  <c r="Z133" i="1"/>
  <c r="T130" i="1"/>
  <c r="T142" i="1"/>
  <c r="R142" i="1"/>
  <c r="P143" i="1"/>
  <c r="P145" i="1" s="1"/>
  <c r="D130" i="1"/>
  <c r="AZ130" i="1"/>
  <c r="BY142" i="1"/>
  <c r="BY133" i="1"/>
  <c r="BZ130" i="1"/>
  <c r="AE131" i="1"/>
  <c r="AE134" i="1" s="1"/>
  <c r="AE140" i="1" s="1"/>
  <c r="AE141" i="1" s="1"/>
  <c r="AE144" i="1" s="1"/>
  <c r="AC131" i="1"/>
  <c r="AC134" i="1" s="1"/>
  <c r="BS130" i="1"/>
  <c r="BK131" i="1"/>
  <c r="BK134" i="1" s="1"/>
  <c r="BK143" i="1" s="1"/>
  <c r="AB142" i="1"/>
  <c r="AB131" i="1"/>
  <c r="AB134" i="1" s="1"/>
  <c r="AB140" i="1" s="1"/>
  <c r="AB141" i="1" s="1"/>
  <c r="AB144" i="1" s="1"/>
  <c r="BI131" i="1"/>
  <c r="BI134" i="1" s="1"/>
  <c r="BI135" i="1" s="1"/>
  <c r="AC142" i="1"/>
  <c r="AR130" i="1"/>
  <c r="AB133" i="1"/>
  <c r="BZ133" i="1"/>
  <c r="AC133" i="1"/>
  <c r="BK142" i="1"/>
  <c r="BS131" i="1"/>
  <c r="BS134" i="1" s="1"/>
  <c r="BS140" i="1" s="1"/>
  <c r="BS141" i="1" s="1"/>
  <c r="BS144" i="1" s="1"/>
  <c r="BK133" i="1"/>
  <c r="M131" i="1"/>
  <c r="M134" i="1" s="1"/>
  <c r="M140" i="1" s="1"/>
  <c r="M141" i="1" s="1"/>
  <c r="M144" i="1" s="1"/>
  <c r="J135" i="1"/>
  <c r="J143" i="1"/>
  <c r="J140" i="1"/>
  <c r="J141" i="1" s="1"/>
  <c r="J144" i="1" s="1"/>
  <c r="U135" i="1"/>
  <c r="U140" i="1"/>
  <c r="U141" i="1" s="1"/>
  <c r="U144" i="1" s="1"/>
  <c r="U143" i="1"/>
  <c r="BI140" i="1"/>
  <c r="BI141" i="1" s="1"/>
  <c r="BI144" i="1" s="1"/>
  <c r="CE133" i="1"/>
  <c r="CG142" i="1"/>
  <c r="N140" i="1"/>
  <c r="N141" i="1" s="1"/>
  <c r="N144" i="1" s="1"/>
  <c r="N145" i="1" s="1"/>
  <c r="U130" i="1"/>
  <c r="J130" i="1"/>
  <c r="CE130" i="1"/>
  <c r="L142" i="1"/>
  <c r="CG133" i="1"/>
  <c r="U133" i="1"/>
  <c r="L130" i="1"/>
  <c r="I34" i="8"/>
  <c r="G38" i="8"/>
  <c r="L131" i="1"/>
  <c r="L134" i="1" s="1"/>
  <c r="L140" i="1" s="1"/>
  <c r="L141" i="1" s="1"/>
  <c r="L144" i="1" s="1"/>
  <c r="AU133" i="1"/>
  <c r="G39" i="8"/>
  <c r="G36" i="8"/>
  <c r="BP135" i="1"/>
  <c r="AU131" i="1"/>
  <c r="AU134" i="1" s="1"/>
  <c r="AU135" i="1" s="1"/>
  <c r="J133" i="1"/>
  <c r="BN133" i="1"/>
  <c r="AU142" i="1"/>
  <c r="C38" i="8"/>
  <c r="BN130" i="1"/>
  <c r="AH143" i="1"/>
  <c r="AH135" i="1"/>
  <c r="AH140" i="1"/>
  <c r="AH141" i="1" s="1"/>
  <c r="AH144" i="1" s="1"/>
  <c r="BF140" i="1"/>
  <c r="BF141" i="1" s="1"/>
  <c r="BF144" i="1" s="1"/>
  <c r="BF143" i="1"/>
  <c r="F36" i="8"/>
  <c r="F38" i="8"/>
  <c r="H36" i="8"/>
  <c r="B38" i="8"/>
  <c r="E39" i="8"/>
  <c r="Z140" i="1"/>
  <c r="Z141" i="1" s="1"/>
  <c r="Z144" i="1" s="1"/>
  <c r="CI131" i="1"/>
  <c r="CI134" i="1" s="1"/>
  <c r="CI135" i="1" s="1"/>
  <c r="F143" i="1"/>
  <c r="M142" i="1"/>
  <c r="BI130" i="1"/>
  <c r="BY130" i="1"/>
  <c r="BN142" i="1"/>
  <c r="I37" i="8"/>
  <c r="F39" i="8"/>
  <c r="X143" i="1"/>
  <c r="Z135" i="1"/>
  <c r="V143" i="1"/>
  <c r="V145" i="1" s="1"/>
  <c r="E38" i="8"/>
  <c r="B39" i="8"/>
  <c r="BW142" i="1"/>
  <c r="D39" i="8"/>
  <c r="AE130" i="1"/>
  <c r="AE142" i="1"/>
  <c r="C36" i="8"/>
  <c r="BW131" i="1"/>
  <c r="BW134" i="1" s="1"/>
  <c r="BW140" i="1" s="1"/>
  <c r="BW141" i="1" s="1"/>
  <c r="BW144" i="1" s="1"/>
  <c r="X140" i="1"/>
  <c r="X141" i="1" s="1"/>
  <c r="X144" i="1" s="1"/>
  <c r="E36" i="8"/>
  <c r="I18" i="8"/>
  <c r="W130" i="1"/>
  <c r="W142" i="1"/>
  <c r="D36" i="8"/>
  <c r="H38" i="8"/>
  <c r="CI130" i="1"/>
  <c r="BW133" i="1"/>
  <c r="C39" i="8"/>
  <c r="H39" i="8"/>
  <c r="D38" i="8"/>
  <c r="F140" i="1"/>
  <c r="F141" i="1" s="1"/>
  <c r="F144" i="1" s="1"/>
  <c r="B36" i="8"/>
  <c r="CL129" i="1"/>
  <c r="CL131" i="1" s="1"/>
  <c r="CL134" i="1" s="1"/>
  <c r="AD143" i="1"/>
  <c r="AD140" i="1"/>
  <c r="AD141" i="1" s="1"/>
  <c r="AD144" i="1" s="1"/>
  <c r="AD135" i="1"/>
  <c r="AZ140" i="1"/>
  <c r="AZ141" i="1" s="1"/>
  <c r="AZ144" i="1" s="1"/>
  <c r="AZ135" i="1"/>
  <c r="AZ143" i="1"/>
  <c r="AJ140" i="1"/>
  <c r="AJ141" i="1" s="1"/>
  <c r="AJ144" i="1" s="1"/>
  <c r="AJ135" i="1"/>
  <c r="AJ143" i="1"/>
  <c r="AX135" i="1"/>
  <c r="AX140" i="1"/>
  <c r="AX141" i="1" s="1"/>
  <c r="AX144" i="1" s="1"/>
  <c r="AX143" i="1"/>
  <c r="T140" i="1"/>
  <c r="T141" i="1" s="1"/>
  <c r="T144" i="1" s="1"/>
  <c r="AQ133" i="1"/>
  <c r="AQ142" i="1"/>
  <c r="AQ131" i="1"/>
  <c r="AQ134" i="1" s="1"/>
  <c r="AQ130" i="1"/>
  <c r="AP140" i="1"/>
  <c r="AP141" i="1" s="1"/>
  <c r="AP144" i="1" s="1"/>
  <c r="BF135" i="1"/>
  <c r="BV143" i="1"/>
  <c r="BV145" i="1" s="1"/>
  <c r="G135" i="1"/>
  <c r="G143" i="1"/>
  <c r="CK135" i="1"/>
  <c r="CK140" i="1"/>
  <c r="CK141" i="1" s="1"/>
  <c r="CK144" i="1" s="1"/>
  <c r="CK145" i="1" s="1"/>
  <c r="AY133" i="1"/>
  <c r="AY142" i="1"/>
  <c r="AY131" i="1"/>
  <c r="AY134" i="1" s="1"/>
  <c r="AY130" i="1"/>
  <c r="BK135" i="1"/>
  <c r="AP143" i="1"/>
  <c r="BV135" i="1"/>
  <c r="O135" i="1"/>
  <c r="O143" i="1"/>
  <c r="O145" i="1" s="1"/>
  <c r="BR135" i="1"/>
  <c r="BR140" i="1"/>
  <c r="BR141" i="1" s="1"/>
  <c r="BR144" i="1" s="1"/>
  <c r="BR145" i="1" s="1"/>
  <c r="BG133" i="1"/>
  <c r="BG142" i="1"/>
  <c r="BG130" i="1"/>
  <c r="BG131" i="1"/>
  <c r="BG134" i="1" s="1"/>
  <c r="BP140" i="1"/>
  <c r="BP141" i="1" s="1"/>
  <c r="BP144" i="1" s="1"/>
  <c r="BP145" i="1" s="1"/>
  <c r="CA133" i="1"/>
  <c r="AR140" i="1"/>
  <c r="AR141" i="1" s="1"/>
  <c r="AR144" i="1" s="1"/>
  <c r="AR143" i="1"/>
  <c r="C133" i="1"/>
  <c r="C142" i="1"/>
  <c r="C130" i="1"/>
  <c r="C131" i="1"/>
  <c r="C134" i="1" s="1"/>
  <c r="BZ135" i="1"/>
  <c r="BZ140" i="1"/>
  <c r="BZ141" i="1" s="1"/>
  <c r="BZ144" i="1" s="1"/>
  <c r="BZ143" i="1"/>
  <c r="CA142" i="1"/>
  <c r="K133" i="1"/>
  <c r="K130" i="1"/>
  <c r="K142" i="1"/>
  <c r="K131" i="1"/>
  <c r="K134" i="1" s="1"/>
  <c r="G140" i="1"/>
  <c r="G141" i="1" s="1"/>
  <c r="G144" i="1" s="1"/>
  <c r="BN143" i="1"/>
  <c r="BN135" i="1"/>
  <c r="BH140" i="1"/>
  <c r="BH141" i="1" s="1"/>
  <c r="BH144" i="1" s="1"/>
  <c r="BH143" i="1"/>
  <c r="S133" i="1"/>
  <c r="S130" i="1"/>
  <c r="S142" i="1"/>
  <c r="S131" i="1"/>
  <c r="S134" i="1" s="1"/>
  <c r="BY135" i="1"/>
  <c r="BY143" i="1"/>
  <c r="BY145" i="1" s="1"/>
  <c r="AA130" i="1"/>
  <c r="AA133" i="1"/>
  <c r="AA142" i="1"/>
  <c r="AA131" i="1"/>
  <c r="AA134" i="1" s="1"/>
  <c r="AM140" i="1"/>
  <c r="AM141" i="1" s="1"/>
  <c r="AM144" i="1" s="1"/>
  <c r="BC135" i="1"/>
  <c r="BC143" i="1"/>
  <c r="BC145" i="1" s="1"/>
  <c r="AI133" i="1"/>
  <c r="AI142" i="1"/>
  <c r="AI131" i="1"/>
  <c r="AI134" i="1" s="1"/>
  <c r="AI130" i="1"/>
  <c r="CD135" i="1"/>
  <c r="CD143" i="1"/>
  <c r="BK140" i="1"/>
  <c r="BK141" i="1" s="1"/>
  <c r="BK144" i="1" s="1"/>
  <c r="BU135" i="1"/>
  <c r="BU140" i="1"/>
  <c r="BU141" i="1" s="1"/>
  <c r="BU144" i="1" s="1"/>
  <c r="BU143" i="1"/>
  <c r="BX135" i="1"/>
  <c r="BX143" i="1"/>
  <c r="BX145" i="1" s="1"/>
  <c r="CF140" i="1"/>
  <c r="CF141" i="1" s="1"/>
  <c r="CF144" i="1" s="1"/>
  <c r="BL135" i="1"/>
  <c r="BL140" i="1"/>
  <c r="BL141" i="1" s="1"/>
  <c r="BL144" i="1" s="1"/>
  <c r="BL143" i="1"/>
  <c r="BT143" i="1"/>
  <c r="BT135" i="1"/>
  <c r="BT140" i="1"/>
  <c r="BT141" i="1" s="1"/>
  <c r="BT144" i="1" s="1"/>
  <c r="CJ140" i="1"/>
  <c r="CJ141" i="1" s="1"/>
  <c r="CJ144" i="1" s="1"/>
  <c r="CJ143" i="1"/>
  <c r="CJ135" i="1"/>
  <c r="CL39" i="1"/>
  <c r="CL42" i="1"/>
  <c r="CL41" i="1"/>
  <c r="CF135" i="1" l="1"/>
  <c r="BA143" i="1"/>
  <c r="BS143" i="1"/>
  <c r="BS135" i="1"/>
  <c r="E140" i="1"/>
  <c r="E141" i="1" s="1"/>
  <c r="E144" i="1" s="1"/>
  <c r="BA140" i="1"/>
  <c r="BA141" i="1" s="1"/>
  <c r="BA144" i="1" s="1"/>
  <c r="V135" i="1"/>
  <c r="Z145" i="1"/>
  <c r="CE140" i="1"/>
  <c r="CE141" i="1" s="1"/>
  <c r="CE144" i="1" s="1"/>
  <c r="CE143" i="1"/>
  <c r="BO143" i="1"/>
  <c r="Q145" i="1"/>
  <c r="CD145" i="1"/>
  <c r="BO135" i="1"/>
  <c r="J145" i="1"/>
  <c r="AV145" i="1"/>
  <c r="D143" i="1"/>
  <c r="D135" i="1"/>
  <c r="CG143" i="1"/>
  <c r="AO145" i="1"/>
  <c r="H143" i="1"/>
  <c r="AL145" i="1"/>
  <c r="CC135" i="1"/>
  <c r="CC143" i="1"/>
  <c r="CC145" i="1" s="1"/>
  <c r="CB140" i="1"/>
  <c r="CB141" i="1" s="1"/>
  <c r="CB144" i="1" s="1"/>
  <c r="CB143" i="1"/>
  <c r="BQ135" i="1"/>
  <c r="BQ143" i="1"/>
  <c r="BQ145" i="1" s="1"/>
  <c r="BB143" i="1"/>
  <c r="T143" i="1"/>
  <c r="R135" i="1"/>
  <c r="AU140" i="1"/>
  <c r="AU141" i="1" s="1"/>
  <c r="AU144" i="1" s="1"/>
  <c r="AU143" i="1"/>
  <c r="AM135" i="1"/>
  <c r="I145" i="1"/>
  <c r="H140" i="1"/>
  <c r="H141" i="1" s="1"/>
  <c r="H144" i="1" s="1"/>
  <c r="H145" i="1" s="1"/>
  <c r="E143" i="1"/>
  <c r="AK143" i="1"/>
  <c r="CG135" i="1"/>
  <c r="CA140" i="1"/>
  <c r="CA141" i="1" s="1"/>
  <c r="CA144" i="1" s="1"/>
  <c r="CA143" i="1"/>
  <c r="BI143" i="1"/>
  <c r="BI145" i="1" s="1"/>
  <c r="AB143" i="1"/>
  <c r="AB145" i="1" s="1"/>
  <c r="CH143" i="1"/>
  <c r="CH145" i="1" s="1"/>
  <c r="CH135" i="1"/>
  <c r="AN143" i="1"/>
  <c r="BB140" i="1"/>
  <c r="BB141" i="1" s="1"/>
  <c r="BB144" i="1" s="1"/>
  <c r="AE143" i="1"/>
  <c r="AE145" i="1" s="1"/>
  <c r="AK140" i="1"/>
  <c r="AK141" i="1" s="1"/>
  <c r="AK144" i="1" s="1"/>
  <c r="AE135" i="1"/>
  <c r="AN140" i="1"/>
  <c r="AN141" i="1" s="1"/>
  <c r="AN144" i="1" s="1"/>
  <c r="BM145" i="1"/>
  <c r="BD145" i="1"/>
  <c r="AF140" i="1"/>
  <c r="AF141" i="1" s="1"/>
  <c r="AF144" i="1" s="1"/>
  <c r="AF135" i="1"/>
  <c r="AF143" i="1"/>
  <c r="BJ135" i="1"/>
  <c r="BJ143" i="1"/>
  <c r="BJ145" i="1" s="1"/>
  <c r="W143" i="1"/>
  <c r="W135" i="1"/>
  <c r="R140" i="1"/>
  <c r="R141" i="1" s="1"/>
  <c r="R144" i="1" s="1"/>
  <c r="R145" i="1" s="1"/>
  <c r="BA145" i="1"/>
  <c r="U145" i="1"/>
  <c r="AR145" i="1"/>
  <c r="Y145" i="1"/>
  <c r="BF145" i="1"/>
  <c r="AS140" i="1"/>
  <c r="AS141" i="1" s="1"/>
  <c r="AS144" i="1" s="1"/>
  <c r="AS143" i="1"/>
  <c r="AT135" i="1"/>
  <c r="AT143" i="1"/>
  <c r="AT140" i="1"/>
  <c r="AT141" i="1" s="1"/>
  <c r="AT144" i="1" s="1"/>
  <c r="BN145" i="1"/>
  <c r="BE145" i="1"/>
  <c r="BO145" i="1"/>
  <c r="CI143" i="1"/>
  <c r="BS145" i="1"/>
  <c r="AB135" i="1"/>
  <c r="E145" i="1"/>
  <c r="L135" i="1"/>
  <c r="AJ145" i="1"/>
  <c r="M135" i="1"/>
  <c r="M143" i="1"/>
  <c r="M145" i="1" s="1"/>
  <c r="AC135" i="1"/>
  <c r="AC140" i="1"/>
  <c r="AC141" i="1" s="1"/>
  <c r="AC144" i="1" s="1"/>
  <c r="AC143" i="1"/>
  <c r="L143" i="1"/>
  <c r="L145" i="1" s="1"/>
  <c r="I36" i="8"/>
  <c r="BH145" i="1"/>
  <c r="BZ145" i="1"/>
  <c r="AX145" i="1"/>
  <c r="BK145" i="1"/>
  <c r="I38" i="8"/>
  <c r="BW135" i="1"/>
  <c r="CG145" i="1"/>
  <c r="AM145" i="1"/>
  <c r="G145" i="1"/>
  <c r="AD145" i="1"/>
  <c r="CI140" i="1"/>
  <c r="CI141" i="1" s="1"/>
  <c r="CI144" i="1" s="1"/>
  <c r="CF145" i="1"/>
  <c r="AP145" i="1"/>
  <c r="I39" i="8"/>
  <c r="BW143" i="1"/>
  <c r="BW145" i="1" s="1"/>
  <c r="F145" i="1"/>
  <c r="CJ145" i="1"/>
  <c r="BU145" i="1"/>
  <c r="AZ145" i="1"/>
  <c r="X145" i="1"/>
  <c r="AH145" i="1"/>
  <c r="B140" i="1"/>
  <c r="B141" i="1" s="1"/>
  <c r="B144" i="1" s="1"/>
  <c r="B145" i="1" s="1"/>
  <c r="CL133" i="1"/>
  <c r="CL130" i="1"/>
  <c r="CL142" i="1"/>
  <c r="CE145" i="1"/>
  <c r="K140" i="1"/>
  <c r="K141" i="1" s="1"/>
  <c r="K144" i="1" s="1"/>
  <c r="K135" i="1"/>
  <c r="K143" i="1"/>
  <c r="S140" i="1"/>
  <c r="S141" i="1" s="1"/>
  <c r="S144" i="1" s="1"/>
  <c r="S135" i="1"/>
  <c r="S143" i="1"/>
  <c r="D145" i="1"/>
  <c r="AQ135" i="1"/>
  <c r="AQ143" i="1"/>
  <c r="AQ140" i="1"/>
  <c r="AQ141" i="1" s="1"/>
  <c r="AQ144" i="1" s="1"/>
  <c r="BG135" i="1"/>
  <c r="BG143" i="1"/>
  <c r="BG140" i="1"/>
  <c r="BG141" i="1" s="1"/>
  <c r="BG144" i="1" s="1"/>
  <c r="C140" i="1"/>
  <c r="C141" i="1" s="1"/>
  <c r="C144" i="1" s="1"/>
  <c r="C135" i="1"/>
  <c r="C143" i="1"/>
  <c r="AI140" i="1"/>
  <c r="AI141" i="1" s="1"/>
  <c r="AI144" i="1" s="1"/>
  <c r="AI135" i="1"/>
  <c r="AI143" i="1"/>
  <c r="AA135" i="1"/>
  <c r="AA143" i="1"/>
  <c r="AA140" i="1"/>
  <c r="AA141" i="1" s="1"/>
  <c r="AA144" i="1" s="1"/>
  <c r="W145" i="1"/>
  <c r="B135" i="1"/>
  <c r="AY140" i="1"/>
  <c r="AY141" i="1" s="1"/>
  <c r="AY144" i="1" s="1"/>
  <c r="AY135" i="1"/>
  <c r="AY143" i="1"/>
  <c r="T145" i="1"/>
  <c r="BL145" i="1"/>
  <c r="CL135" i="1"/>
  <c r="CL143" i="1"/>
  <c r="CL140" i="1"/>
  <c r="CL141" i="1" s="1"/>
  <c r="CL144" i="1" s="1"/>
  <c r="BT145" i="1"/>
  <c r="CA145" i="1" l="1"/>
  <c r="AU145" i="1"/>
  <c r="BB145" i="1"/>
  <c r="AK145" i="1"/>
  <c r="CB145" i="1"/>
  <c r="AN145" i="1"/>
  <c r="AF145" i="1"/>
  <c r="CI145" i="1"/>
  <c r="AS145" i="1"/>
  <c r="AT145" i="1"/>
  <c r="AC145" i="1"/>
  <c r="AY145" i="1"/>
  <c r="AQ145" i="1"/>
  <c r="K145" i="1"/>
  <c r="BG145" i="1"/>
  <c r="C145" i="1"/>
  <c r="CL145" i="1"/>
  <c r="AI145" i="1"/>
  <c r="AA145" i="1"/>
  <c r="S145" i="1"/>
</calcChain>
</file>

<file path=xl/sharedStrings.xml><?xml version="1.0" encoding="utf-8"?>
<sst xmlns="http://schemas.openxmlformats.org/spreadsheetml/2006/main" count="2353" uniqueCount="488">
  <si>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</si>
  <si>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</si>
  <si>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</si>
  <si>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</si>
  <si>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</si>
  <si>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</si>
  <si>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</si>
  <si>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</si>
  <si>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</si>
  <si>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</si>
  <si>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</si>
  <si>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</si>
  <si>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</si>
  <si>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</si>
  <si>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</si>
  <si>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</si>
  <si>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</si>
  <si>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</si>
  <si>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</si>
  <si>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</si>
  <si>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</si>
  <si>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</si>
  <si>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</si>
  <si>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</si>
  <si>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</si>
  <si>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</si>
  <si>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</si>
  <si>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</si>
  <si>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</si>
  <si>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</si>
  <si>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</si>
  <si>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</si>
  <si>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</si>
  <si>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</si>
  <si>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</si>
  <si>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</si>
  <si>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</si>
  <si>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</si>
  <si>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</si>
  <si>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</si>
  <si>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</si>
  <si>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</si>
  <si>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</si>
  <si>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</si>
  <si>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</si>
  <si>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</si>
  <si>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</si>
  <si>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</si>
  <si>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</si>
  <si>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</si>
  <si>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</si>
  <si>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</si>
  <si>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</si>
  <si>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</si>
  <si>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</si>
  <si>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</si>
  <si>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</si>
  <si>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</si>
  <si>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</si>
  <si>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</si>
  <si>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</si>
  <si>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</si>
  <si>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</si>
  <si>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</si>
  <si>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</si>
  <si>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</si>
  <si>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</si>
  <si>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</si>
  <si>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</si>
  <si>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</si>
  <si>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</si>
  <si>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</si>
  <si>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</si>
  <si>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</si>
  <si>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</si>
  <si>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</si>
  <si>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</si>
  <si>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</si>
  <si>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</si>
  <si>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</si>
  <si>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</si>
  <si>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</si>
  <si>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</si>
  <si>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</si>
  <si>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</si>
  <si>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</si>
  <si>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</si>
  <si>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</si>
  <si>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</si>
  <si>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</si>
  <si>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</si>
  <si>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</si>
  <si>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</si>
  <si>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</si>
  <si>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รายการ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</si>
  <si>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</si>
  <si>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</si>
  <si>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</si>
  <si>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</si>
  <si>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</si>
  <si>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</si>
  <si>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</si>
  <si>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</si>
  <si>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</si>
  <si>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</si>
  <si>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รพร.ธาตุพนม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</si>
  <si>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</si>
  <si>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</si>
  <si>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</si>
  <si>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</si>
  <si>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</si>
  <si>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</si>
  <si>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</si>
  <si>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</si>
  <si>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 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</si>
  <si>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</si>
  <si>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</si>
  <si>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</si>
  <si>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</si>
  <si>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</si>
  <si>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</si>
  <si>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</si>
  <si>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</si>
  <si>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</si>
  <si>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</si>
  <si>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</si>
  <si>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</si>
  <si>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</si>
  <si>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</si>
  <si>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</si>
  <si>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</si>
  <si>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</si>
  <si>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</si>
  <si>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</si>
  <si>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</si>
  <si>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</si>
  <si>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</si>
  <si>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</si>
  <si>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อากาศอำนวย,รพช.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</si>
  <si>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</si>
  <si>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</si>
  <si>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</si>
  <si>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</si>
  <si>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</si>
  <si>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</si>
  <si>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</si>
  <si>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</si>
  <si>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</si>
  <si>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</si>
  <si>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รพร.ท่าบ่อ</t>
  </si>
  <si>
    <t>สระใคร,รพช.</t>
  </si>
  <si>
    <t>โพธิ์ตาก,รพช.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</si>
  <si>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</si>
  <si>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</si>
  <si>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</si>
  <si>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</si>
  <si>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</si>
  <si>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</si>
  <si>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</si>
  <si>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</si>
  <si>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</si>
  <si>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</si>
  <si>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</si>
  <si>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</si>
  <si>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</si>
  <si>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</si>
  <si>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</si>
  <si>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</si>
  <si>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</si>
  <si>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</si>
  <si>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</si>
  <si>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</si>
  <si>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</si>
  <si>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</si>
  <si>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</si>
  <si>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</si>
  <si>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</si>
  <si>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</si>
  <si>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รพร.บ้านดุง</t>
  </si>
  <si>
    <t>กู่แก้ว</t>
  </si>
  <si>
    <t>ประจักษ์ศิลปาคม</t>
  </si>
  <si>
    <t>รายได้</t>
  </si>
  <si>
    <t>รายได้ UC</t>
  </si>
  <si>
    <t>รายได้จาก  EMS</t>
  </si>
  <si>
    <t>รายได้ค่ารักษาเบิกต้นสังกัด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</si>
  <si>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</si>
  <si>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</si>
  <si>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</si>
  <si>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</si>
  <si>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</si>
  <si>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</si>
  <si>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</si>
  <si>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</si>
  <si>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</si>
  <si>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 xml:space="preserve">รวมรายได้ 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</si>
  <si>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</si>
  <si>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</si>
  <si>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</si>
  <si>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</si>
  <si>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</si>
  <si>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</si>
  <si>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</si>
  <si>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</si>
  <si>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</si>
  <si>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</si>
  <si>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</si>
  <si>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</si>
  <si>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</si>
  <si>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</si>
  <si>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ค่าใช้จ่ายอื่น (ระบบบัญชีบันทึกอัตโนมัติ)</t>
  </si>
  <si>
    <t>รวมค่าใช้จ่าย</t>
  </si>
  <si>
    <t>ส่วนต่างรายได้หักค่าใช้จ่าย(NI)</t>
  </si>
  <si>
    <t>สรุปแผนประมาณการ</t>
  </si>
  <si>
    <t>วงเงินที่ลงทุนได้(ร้อยละ 20%ของ EBITDA)</t>
  </si>
  <si>
    <t>ทุนสำรองสุทธิ (Networking Capital) กันยายน 2566</t>
  </si>
  <si>
    <t>เงินบำรุงคงเหลือ กันยายน 2566</t>
  </si>
  <si>
    <t>หนี้สินและภาระผูกพัน กันยายน 2566</t>
  </si>
  <si>
    <t>ยา (รวมสนับสนุน รพ.สต.ในเครือข่าย)</t>
  </si>
  <si>
    <t>วัสดุเภสัชกรรม (รวมสนับสนุน รพ.สต.ในเครือข่าย)</t>
  </si>
  <si>
    <t>วัสดุการแพทย์ทั่วไป (รวมสนับสนุน รพ.สต.ในเครือข่าย)</t>
  </si>
  <si>
    <t>วัสดุวิทยาศาสตร์และการแพทย์ (รวมสนับสนุน รพ.สต.ในเครือข่าย)</t>
  </si>
  <si>
    <t>วัสดุเอกซเรย์ (รวมสนับสนุน รพ.สต.ในเครือข่าย)</t>
  </si>
  <si>
    <t>วัสดุทันตกรรม (รวมสนับสนุน รพ.สต.ในเครือข่าย)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</si>
  <si>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</si>
  <si>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</si>
  <si>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</si>
  <si>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</si>
  <si>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</si>
  <si>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</si>
  <si>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</si>
  <si>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</si>
  <si>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</si>
  <si>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</si>
  <si>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</si>
  <si>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</si>
  <si>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ประมาณการจ่ายชำระหนี้ปี 2567</t>
  </si>
  <si>
    <t>เจ้าหนี้การค้ายา</t>
  </si>
  <si>
    <t>เจ้าหนี้การค้าวัสดุเภสัชกรรม</t>
  </si>
  <si>
    <t>เจ้าหนี้การค้าวัสดุการแพทย์ทั่วไป</t>
  </si>
  <si>
    <t>เจ้าหนี้การค้าวัสดุวิทยาศาสตร์และการแพทย์</t>
  </si>
  <si>
    <t>เจ้าหนี้การค้าวัสดุเอกซเรย์</t>
  </si>
  <si>
    <t>เจ้าหนี้การค้าวัสดุทันตกรรม</t>
  </si>
  <si>
    <t>เจ้าหนี้ตามจ่าย</t>
  </si>
  <si>
    <t>ค่าจ้างชั่วคราว/พกส./ค่าจ้างเหมาบุคลากรอื่นค้างจ่าย</t>
  </si>
  <si>
    <t>ค่าตอบแทนค้างจ่าย</t>
  </si>
  <si>
    <t>ค่าใช้จ่ายบุคลากรอื่นค้างจ่าย</t>
  </si>
  <si>
    <t>เจ้าหนี้ค่าแรงอื่นค้างจ่าย</t>
  </si>
  <si>
    <t>ค่าสาธารณูปโภคค้างจ่าย</t>
  </si>
  <si>
    <t>เจ้าหนี้ค่าครุภัณฑ์ สิ่งก่อสร้างฯ</t>
  </si>
  <si>
    <t>เจ้าหนี้การค้าวัสดุอื่น</t>
  </si>
  <si>
    <t>เจ้าหนี้อื่น</t>
  </si>
  <si>
    <t>ประมาณการลูกหนี้ที่เรียกเก็บได้ปี 2567</t>
  </si>
  <si>
    <t>ลูกหนี้ UC</t>
  </si>
  <si>
    <t>ลูกหนี้ เบิกต้นสังกัด</t>
  </si>
  <si>
    <t>ลูกหนี้ อปท</t>
  </si>
  <si>
    <t>ลูกหนี้ กรมบัญชีกลาง</t>
  </si>
  <si>
    <t>ลูกหนี้ ประกันสังคม</t>
  </si>
  <si>
    <t>ลูกหนี้ แรงงานต่างด้าว</t>
  </si>
  <si>
    <t>ลูกหนี้ อื่น ๆ</t>
  </si>
  <si>
    <t>จัดซื้อ จัดหาด้วยเงินบำรุงของ รพ. ปี 2567</t>
  </si>
  <si>
    <t>จัดซื้อ จัดหาด้วยเงินงบประมาณ ของ รพ. ปี 2567</t>
  </si>
  <si>
    <t>Fixed Cost ตามประกาศ (ว 5313)</t>
  </si>
  <si>
    <t>รายการอื่น</t>
  </si>
  <si>
    <t>ยา</t>
  </si>
  <si>
    <t>วัสดุเภสัชกรรม</t>
  </si>
  <si>
    <t xml:space="preserve">วัสดุการแพทย์ทั่วไป </t>
  </si>
  <si>
    <t>วัสดุวิทยาศาสตร์และการแพทย์</t>
  </si>
  <si>
    <t>วัสดุเอกซเรย์</t>
  </si>
  <si>
    <t>วัสดุทันตกรรม</t>
  </si>
  <si>
    <t>งบค่าเสื่อม UC</t>
  </si>
  <si>
    <t>ทุนสำรองสุทธิ (NWC) คงเหลือหลังหักการลงทุน &gt;20% EBITDA</t>
  </si>
  <si>
    <t>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</si>
  <si>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อัตราทุนสำรองสุทธิ (NWC) คงเหลือ หลังหักเงินลงทุน &gt;20% EBITDAต่อรายจ่ายเฉลี่ยต่อเดือน</t>
  </si>
  <si>
    <t>EBITDA - รายได้หักค่าใช้จ่าย (ไม่รวมค่าเสื่อม)</t>
  </si>
  <si>
    <t>วงเงินที่ลงทุนได้ (ร้อยละ 20%ของ EBITDA)</t>
  </si>
  <si>
    <t>1. แผนประมาณการรายได้-ควบคุมค่าใช้จ่าย ปีงบประมาณ 2567</t>
  </si>
  <si>
    <t>2. แผนจัดซื้อยา เวชภัณฑ์ วัสดุการแพทย์ วัสดุวิทยาศาสตร์การแพทย์</t>
  </si>
  <si>
    <t>3. แผนจัดซื้อวัสดุอื่น</t>
  </si>
  <si>
    <t>รวมภาระหนี้สิน</t>
  </si>
  <si>
    <t>รวมลูกหนี้</t>
  </si>
  <si>
    <t>4. แผนบริหารจัดการเจ้าหนี้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</si>
  <si>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</si>
  <si>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</si>
  <si>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</si>
  <si>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รวม</t>
  </si>
  <si>
    <t>รวมรายได้ (ไม่รวมรายได้อื่น(ระบบบัญชีอัตโนมัติ) และรายได้งบลงทุน)</t>
  </si>
  <si>
    <t xml:space="preserve"> 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</si>
  <si>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จัดซื้อ/จัดหาด้วยเงินบำรุงของ รพ. </t>
  </si>
  <si>
    <t>สัดส่วนการลงทุน  ต่อ EBITDA</t>
  </si>
  <si>
    <t>วงเงินงบลงทุน (เงินบำรุง)  เปรียบเทียบกับ EBITDA &gt;20%</t>
  </si>
  <si>
    <t>การวิเคราะห์การลงทุน (เงินบำรุง)  เปรียบเทียบกับ EBITDA &gt;20%</t>
  </si>
  <si>
    <t>รายจ่ายเฉลี่ยต่อเดือน</t>
  </si>
  <si>
    <t>อัตราส่วนทุนสำรองสุทธิ (NWC) ต่อ รายจ่ายเฉลี่ยต่อเดือน</t>
  </si>
  <si>
    <t>Risk จาก EBITDA</t>
  </si>
  <si>
    <t>Risk จาก Investment &gt;20% EBITDA</t>
  </si>
  <si>
    <t>Risk จาก อัตราส่วนทุนสำรองสุทธิ (NWC) ต่อ รายจ่ายเฉลี่ยต่อเดือน</t>
  </si>
  <si>
    <t>PlanFin แบบ</t>
  </si>
  <si>
    <t>[1] รวมรายได้ (ไม่รวมรายได้อื่น(ระบบบัญชีอัตโนมัติ) และรายได้งบลงทุน)</t>
  </si>
  <si>
    <t>[2] 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</si>
  <si>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[3] EBITDA (รวมรายได้ (ไม่รวมรายได้งบลงทุน) - รวมค่าใช้จ่าย (ไม่รวมค่าเสื่อมราคาและค่าตัดจำหน่าย)</t>
  </si>
  <si>
    <t>[4] สรุปแผนประมาณการ</t>
  </si>
  <si>
    <t>[5] = [3] x 20% วงเงินที่ลงทุนได้ (ร้อยละ 20%ของ EBITDA)</t>
  </si>
  <si>
    <t xml:space="preserve">[6] จัดซื้อ/จัดหาด้วยเงินบำรุงของ รพ. </t>
  </si>
  <si>
    <t>[17] = [14] : Risk จาก อัตราส่วนทุนสำรองสุทธิ (NWC) ต่อ รายจ่ายเฉลี่ยต่อเดือน</t>
  </si>
  <si>
    <t>[16] =[8] : Risk จาก Investment &gt;20% EBITDA</t>
  </si>
  <si>
    <t>[15] = [3] : Risk จาก EBITDA</t>
  </si>
  <si>
    <t>[14]=[13]/[11] : อัตราทุนสำรองสุทธิ (NWC) คงเหลือ หลังหักเงินลงทุน &gt;20% EBITDAต่อรายจ่ายเฉลี่ยต่อเดือน</t>
  </si>
  <si>
    <t>[13] =[9] - [8] : ทุนสำรองสุทธิ (NWC) คงเหลือหลังหักการลงทุน &gt;20% EBITDA</t>
  </si>
  <si>
    <t>[8] = [5] - [6] : วงเงินงบลงทุน (เงินบำรุง)  เปรียบเทียบกับ EBITDA &gt;20%</t>
  </si>
  <si>
    <t>[7]=[6]/[3] x 100 : สัดส่วนการลงทุน  ต่อ EBITDA</t>
  </si>
  <si>
    <t>จัดซื้อ จัดหาด้วยงบค่าเสื่อม UC ของ รพ. ปี 2567</t>
  </si>
  <si>
    <t>จัดซื้อ จัดหาด้วยเงินบริจาค ของ รพ. ปี งปม.2564 - ปัจจุบัน</t>
  </si>
  <si>
    <t>จัดซื้อ จัดหาด้วยเงินบริจาค ของ รพ. ก่อน 1 ต.ค. 63</t>
  </si>
  <si>
    <t>การวิเคราะห์การลงทุน (เงินบำรุง) เปรียบเทียบกับ EBITDA &gt;20%</t>
  </si>
  <si>
    <r>
      <t xml:space="preserve">[9] : ทุนสำรองสุทธิ (Networking Capital) </t>
    </r>
    <r>
      <rPr>
        <u/>
        <sz val="16"/>
        <color rgb="FFFF0000"/>
        <rFont val="TH Sarabun New"/>
        <family val="2"/>
      </rPr>
      <t xml:space="preserve">ณ 30 กันยายน </t>
    </r>
  </si>
  <si>
    <r>
      <t xml:space="preserve">[10] : เงินบำรุงคงเหลือสุทธิ (หักหนี้สินและภาระผูกพัน) </t>
    </r>
    <r>
      <rPr>
        <u/>
        <sz val="16"/>
        <color rgb="FFFF0000"/>
        <rFont val="TH Sarabun New"/>
        <family val="2"/>
      </rPr>
      <t xml:space="preserve">ณ 30 กันยายน </t>
    </r>
  </si>
  <si>
    <t>[11]=[2]/12 : รายจ่ายเฉลี่ยต่อเดือน</t>
  </si>
  <si>
    <t>[12] =[9]/[11] : อัตราส่วนทุนสำรองสุทธิ (NWC) ต่อ รายจ่ายเฉลี่ยต่อเดือน</t>
  </si>
  <si>
    <t>การวิเคราะห์</t>
  </si>
  <si>
    <t>[1]</t>
  </si>
  <si>
    <t>[2]</t>
  </si>
  <si>
    <t>[3]</t>
  </si>
  <si>
    <t>[9]</t>
  </si>
  <si>
    <t>ลำดับ</t>
  </si>
  <si>
    <t>เกินดุล</t>
  </si>
  <si>
    <t>ไม่เกิน</t>
  </si>
  <si>
    <t>เกิน</t>
  </si>
  <si>
    <t>Normal</t>
  </si>
  <si>
    <t>Risk</t>
  </si>
  <si>
    <t>[4]</t>
  </si>
  <si>
    <t>[5] = [3] x 20%</t>
  </si>
  <si>
    <t>[6]</t>
  </si>
  <si>
    <t>[7]=[6]/[3] x 100</t>
  </si>
  <si>
    <t>[8] = [5] - [6]</t>
  </si>
  <si>
    <t>[10]</t>
  </si>
  <si>
    <t>[11]=[2]/12</t>
  </si>
  <si>
    <t>[12] =[9]/[11]</t>
  </si>
  <si>
    <t>[13] =[9] - [8]</t>
  </si>
  <si>
    <t>[14]=[13]/[11]</t>
  </si>
  <si>
    <t xml:space="preserve">[15] = [3] </t>
  </si>
  <si>
    <t xml:space="preserve">[16] =[8] </t>
  </si>
  <si>
    <t xml:space="preserve">[17] = [14] </t>
  </si>
  <si>
    <t>รพ.</t>
  </si>
  <si>
    <t>สาเหตุการลงทุน</t>
  </si>
  <si>
    <t>พระอาจารย์วัน,รพช.</t>
  </si>
  <si>
    <t>พระอาจารย์มั่น,รพช.</t>
  </si>
  <si>
    <r>
      <t xml:space="preserve">ทุนสำรองสุทธิ (Networking Capital) </t>
    </r>
    <r>
      <rPr>
        <u/>
        <sz val="16"/>
        <rFont val="TH SarabunPSK"/>
        <family val="2"/>
      </rPr>
      <t xml:space="preserve">ณ 30 กันยายน </t>
    </r>
    <r>
      <rPr>
        <sz val="16"/>
        <rFont val="TH SarabunPSK"/>
        <family val="2"/>
      </rPr>
      <t>2566</t>
    </r>
  </si>
  <si>
    <r>
      <t xml:space="preserve">เงินบำรุงคงเหลือสุทธิ (หักหนี้สินและภาระผูกพัน) </t>
    </r>
    <r>
      <rPr>
        <u/>
        <sz val="16"/>
        <rFont val="TH SarabunPSK"/>
        <family val="2"/>
      </rPr>
      <t xml:space="preserve">ณ 30 กันยายน </t>
    </r>
    <r>
      <rPr>
        <sz val="16"/>
        <rFont val="TH SarabunPSK"/>
        <family val="2"/>
      </rPr>
      <t>2566</t>
    </r>
  </si>
  <si>
    <t>สว่างแดนดิน,รพร.</t>
  </si>
  <si>
    <t>ด่านซ้าย,รพร.</t>
  </si>
  <si>
    <t>การวิเคราะห์การปรับแผนทางการเงินครึ่งปีหลัง Planfin และ แผนรายรับ - รายจ่ายเงินบำรุงครึ่งปีหลัง ปีงบประมาณ 2567 เขตสุขภาพที่ 8</t>
  </si>
  <si>
    <t>เขต 8</t>
  </si>
  <si>
    <t>นาวัง ,รพช.</t>
  </si>
  <si>
    <t>สิ่งที่ส่งมาด้วย 3</t>
  </si>
  <si>
    <t>ลงนามเห็นชอบ</t>
  </si>
  <si>
    <t>จังหวัด</t>
  </si>
  <si>
    <t xml:space="preserve">หมายเหตุ : </t>
  </si>
  <si>
    <t xml:space="preserve">     ลงนามเห็นชอบ</t>
  </si>
  <si>
    <t>[7] = [5] - [6]</t>
  </si>
  <si>
    <t>[8]</t>
  </si>
  <si>
    <t>[10]=[2]/12</t>
  </si>
  <si>
    <t>[11] =[8] - [7]</t>
  </si>
  <si>
    <t>[12]=[11]/[10]</t>
  </si>
  <si>
    <t xml:space="preserve">[13] = [3] </t>
  </si>
  <si>
    <t xml:space="preserve">[14] =[7] </t>
  </si>
  <si>
    <t xml:space="preserve">[15] = [12] </t>
  </si>
  <si>
    <t>การจัดทำแผนทางการเงิน Planfin ครึ่งปีแรก ปีงบประมาณ 2568 เขตสุขภาพที่ 8 (รายจังหวัด)</t>
  </si>
  <si>
    <t>1. แผนประมาณการรายได้-ควบคุมค่าใช้จ่าย ปีงบประมาณ 2568</t>
  </si>
  <si>
    <t>ประมาณการจ่ายชำระหนี้ปี 2568</t>
  </si>
  <si>
    <t>ประมาณการลูกหนี้ที่เรียกเก็บได้ปี 2568</t>
  </si>
  <si>
    <t>จัดซื้อจัดหาด้วยเงินบำรุง ส่วนเกิน ปี 2568</t>
  </si>
  <si>
    <t>จัดซื้อจัดหาด้วยเงินบำรุง ส่วนเกิน ปี 2569</t>
  </si>
  <si>
    <t>จัดซื้อจัดหาด้วยเงินบำรุง ส่วนเกิน ปี 2570</t>
  </si>
  <si>
    <t>จัดซื้อ จัดหาด้วยเงินบำรุงของ รพ. ปี 2568</t>
  </si>
  <si>
    <t>จัดซื้อ จัดหาด้วยงบค่าเสื่อม UC ของ รพ. ปี 2568</t>
  </si>
  <si>
    <t>จัดซื้อ จัดหาด้วยเงินงบประมาณ ของ รพ. ปี 2568</t>
  </si>
  <si>
    <t>จัดซื้อ จัดหาด้วยเงินบริจาค ของ รพ. ปี งปม. 2564 - ปัจจุบัน</t>
  </si>
  <si>
    <t>P04 รายได้ UC</t>
  </si>
  <si>
    <t>P05 รายได้จาก  EMS</t>
  </si>
  <si>
    <t>P06 รายได้ค่ารักษาเบิกต้นสังกัด</t>
  </si>
  <si>
    <t>P61 รายได้ค่ารักษา อปท.</t>
  </si>
  <si>
    <t>P07 รายได้ค่ารักษาเบิกจ่ายตรงกรมบัญชีกลาง</t>
  </si>
  <si>
    <t>P08 รายได้ประกันสังคม</t>
  </si>
  <si>
    <t>P09 รายได้แรงงานต่างด้าว</t>
  </si>
  <si>
    <t>P10 รายได้ค่ารักษาและบริการอื่น ๆ</t>
  </si>
  <si>
    <t>P11 รายได้งบประมาณส่วนบุคลากร</t>
  </si>
  <si>
    <t>P12 รายได้อื่น</t>
  </si>
  <si>
    <t>P121 รายได้อื่น (ระบบบัญชีบันทึกอัตโนมัติ)</t>
  </si>
  <si>
    <t>P13 รายได้งบลงทุน</t>
  </si>
  <si>
    <t xml:space="preserve">P13S รวมรายได้ </t>
  </si>
  <si>
    <t>P14 ต้นทุนยา</t>
  </si>
  <si>
    <t>P15 ต้นทุนเวชภัณฑ์มิใช่ยาและวัสดุการแพทย์</t>
  </si>
  <si>
    <t>P151 ต้นทุนวัสดุทันตกรรม</t>
  </si>
  <si>
    <t>P16 ต้นทุนวัสดุวิทยาศาสตร์การแพทย์</t>
  </si>
  <si>
    <t>P17 เงินเดือนและค่าจ้างประจำ</t>
  </si>
  <si>
    <t>P18 ค่าจ้างชั่วคราว/พกส./ค่าจ้างเหมาบุคลากรอื่น</t>
  </si>
  <si>
    <t>P19 ค่าตอบแทน</t>
  </si>
  <si>
    <t xml:space="preserve">P20 ค่าใช้จ่ายบุคลากรอื่น </t>
  </si>
  <si>
    <t>P21 ค่าใช้สอย</t>
  </si>
  <si>
    <t xml:space="preserve">P22 ค่าสาธารณูปโภค </t>
  </si>
  <si>
    <t xml:space="preserve">P23 วัสดุใช้ไป </t>
  </si>
  <si>
    <t>P24 ค่าเสื่อมราคาและค่าตัดจำหน่าย</t>
  </si>
  <si>
    <t>P241 หนี้สูญและสงสัยจะสูญ</t>
  </si>
  <si>
    <t>P25 ค่าใช้จ่ายอื่น</t>
  </si>
  <si>
    <t>P251 ค่าใช้จ่ายอื่น (ระบบบัญชีบันทึกอัตโนมัติ)</t>
  </si>
  <si>
    <t>P26S รวมค่าใช้จ่าย</t>
  </si>
  <si>
    <t>P28 สรุปแผนประมาณการ</t>
  </si>
  <si>
    <t>P40 ทุนสำรองสุทธิ (Networking Capital) กันยายน 2567</t>
  </si>
  <si>
    <t>P50 เงินบำรุงคงเหลือ กันยายน 2567</t>
  </si>
  <si>
    <t>P60 หนี้สินและภาระผูกพัน กันยายน 2567</t>
  </si>
  <si>
    <t>P281 วงเงินที่ลงทุนได้ (ร้อยละ 20%ของ EBITDA)</t>
  </si>
  <si>
    <t xml:space="preserve">[9] : ทุนสำรองสุทธิ (Networking Capital) ณ 30 กันยายน </t>
  </si>
  <si>
    <t xml:space="preserve">[10] : เงินบำรุงคงเหลือสุทธิ (หักหนี้สินและภาระผูกพัน) ณ 30 กันยายน </t>
  </si>
  <si>
    <t>(นายณัฐพงศ์ วงศ์วิวัฒน์)</t>
  </si>
  <si>
    <t xml:space="preserve">       (นายณัฐพงศ์ วงศ์วิวัฒน์)</t>
  </si>
  <si>
    <t>CR</t>
  </si>
  <si>
    <t>QR</t>
  </si>
  <si>
    <t>Cash</t>
  </si>
  <si>
    <t>&gt;1.5</t>
  </si>
  <si>
    <t>&gt;1</t>
  </si>
  <si>
    <t>&gt;0.8</t>
  </si>
  <si>
    <r>
      <t xml:space="preserve">ทุนสำรองสุทธิ (Networking Capital) </t>
    </r>
    <r>
      <rPr>
        <b/>
        <u/>
        <sz val="16"/>
        <rFont val="TH SarabunPSK"/>
        <family val="2"/>
      </rPr>
      <t xml:space="preserve">ณ 30 กันยายน </t>
    </r>
    <r>
      <rPr>
        <b/>
        <sz val="16"/>
        <rFont val="TH SarabunPSK"/>
        <family val="2"/>
      </rPr>
      <t>2567</t>
    </r>
  </si>
  <si>
    <r>
      <t xml:space="preserve">เงินบำรุงคงเหลือสุทธิ (หักหนี้สินและภาระผูกพัน) </t>
    </r>
    <r>
      <rPr>
        <b/>
        <u/>
        <sz val="16"/>
        <rFont val="TH SarabunPSK"/>
        <family val="2"/>
      </rPr>
      <t xml:space="preserve">ณ 30 กันยายน </t>
    </r>
    <r>
      <rPr>
        <b/>
        <sz val="16"/>
        <rFont val="TH SarabunPSK"/>
        <family val="2"/>
      </rPr>
      <t>2567</t>
    </r>
  </si>
  <si>
    <t xml:space="preserve">มติที่ประชุม คณะกรรมการการบริหารจัดการการเงินการคลังและพัฒนาประสิทธิภาพการเงินการคลัง เขตสุขภาพที่ 8 ครั้งที่ 7 ปีงบประมาณ 2567 เมื่อวันที่ 11 พฤศจิกายน พ.ศ. 2567 </t>
  </si>
  <si>
    <t>ข้อมูลโรงพยาบาลที่มีการลงทุนด้วยเงินบำรุงเกิน 20% EBITDA ปีงบประมาณ พ.ศ. 2568</t>
  </si>
  <si>
    <t xml:space="preserve">การจัดทำแผนทางการเงิน Planfin (7 แผน) ครึ่งปีแรก ปีงบประมาณ 2568 เขตสุขภาพที่ 8 </t>
  </si>
  <si>
    <r>
      <t xml:space="preserve">ทุนสำรองสุทธิ (Networking Capital) </t>
    </r>
    <r>
      <rPr>
        <b/>
        <u/>
        <sz val="16"/>
        <color rgb="FFFF0000"/>
        <rFont val="TH SarabunPSK"/>
        <family val="2"/>
      </rPr>
      <t xml:space="preserve">ณ 30 กันยายน </t>
    </r>
    <r>
      <rPr>
        <b/>
        <sz val="16"/>
        <color theme="1"/>
        <rFont val="TH SarabunPSK"/>
        <family val="2"/>
      </rPr>
      <t>2567</t>
    </r>
  </si>
  <si>
    <r>
      <t xml:space="preserve">เงินบำรุงคงเหลือสุทธิ (หักหนี้สินและภาระผูกพัน) </t>
    </r>
    <r>
      <rPr>
        <b/>
        <u/>
        <sz val="16"/>
        <color rgb="FFFF0000"/>
        <rFont val="TH SarabunPSK"/>
        <family val="2"/>
      </rPr>
      <t xml:space="preserve">ณ 30 กันยายน </t>
    </r>
    <r>
      <rPr>
        <b/>
        <sz val="16"/>
        <color theme="1"/>
        <rFont val="TH SarabunPSK"/>
        <family val="2"/>
      </rPr>
      <t>2567</t>
    </r>
  </si>
  <si>
    <t xml:space="preserve">Cash (&gt;0.8) ณ 30 กันยายน 2567 </t>
  </si>
  <si>
    <t>แผนแบบ 3 จำนวน 21 แห่ง ( ซึ่งมีอัตราทุนสำรองสุทธิ NWC คงเหลือ หลังหักเงินลงทุน &gt;20% EBITDA ต่อรายจ่ายเฉลี่ยต่อเดือน มากกว่า 1)</t>
  </si>
  <si>
    <t>สถานการณ์การเงินการคลังและศักยภาพการบริการ ปี 2565-2567</t>
  </si>
  <si>
    <t>Risk Score</t>
  </si>
  <si>
    <t>NWC</t>
  </si>
  <si>
    <t>NI</t>
  </si>
  <si>
    <t>EBITDA</t>
  </si>
  <si>
    <t>เงินบำรุงคงเหลือสุทธิ</t>
  </si>
  <si>
    <t>CMI</t>
  </si>
  <si>
    <t>sumAdjRW</t>
  </si>
  <si>
    <t>อัตราครองเตียง</t>
  </si>
  <si>
    <t>เขต</t>
  </si>
  <si>
    <t>รหัส</t>
  </si>
  <si>
    <t>หน่วยงาน</t>
  </si>
  <si>
    <t>จำนวนเตียงตามกรอบ</t>
  </si>
  <si>
    <t>จำนวนเตียงจริง</t>
  </si>
  <si>
    <t>ระดับปัจจุบันแบบเดิม ปี 2567</t>
  </si>
  <si>
    <t>แผน SAP ปี 2568</t>
  </si>
  <si>
    <t>ปี 2565</t>
  </si>
  <si>
    <t>ปี 2566</t>
  </si>
  <si>
    <t>ปี 2567</t>
  </si>
  <si>
    <t>40 </t>
  </si>
  <si>
    <t>F2</t>
  </si>
  <si>
    <t>S</t>
  </si>
  <si>
    <t>61 </t>
  </si>
  <si>
    <t>50 </t>
  </si>
  <si>
    <t>A+</t>
  </si>
  <si>
    <t>พระอาจารย์วัน อุตฺตโม,รพช.</t>
  </si>
  <si>
    <t>สมเด็จพระยุพราชสว่างแดนดิน,รพท.</t>
  </si>
  <si>
    <t>P</t>
  </si>
  <si>
    <t>พระอาจารย์แบน ธนากโร,รพช.</t>
  </si>
  <si>
    <t>เฝ้าไร่,รพช.</t>
  </si>
  <si>
    <t>A</t>
  </si>
  <si>
    <t>P+</t>
  </si>
  <si>
    <t>F3</t>
  </si>
  <si>
    <t>ประจักษ์ศิลปาคม,รพช.</t>
  </si>
  <si>
    <t>โดยผู้ตรวจราชการกระทรวงสาธารณสุข เขตสุขภาพที่ 8 เป็นประธาน ได้เห็นชอบแผนทางการเงิน (Planfin) และแผนรายรับ – รายจ่ายเงินบำรุง (กรณีลงทุนเกิน 20% EBITDA) ของหน่วยบริการในเขตสุขภาพที่ 8 เรียบร้อยแล้ว</t>
  </si>
  <si>
    <t>การวิเคราะห์การจัดทำแผนทางการเงิน Planfin และ แผนรายรับ - รายจ่ายเงินบำรุง ปีงบประมาณ 2568 เขตสุขภาพที่ 8</t>
  </si>
  <si>
    <t>เพื่อพัฒนาระบบบริการ จัดซื้อจัดหาครุภัณฑ์เพิ่มเติมและทดแทน และซ่อมแซมบ้านพัก</t>
  </si>
  <si>
    <t>จัดซื้อครุภัณฑ์ทดแทนที่ชำรุด  เพิ่มศักยภาพการให้บริการ และพัฒนาระบบตามนโยบาย Smart Hospital</t>
  </si>
  <si>
    <t>ระบบฟอกไต (ขยายเวลาต่อเนื่องการลงทุนจากปี 67 )  และจัดซื้อตู้แช่วัคซีน</t>
  </si>
  <si>
    <t>พัฒนาการให้บริการ, Smart OPD, ทดแทนครุภัณฑ์เดิมที่ชำรุด</t>
  </si>
  <si>
    <t>สนับสนุนงานบริการและทดแทนรายการที่ชำรุด, ตามนโยบาย Smart Service, OPD</t>
  </si>
  <si>
    <t>สนับสนุนการดำเนินงาน และพัฒนาระบบบริการ</t>
  </si>
  <si>
    <t xml:space="preserve">เพื่อจัดซื้อครุภัณฑ์ที่มีความจำเป็นในการดำเนินงาน และปรับปรุงอาคาร ภูมิทัศน์ ระบบน้ำ ระบบอากาศของโรงพยาบาล ให้เหมาะสมกับการให้บริการยิ่งขึ้น </t>
  </si>
  <si>
    <t>เพื่อจัดซื้อครุภัณฑ์ที่มีความจำเป็นในการดำเนินงาน และปรับปรุงอาคาร ภูมิทัศน์ ระบบน้ำ ระบบอากาศของโรงพยาบาล ให้เหมาะสมกับการให้บริการยิ่งขึ้น และปรับปรุงแฟลตเจ้าหน้าที่</t>
  </si>
  <si>
    <t>สนับสนุนการดำเนินงาน พัฒนาระบบบริการ และทดแทนครุภัณฑ์ที่ชำรุด</t>
  </si>
  <si>
    <t>ปรับปรุงพื้นที่งานฉุกเฉินของโรงพยาบาล ขยายห้องบริหารและห้องประชุม, พัฒนาเครื่องมือการให้บริการดียิ่งขึ้น ,ทดแทนของเก่าที่ชำรุด เสื่อมสภาพ</t>
  </si>
  <si>
    <t>สนับสนุนงานบริการและทดแทนรายการที่ชำรุด, ตามนโยบาย Smart OPD, ปรับปรุง/สร้งที่พัก</t>
  </si>
  <si>
    <t>ปรับปรุงแก้ไขระบบไฟฟ้าที่ชำรุด เสื่อมสภาพ, ปรับปรุงหลังคาอาคาร</t>
  </si>
  <si>
    <t xml:space="preserve">สนับสนุนการดำเนินงาน พัฒนาระบบบริการ ทดแทนครุภัณฑ์ที่ชำรุด และปรับปรุงอาคาร ภูมิทัศน์ ระบบน้ำ ระบบอากาศของโรงพยาบาล ให้เหมาะสมกับการให้บริการยิ่งขึ้น </t>
  </si>
  <si>
    <t>ตามนโยบาย EMS, จัดซื้อครุภัณฑ์ที่จำเป็นในการดำเนินงานบันทึกข้อมูล และเพิ่มศักยภาพการบริการ</t>
  </si>
  <si>
    <t>เพื่อจัดซื้อครุภัณฑ์ที่มีความจำเป็นในการดำเนินงาน และปรับปรุงอาคาร ภูมิทัศน์ ระบบน้ำของโรงพยาบาล ให้เหมาะสมกับการให้บริการยิ่งขึ้น และสนับสนุนการดำเนินงาน พัฒนาระบบบริการ และทดแทนครุภัณฑ์ที่ชำรุด</t>
  </si>
  <si>
    <t>เพื่อจัดซื้อครุภัณฑ์ที่มีความจำเป็นในการดำเนินงาน และปรับปรุงอาคาร ภูมิทัศน์ ห้องน้ำของโรงพยาบาล ให้เหมาะสมกับการให้บริการยิ่งขึ้น และสนับสนุนการดำเนินงาน พัฒนาระบบบริการ และทดแทนครุภัณฑ์ที่ชำรุด</t>
  </si>
  <si>
    <t>จัดซื้อจัดหาครุภัณฑ์ด้านแพทย์เพิ่มเติมและทดแทนที่ชำรุด  เพื่อพัฒนาระบบบริการ  และสนับสนุนการดำเนินงานของเจ้าหน้าที่, ปรับปรุงพื้นที่ และอาคารเพื่อรองรับการบริการให้เพียงพอ และมีประสิทธิภาพยิ่งขึ้น</t>
  </si>
  <si>
    <t xml:space="preserve">เพื่อพัฒนาระบบบริการ จัดซื้อจัดหาครุภัณฑ์เพิ่มเติมและทดแทน </t>
  </si>
  <si>
    <t>เพื่อพัฒนาระบบบริการ จัดซื้อจัดหาครุภัณฑ์เพิ่มเติมและทดแทน, เพิ่มห้องพิเศษ IPD</t>
  </si>
  <si>
    <t xml:space="preserve">                         </t>
  </si>
  <si>
    <t xml:space="preserve">             รักษาการในตำแหน่ง ผู้ตรวจราชการกระทรวงสาธารณสุข เขตสุขภาพที่ 8</t>
  </si>
  <si>
    <t>รักษาการในตำแหน่งผู้ตรวจราชการกระทรวงสาธารณสุข 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</si>
</sst>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[Red]\-#,##0.00\ "/>
  </numFmts>
  <fonts count="4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3399"/>
      <name val="TH SarabunPSK"/>
      <family val="2"/>
    </font>
    <font>
      <sz val="14"/>
      <color rgb="FFFF3399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b/>
      <i/>
      <sz val="14"/>
      <name val="TH SarabunPSK"/>
      <family val="2"/>
      <charset val="222"/>
    </font>
    <font>
      <b/>
      <i/>
      <sz val="14"/>
      <color theme="1"/>
      <name val="TH SarabunPSK"/>
      <family val="2"/>
      <charset val="222"/>
    </font>
    <font>
      <b/>
      <i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u/>
      <sz val="16"/>
      <color rgb="FFFF0000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b/>
      <u/>
      <sz val="16"/>
      <color rgb="FFFF0000"/>
      <name val="TH SarabunPSK"/>
      <family val="2"/>
    </font>
    <font>
      <u/>
      <sz val="16"/>
      <name val="TH SarabunPSK"/>
      <family val="2"/>
    </font>
    <font>
      <b/>
      <sz val="22"/>
      <name val="TH SarabunPSK"/>
      <family val="2"/>
    </font>
    <font>
      <b/>
      <sz val="24"/>
      <name val="TH SarabunPSK"/>
      <family val="2"/>
    </font>
    <font>
      <b/>
      <sz val="20"/>
      <color theme="1"/>
      <name val="TH SarabunPSK"/>
      <family val="2"/>
    </font>
    <font>
      <sz val="22"/>
      <color rgb="FFFF3399"/>
      <name val="TH SarabunPSK"/>
      <family val="2"/>
    </font>
    <font>
      <b/>
      <sz val="26"/>
      <color theme="1"/>
      <name val="TH SarabunPSK"/>
      <family val="2"/>
    </font>
    <font>
      <sz val="20"/>
      <name val="TH SarabunPSK"/>
      <family val="2"/>
      <charset val="222"/>
    </font>
    <font>
      <sz val="20"/>
      <name val="TH SarabunIT๙"/>
      <family val="2"/>
      <charset val="222"/>
    </font>
    <font>
      <sz val="20"/>
      <color theme="1"/>
      <name val="TH SarabunPSK"/>
      <family val="2"/>
    </font>
    <font>
      <sz val="20"/>
      <name val="TH SarabunPSK"/>
      <family val="2"/>
    </font>
    <font>
      <b/>
      <u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1"/>
      <color rgb="FFFF0000"/>
      <name val="Tahoma"/>
      <family val="2"/>
      <scheme val="minor"/>
    </font>
    <font>
      <b/>
      <sz val="14"/>
      <color theme="1"/>
      <name val="TH Sarabun New"/>
      <family val="2"/>
      <charset val="222"/>
    </font>
    <font>
      <sz val="18"/>
      <color theme="1"/>
      <name val="TH SarabunPSK"/>
      <family val="2"/>
    </font>
    <font>
      <sz val="20"/>
      <color theme="1"/>
      <name val="TH SarabunIT๙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FF66CC"/>
        <bgColor indexed="64"/>
      </patternFill>
    </fill>
    <fill>
      <patternFill patternType="solid">
        <fgColor rgb="FFFF66CC"/>
        <bgColor theme="4" tint="0.79998168889431442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</cellStyleXfs>
  <cellXfs count="300">
    <xf numFmtId="0" fontId="0" fillId="0" borderId="0" xfId="0"/>
    <xf numFmtId="0" fontId="2" fillId="0" borderId="0" xfId="0" applyFont="1"/>
    <xf numFmtId="43" fontId="3" fillId="0" borderId="0" xfId="1" applyFont="1" applyFill="1"/>
    <xf numFmtId="43" fontId="2" fillId="0" borderId="0" xfId="1" applyFont="1" applyFill="1"/>
    <xf numFmtId="43" fontId="4" fillId="0" borderId="0" xfId="1" applyFont="1" applyFill="1"/>
    <xf numFmtId="43" fontId="6" fillId="2" borderId="0" xfId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9" fillId="0" borderId="0" xfId="0" applyFont="1"/>
    <xf numFmtId="188" fontId="10" fillId="0" borderId="0" xfId="1" applyNumberFormat="1" applyFont="1" applyFill="1"/>
    <xf numFmtId="188" fontId="9" fillId="0" borderId="0" xfId="1" applyNumberFormat="1" applyFont="1" applyFill="1"/>
    <xf numFmtId="188" fontId="9" fillId="0" borderId="0" xfId="1" applyNumberFormat="1" applyFont="1"/>
    <xf numFmtId="188" fontId="10" fillId="0" borderId="0" xfId="1" applyNumberFormat="1" applyFont="1"/>
    <xf numFmtId="188" fontId="11" fillId="0" borderId="0" xfId="1" applyNumberFormat="1" applyFont="1"/>
    <xf numFmtId="43" fontId="9" fillId="0" borderId="0" xfId="1" applyFont="1" applyFill="1"/>
    <xf numFmtId="4" fontId="10" fillId="0" borderId="0" xfId="1" applyNumberFormat="1" applyFont="1" applyFill="1"/>
    <xf numFmtId="0" fontId="9" fillId="0" borderId="0" xfId="1" applyNumberFormat="1" applyFont="1" applyFill="1"/>
    <xf numFmtId="4" fontId="11" fillId="0" borderId="0" xfId="1" applyNumberFormat="1" applyFont="1" applyFill="1"/>
    <xf numFmtId="43" fontId="2" fillId="0" borderId="0" xfId="1" applyFont="1"/>
    <xf numFmtId="0" fontId="11" fillId="0" borderId="0" xfId="1" applyNumberFormat="1" applyFont="1" applyFill="1"/>
    <xf numFmtId="0" fontId="10" fillId="0" borderId="0" xfId="1" applyNumberFormat="1" applyFont="1" applyFill="1"/>
    <xf numFmtId="0" fontId="2" fillId="0" borderId="0" xfId="0" applyFont="1" applyProtection="1">
      <protection locked="0"/>
    </xf>
    <xf numFmtId="43" fontId="9" fillId="0" borderId="0" xfId="1" applyFont="1"/>
    <xf numFmtId="188" fontId="2" fillId="0" borderId="0" xfId="1" applyNumberFormat="1" applyFont="1" applyProtection="1">
      <protection locked="0"/>
    </xf>
    <xf numFmtId="188" fontId="9" fillId="0" borderId="0" xfId="1" applyNumberFormat="1" applyFont="1" applyFill="1" applyProtection="1">
      <protection locked="0"/>
    </xf>
    <xf numFmtId="4" fontId="11" fillId="0" borderId="0" xfId="1" applyNumberFormat="1" applyFont="1" applyFill="1" applyAlignment="1">
      <alignment horizontal="right" vertical="top" wrapText="1"/>
    </xf>
    <xf numFmtId="4" fontId="6" fillId="0" borderId="0" xfId="1" applyNumberFormat="1" applyFont="1" applyFill="1"/>
    <xf numFmtId="4" fontId="10" fillId="0" borderId="0" xfId="1" applyNumberFormat="1" applyFont="1"/>
    <xf numFmtId="4" fontId="11" fillId="0" borderId="0" xfId="0" applyNumberFormat="1" applyFont="1" applyAlignment="1">
      <alignment horizontal="right" vertical="top" wrapText="1"/>
    </xf>
    <xf numFmtId="0" fontId="10" fillId="0" borderId="0" xfId="1" applyNumberFormat="1" applyFont="1"/>
    <xf numFmtId="43" fontId="9" fillId="0" borderId="0" xfId="1" applyFont="1" applyAlignment="1">
      <alignment horizontal="left"/>
    </xf>
    <xf numFmtId="43" fontId="10" fillId="0" borderId="0" xfId="1" applyFont="1"/>
    <xf numFmtId="0" fontId="9" fillId="0" borderId="0" xfId="1" applyNumberFormat="1" applyFont="1"/>
    <xf numFmtId="43" fontId="9" fillId="0" borderId="0" xfId="1" applyFont="1" applyAlignment="1">
      <alignment horizontal="right" vertical="top" wrapText="1"/>
    </xf>
    <xf numFmtId="188" fontId="10" fillId="0" borderId="0" xfId="1" applyNumberFormat="1" applyFont="1" applyFill="1" applyProtection="1">
      <protection locked="0"/>
    </xf>
    <xf numFmtId="188" fontId="2" fillId="0" borderId="0" xfId="1" applyNumberFormat="1" applyFont="1" applyFill="1" applyProtection="1">
      <protection locked="0"/>
    </xf>
    <xf numFmtId="188" fontId="11" fillId="0" borderId="0" xfId="1" applyNumberFormat="1" applyFont="1" applyFill="1" applyProtection="1">
      <protection locked="0"/>
    </xf>
    <xf numFmtId="188" fontId="9" fillId="4" borderId="0" xfId="1" applyNumberFormat="1" applyFont="1" applyFill="1" applyProtection="1">
      <protection locked="0"/>
    </xf>
    <xf numFmtId="188" fontId="11" fillId="0" borderId="0" xfId="1" applyNumberFormat="1" applyFont="1" applyFill="1"/>
    <xf numFmtId="188" fontId="6" fillId="0" borderId="0" xfId="1" applyNumberFormat="1" applyFont="1" applyFill="1"/>
    <xf numFmtId="43" fontId="3" fillId="0" borderId="0" xfId="1" applyFont="1"/>
    <xf numFmtId="43" fontId="4" fillId="0" borderId="0" xfId="1" applyFont="1"/>
    <xf numFmtId="188" fontId="9" fillId="0" borderId="0" xfId="0" applyNumberFormat="1" applyFont="1" applyProtection="1">
      <protection locked="0"/>
    </xf>
    <xf numFmtId="188" fontId="2" fillId="0" borderId="0" xfId="0" applyNumberFormat="1" applyFont="1" applyProtection="1">
      <protection locked="0"/>
    </xf>
    <xf numFmtId="0" fontId="4" fillId="0" borderId="0" xfId="0" applyFont="1"/>
    <xf numFmtId="188" fontId="9" fillId="0" borderId="0" xfId="0" applyNumberFormat="1" applyFont="1"/>
    <xf numFmtId="188" fontId="5" fillId="0" borderId="0" xfId="0" applyNumberFormat="1" applyFont="1" applyAlignment="1">
      <alignment horizontal="right" vertical="top" wrapText="1"/>
    </xf>
    <xf numFmtId="188" fontId="11" fillId="0" borderId="0" xfId="0" applyNumberFormat="1" applyFont="1"/>
    <xf numFmtId="188" fontId="11" fillId="0" borderId="0" xfId="0" applyNumberFormat="1" applyFont="1" applyAlignment="1">
      <alignment horizontal="right" vertical="top" wrapText="1"/>
    </xf>
    <xf numFmtId="188" fontId="2" fillId="0" borderId="0" xfId="0" applyNumberFormat="1" applyFont="1"/>
    <xf numFmtId="43" fontId="9" fillId="0" borderId="0" xfId="1" applyFont="1" applyFill="1" applyAlignment="1" applyProtection="1">
      <alignment horizontal="center" vertical="center"/>
      <protection locked="0"/>
    </xf>
    <xf numFmtId="43" fontId="10" fillId="0" borderId="0" xfId="1" applyFont="1" applyFill="1" applyProtection="1">
      <protection locked="0"/>
    </xf>
    <xf numFmtId="43" fontId="9" fillId="0" borderId="0" xfId="1" applyFont="1" applyFill="1" applyProtection="1">
      <protection locked="0"/>
    </xf>
    <xf numFmtId="43" fontId="11" fillId="0" borderId="0" xfId="1" applyFont="1" applyFill="1" applyProtection="1">
      <protection locked="0"/>
    </xf>
    <xf numFmtId="43" fontId="2" fillId="0" borderId="0" xfId="1" applyFont="1" applyFill="1" applyProtection="1">
      <protection locked="0"/>
    </xf>
    <xf numFmtId="43" fontId="9" fillId="0" borderId="0" xfId="1" applyFont="1" applyFill="1" applyAlignment="1" applyProtection="1">
      <alignment horizontal="left"/>
      <protection locked="0"/>
    </xf>
    <xf numFmtId="43" fontId="9" fillId="0" borderId="0" xfId="1" applyFont="1" applyFill="1" applyAlignment="1">
      <alignment horizontal="left"/>
    </xf>
    <xf numFmtId="43" fontId="3" fillId="7" borderId="0" xfId="1" applyFont="1" applyFill="1"/>
    <xf numFmtId="43" fontId="2" fillId="7" borderId="0" xfId="1" applyFont="1" applyFill="1"/>
    <xf numFmtId="0" fontId="2" fillId="7" borderId="0" xfId="0" applyFont="1" applyFill="1"/>
    <xf numFmtId="43" fontId="4" fillId="7" borderId="0" xfId="1" applyFont="1" applyFill="1"/>
    <xf numFmtId="0" fontId="11" fillId="0" borderId="0" xfId="0" applyFont="1"/>
    <xf numFmtId="43" fontId="11" fillId="0" borderId="0" xfId="1" applyFont="1" applyFill="1"/>
    <xf numFmtId="0" fontId="9" fillId="4" borderId="0" xfId="0" applyFont="1" applyFill="1" applyAlignment="1" applyProtection="1">
      <alignment horizontal="center"/>
      <protection locked="0"/>
    </xf>
    <xf numFmtId="188" fontId="10" fillId="4" borderId="0" xfId="1" applyNumberFormat="1" applyFont="1" applyFill="1" applyProtection="1">
      <protection locked="0"/>
    </xf>
    <xf numFmtId="4" fontId="9" fillId="4" borderId="0" xfId="1" applyNumberFormat="1" applyFont="1" applyFill="1" applyProtection="1">
      <protection locked="0"/>
    </xf>
    <xf numFmtId="188" fontId="11" fillId="4" borderId="0" xfId="1" applyNumberFormat="1" applyFont="1" applyFill="1" applyProtection="1">
      <protection locked="0"/>
    </xf>
    <xf numFmtId="43" fontId="11" fillId="4" borderId="0" xfId="1" applyFont="1" applyFill="1"/>
    <xf numFmtId="188" fontId="9" fillId="4" borderId="0" xfId="1" applyNumberFormat="1" applyFont="1" applyFill="1" applyAlignment="1" applyProtection="1">
      <alignment horizontal="center"/>
      <protection locked="0"/>
    </xf>
    <xf numFmtId="188" fontId="13" fillId="0" borderId="0" xfId="1" applyNumberFormat="1" applyFont="1" applyFill="1" applyAlignment="1" applyProtection="1">
      <alignment horizontal="center"/>
      <protection locked="0"/>
    </xf>
    <xf numFmtId="188" fontId="14" fillId="0" borderId="0" xfId="1" applyNumberFormat="1" applyFont="1" applyFill="1" applyAlignment="1" applyProtection="1">
      <alignment horizontal="center"/>
      <protection locked="0"/>
    </xf>
    <xf numFmtId="188" fontId="15" fillId="0" borderId="0" xfId="1" applyNumberFormat="1" applyFont="1" applyFill="1" applyAlignment="1" applyProtection="1">
      <alignment horizontal="center"/>
      <protection locked="0"/>
    </xf>
    <xf numFmtId="188" fontId="9" fillId="5" borderId="0" xfId="1" applyNumberFormat="1" applyFont="1" applyFill="1" applyProtection="1">
      <protection locked="0"/>
    </xf>
    <xf numFmtId="188" fontId="10" fillId="5" borderId="0" xfId="1" applyNumberFormat="1" applyFont="1" applyFill="1" applyProtection="1">
      <protection locked="0"/>
    </xf>
    <xf numFmtId="188" fontId="11" fillId="5" borderId="0" xfId="1" applyNumberFormat="1" applyFont="1" applyFill="1" applyProtection="1">
      <protection locked="0"/>
    </xf>
    <xf numFmtId="43" fontId="11" fillId="5" borderId="0" xfId="1" applyFont="1" applyFill="1"/>
    <xf numFmtId="0" fontId="6" fillId="6" borderId="0" xfId="0" applyFont="1" applyFill="1" applyAlignment="1">
      <alignment horizontal="center"/>
    </xf>
    <xf numFmtId="188" fontId="6" fillId="6" borderId="0" xfId="1" applyNumberFormat="1" applyFont="1" applyFill="1"/>
    <xf numFmtId="43" fontId="6" fillId="6" borderId="0" xfId="1" applyFont="1" applyFill="1"/>
    <xf numFmtId="43" fontId="9" fillId="6" borderId="0" xfId="1" applyFont="1" applyFill="1" applyAlignment="1" applyProtection="1">
      <alignment horizontal="center" vertical="center"/>
      <protection locked="0"/>
    </xf>
    <xf numFmtId="43" fontId="10" fillId="6" borderId="0" xfId="1" applyFont="1" applyFill="1" applyProtection="1">
      <protection locked="0"/>
    </xf>
    <xf numFmtId="43" fontId="9" fillId="6" borderId="0" xfId="1" applyFont="1" applyFill="1" applyProtection="1">
      <protection locked="0"/>
    </xf>
    <xf numFmtId="43" fontId="11" fillId="6" borderId="0" xfId="1" applyFont="1" applyFill="1" applyProtection="1">
      <protection locked="0"/>
    </xf>
    <xf numFmtId="4" fontId="10" fillId="6" borderId="0" xfId="1" applyNumberFormat="1" applyFont="1" applyFill="1"/>
    <xf numFmtId="4" fontId="11" fillId="6" borderId="0" xfId="1" applyNumberFormat="1" applyFont="1" applyFill="1"/>
    <xf numFmtId="4" fontId="6" fillId="6" borderId="0" xfId="1" applyNumberFormat="1" applyFont="1" applyFill="1"/>
    <xf numFmtId="0" fontId="11" fillId="6" borderId="0" xfId="1" applyNumberFormat="1" applyFont="1" applyFill="1"/>
    <xf numFmtId="43" fontId="11" fillId="6" borderId="0" xfId="1" applyFont="1" applyFill="1"/>
    <xf numFmtId="43" fontId="9" fillId="3" borderId="0" xfId="1" applyFont="1" applyFill="1"/>
    <xf numFmtId="4" fontId="10" fillId="3" borderId="0" xfId="1" applyNumberFormat="1" applyFont="1" applyFill="1"/>
    <xf numFmtId="4" fontId="11" fillId="3" borderId="0" xfId="1" applyNumberFormat="1" applyFont="1" applyFill="1"/>
    <xf numFmtId="43" fontId="9" fillId="6" borderId="0" xfId="1" applyFont="1" applyFill="1" applyAlignment="1" applyProtection="1">
      <alignment horizontal="center"/>
      <protection locked="0"/>
    </xf>
    <xf numFmtId="43" fontId="9" fillId="6" borderId="0" xfId="1" applyFont="1" applyFill="1" applyAlignment="1">
      <alignment horizontal="center"/>
    </xf>
    <xf numFmtId="4" fontId="11" fillId="6" borderId="0" xfId="1" applyNumberFormat="1" applyFont="1" applyFill="1" applyAlignment="1">
      <alignment horizontal="right" vertical="top" wrapText="1"/>
    </xf>
    <xf numFmtId="4" fontId="11" fillId="6" borderId="0" xfId="0" applyNumberFormat="1" applyFont="1" applyFill="1" applyAlignment="1">
      <alignment horizontal="right" vertical="top" wrapText="1"/>
    </xf>
    <xf numFmtId="43" fontId="9" fillId="8" borderId="0" xfId="1" applyFont="1" applyFill="1" applyAlignment="1">
      <alignment horizontal="center"/>
    </xf>
    <xf numFmtId="4" fontId="10" fillId="8" borderId="0" xfId="1" applyNumberFormat="1" applyFont="1" applyFill="1"/>
    <xf numFmtId="4" fontId="11" fillId="8" borderId="0" xfId="1" applyNumberFormat="1" applyFont="1" applyFill="1"/>
    <xf numFmtId="4" fontId="11" fillId="8" borderId="0" xfId="1" applyNumberFormat="1" applyFont="1" applyFill="1" applyAlignment="1">
      <alignment horizontal="right" vertical="top" wrapText="1"/>
    </xf>
    <xf numFmtId="4" fontId="6" fillId="8" borderId="0" xfId="1" applyNumberFormat="1" applyFont="1" applyFill="1"/>
    <xf numFmtId="43" fontId="11" fillId="8" borderId="0" xfId="1" applyFont="1" applyFill="1"/>
    <xf numFmtId="0" fontId="10" fillId="8" borderId="0" xfId="1" applyNumberFormat="1" applyFont="1" applyFill="1"/>
    <xf numFmtId="43" fontId="6" fillId="8" borderId="0" xfId="1" applyFont="1" applyFill="1"/>
    <xf numFmtId="43" fontId="7" fillId="8" borderId="0" xfId="1" applyFont="1" applyFill="1"/>
    <xf numFmtId="43" fontId="6" fillId="8" borderId="0" xfId="1" applyFont="1" applyFill="1" applyAlignment="1">
      <alignment horizontal="center"/>
    </xf>
    <xf numFmtId="187" fontId="6" fillId="8" borderId="0" xfId="1" applyNumberFormat="1" applyFont="1" applyFill="1" applyAlignment="1">
      <alignment vertical="center"/>
    </xf>
    <xf numFmtId="0" fontId="6" fillId="8" borderId="0" xfId="1" applyNumberFormat="1" applyFont="1" applyFill="1" applyAlignment="1">
      <alignment horizontal="center"/>
    </xf>
    <xf numFmtId="43" fontId="4" fillId="8" borderId="0" xfId="1" applyFont="1" applyFill="1"/>
    <xf numFmtId="0" fontId="17" fillId="0" borderId="0" xfId="0" applyFont="1" applyAlignment="1">
      <alignment horizontal="left" vertical="top"/>
    </xf>
    <xf numFmtId="40" fontId="17" fillId="0" borderId="0" xfId="1" applyNumberFormat="1" applyFont="1" applyFill="1" applyBorder="1" applyAlignment="1">
      <alignment vertical="top"/>
    </xf>
    <xf numFmtId="40" fontId="17" fillId="0" borderId="0" xfId="0" applyNumberFormat="1" applyFont="1" applyAlignment="1">
      <alignment vertical="top"/>
    </xf>
    <xf numFmtId="40" fontId="18" fillId="0" borderId="0" xfId="0" applyNumberFormat="1" applyFont="1" applyAlignment="1">
      <alignment horizontal="center" vertical="top"/>
    </xf>
    <xf numFmtId="40" fontId="19" fillId="0" borderId="0" xfId="0" applyNumberFormat="1" applyFont="1" applyAlignment="1">
      <alignment horizontal="center" vertical="top"/>
    </xf>
    <xf numFmtId="40" fontId="17" fillId="7" borderId="0" xfId="0" applyNumberFormat="1" applyFont="1" applyFill="1" applyAlignment="1">
      <alignment horizontal="center" vertical="center"/>
    </xf>
    <xf numFmtId="40" fontId="17" fillId="0" borderId="0" xfId="0" applyNumberFormat="1" applyFont="1" applyAlignment="1">
      <alignment horizontal="center" vertical="top"/>
    </xf>
    <xf numFmtId="38" fontId="17" fillId="0" borderId="0" xfId="0" applyNumberFormat="1" applyFont="1" applyAlignment="1">
      <alignment horizontal="center" vertical="top"/>
    </xf>
    <xf numFmtId="0" fontId="21" fillId="8" borderId="0" xfId="0" applyFont="1" applyFill="1" applyAlignment="1">
      <alignment horizontal="center" vertical="top"/>
    </xf>
    <xf numFmtId="0" fontId="23" fillId="7" borderId="0" xfId="0" applyFont="1" applyFill="1" applyAlignment="1">
      <alignment horizontal="center"/>
    </xf>
    <xf numFmtId="43" fontId="6" fillId="6" borderId="0" xfId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43" fontId="9" fillId="5" borderId="0" xfId="1" applyFont="1" applyFill="1" applyAlignment="1" applyProtection="1">
      <alignment horizontal="center" vertical="center"/>
      <protection locked="0"/>
    </xf>
    <xf numFmtId="4" fontId="10" fillId="5" borderId="0" xfId="1" applyNumberFormat="1" applyFont="1" applyFill="1"/>
    <xf numFmtId="43" fontId="10" fillId="5" borderId="0" xfId="1" applyFont="1" applyFill="1"/>
    <xf numFmtId="43" fontId="10" fillId="5" borderId="0" xfId="1" applyFont="1" applyFill="1" applyProtection="1">
      <protection locked="0"/>
    </xf>
    <xf numFmtId="43" fontId="9" fillId="5" borderId="0" xfId="1" applyFont="1" applyFill="1" applyProtection="1">
      <protection locked="0"/>
    </xf>
    <xf numFmtId="43" fontId="11" fillId="5" borderId="0" xfId="1" applyFont="1" applyFill="1" applyProtection="1">
      <protection locked="0"/>
    </xf>
    <xf numFmtId="0" fontId="25" fillId="0" borderId="1" xfId="0" applyFont="1" applyBorder="1" applyAlignment="1">
      <alignment horizontal="center" vertical="top"/>
    </xf>
    <xf numFmtId="43" fontId="25" fillId="0" borderId="1" xfId="1" applyFont="1" applyBorder="1" applyAlignment="1">
      <alignment horizontal="center" vertical="top"/>
    </xf>
    <xf numFmtId="43" fontId="25" fillId="7" borderId="1" xfId="1" applyFont="1" applyFill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43" fontId="26" fillId="0" borderId="1" xfId="1" applyFont="1" applyFill="1" applyBorder="1" applyAlignment="1">
      <alignment horizontal="left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/>
    </xf>
    <xf numFmtId="43" fontId="24" fillId="0" borderId="0" xfId="1" applyFont="1" applyAlignment="1">
      <alignment vertical="top"/>
    </xf>
    <xf numFmtId="40" fontId="25" fillId="0" borderId="1" xfId="0" applyNumberFormat="1" applyFont="1" applyBorder="1" applyAlignment="1">
      <alignment horizontal="center"/>
    </xf>
    <xf numFmtId="38" fontId="25" fillId="0" borderId="1" xfId="0" applyNumberFormat="1" applyFont="1" applyBorder="1" applyAlignment="1">
      <alignment horizontal="center"/>
    </xf>
    <xf numFmtId="0" fontId="25" fillId="0" borderId="0" xfId="0" applyFont="1"/>
    <xf numFmtId="40" fontId="25" fillId="0" borderId="1" xfId="1" applyNumberFormat="1" applyFont="1" applyBorder="1"/>
    <xf numFmtId="43" fontId="26" fillId="9" borderId="1" xfId="1" applyFont="1" applyFill="1" applyBorder="1" applyAlignment="1">
      <alignment horizontal="left"/>
    </xf>
    <xf numFmtId="0" fontId="22" fillId="0" borderId="1" xfId="0" applyFont="1" applyBorder="1" applyAlignment="1">
      <alignment horizontal="center" vertical="top" wrapText="1"/>
    </xf>
    <xf numFmtId="43" fontId="22" fillId="0" borderId="1" xfId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/>
    </xf>
    <xf numFmtId="43" fontId="25" fillId="0" borderId="1" xfId="1" applyFont="1" applyBorder="1" applyAlignment="1">
      <alignment horizontal="center" vertical="top" wrapText="1"/>
    </xf>
    <xf numFmtId="0" fontId="25" fillId="0" borderId="0" xfId="0" applyFont="1" applyAlignment="1">
      <alignment wrapText="1"/>
    </xf>
    <xf numFmtId="40" fontId="25" fillId="9" borderId="1" xfId="1" applyNumberFormat="1" applyFont="1" applyFill="1" applyBorder="1"/>
    <xf numFmtId="40" fontId="25" fillId="9" borderId="1" xfId="0" applyNumberFormat="1" applyFont="1" applyFill="1" applyBorder="1" applyAlignment="1">
      <alignment horizontal="center"/>
    </xf>
    <xf numFmtId="38" fontId="25" fillId="9" borderId="1" xfId="0" applyNumberFormat="1" applyFont="1" applyFill="1" applyBorder="1" applyAlignment="1">
      <alignment horizontal="center"/>
    </xf>
    <xf numFmtId="40" fontId="25" fillId="9" borderId="1" xfId="1" applyNumberFormat="1" applyFont="1" applyFill="1" applyBorder="1" applyAlignment="1">
      <alignment vertical="center"/>
    </xf>
    <xf numFmtId="40" fontId="25" fillId="9" borderId="1" xfId="0" applyNumberFormat="1" applyFont="1" applyFill="1" applyBorder="1" applyAlignment="1">
      <alignment horizontal="center" vertical="center"/>
    </xf>
    <xf numFmtId="38" fontId="25" fillId="9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3" fontId="25" fillId="0" borderId="0" xfId="1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43" fontId="6" fillId="6" borderId="1" xfId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0" borderId="1" xfId="0" applyFont="1" applyBorder="1"/>
    <xf numFmtId="188" fontId="10" fillId="0" borderId="1" xfId="1" applyNumberFormat="1" applyFont="1" applyFill="1" applyBorder="1"/>
    <xf numFmtId="188" fontId="9" fillId="0" borderId="1" xfId="1" applyNumberFormat="1" applyFont="1" applyBorder="1"/>
    <xf numFmtId="0" fontId="11" fillId="0" borderId="1" xfId="0" applyFont="1" applyBorder="1"/>
    <xf numFmtId="43" fontId="9" fillId="0" borderId="1" xfId="1" applyFont="1" applyFill="1" applyBorder="1"/>
    <xf numFmtId="4" fontId="10" fillId="0" borderId="1" xfId="1" applyNumberFormat="1" applyFont="1" applyFill="1" applyBorder="1"/>
    <xf numFmtId="4" fontId="9" fillId="0" borderId="1" xfId="1" applyNumberFormat="1" applyFont="1" applyFill="1" applyBorder="1"/>
    <xf numFmtId="43" fontId="11" fillId="0" borderId="1" xfId="1" applyFont="1" applyFill="1" applyBorder="1"/>
    <xf numFmtId="0" fontId="9" fillId="4" borderId="1" xfId="0" applyFont="1" applyFill="1" applyBorder="1" applyAlignment="1" applyProtection="1">
      <alignment horizontal="center"/>
      <protection locked="0"/>
    </xf>
    <xf numFmtId="43" fontId="11" fillId="4" borderId="1" xfId="1" applyFont="1" applyFill="1" applyBorder="1"/>
    <xf numFmtId="188" fontId="9" fillId="4" borderId="1" xfId="1" applyNumberFormat="1" applyFont="1" applyFill="1" applyBorder="1" applyAlignment="1" applyProtection="1">
      <alignment horizontal="center"/>
      <protection locked="0"/>
    </xf>
    <xf numFmtId="188" fontId="9" fillId="5" borderId="1" xfId="1" applyNumberFormat="1" applyFont="1" applyFill="1" applyBorder="1" applyProtection="1">
      <protection locked="0"/>
    </xf>
    <xf numFmtId="43" fontId="11" fillId="5" borderId="1" xfId="1" applyFont="1" applyFill="1" applyBorder="1"/>
    <xf numFmtId="188" fontId="9" fillId="0" borderId="1" xfId="0" applyNumberFormat="1" applyFont="1" applyBorder="1" applyProtection="1">
      <protection locked="0"/>
    </xf>
    <xf numFmtId="188" fontId="9" fillId="0" borderId="1" xfId="0" applyNumberFormat="1" applyFont="1" applyBorder="1"/>
    <xf numFmtId="43" fontId="6" fillId="6" borderId="1" xfId="1" applyFont="1" applyFill="1" applyBorder="1"/>
    <xf numFmtId="43" fontId="9" fillId="5" borderId="1" xfId="1" applyFont="1" applyFill="1" applyBorder="1" applyAlignment="1" applyProtection="1">
      <alignment horizontal="center" vertical="center"/>
      <protection locked="0"/>
    </xf>
    <xf numFmtId="43" fontId="11" fillId="5" borderId="1" xfId="1" applyFont="1" applyFill="1" applyBorder="1" applyProtection="1">
      <protection locked="0"/>
    </xf>
    <xf numFmtId="43" fontId="11" fillId="0" borderId="1" xfId="1" applyFont="1" applyFill="1" applyBorder="1" applyProtection="1">
      <protection locked="0"/>
    </xf>
    <xf numFmtId="43" fontId="9" fillId="6" borderId="1" xfId="1" applyFont="1" applyFill="1" applyBorder="1" applyAlignment="1" applyProtection="1">
      <alignment horizontal="center" vertical="center"/>
      <protection locked="0"/>
    </xf>
    <xf numFmtId="43" fontId="11" fillId="6" borderId="1" xfId="1" applyFont="1" applyFill="1" applyBorder="1" applyProtection="1">
      <protection locked="0"/>
    </xf>
    <xf numFmtId="43" fontId="9" fillId="6" borderId="1" xfId="1" applyFont="1" applyFill="1" applyBorder="1" applyAlignment="1" applyProtection="1">
      <alignment horizontal="center"/>
      <protection locked="0"/>
    </xf>
    <xf numFmtId="43" fontId="9" fillId="0" borderId="1" xfId="1" applyFont="1" applyFill="1" applyBorder="1" applyAlignment="1" applyProtection="1">
      <alignment horizontal="left"/>
      <protection locked="0"/>
    </xf>
    <xf numFmtId="43" fontId="9" fillId="6" borderId="1" xfId="1" applyFont="1" applyFill="1" applyBorder="1" applyAlignment="1">
      <alignment horizontal="center"/>
    </xf>
    <xf numFmtId="43" fontId="11" fillId="6" borderId="1" xfId="1" applyFont="1" applyFill="1" applyBorder="1"/>
    <xf numFmtId="43" fontId="9" fillId="0" borderId="1" xfId="1" applyFont="1" applyFill="1" applyBorder="1" applyAlignment="1">
      <alignment horizontal="left"/>
    </xf>
    <xf numFmtId="43" fontId="9" fillId="0" borderId="1" xfId="1" applyFont="1" applyBorder="1"/>
    <xf numFmtId="43" fontId="9" fillId="8" borderId="1" xfId="1" applyFont="1" applyFill="1" applyBorder="1" applyAlignment="1">
      <alignment horizontal="center"/>
    </xf>
    <xf numFmtId="43" fontId="11" fillId="8" borderId="1" xfId="1" applyFont="1" applyFill="1" applyBorder="1"/>
    <xf numFmtId="0" fontId="9" fillId="0" borderId="1" xfId="1" applyNumberFormat="1" applyFont="1" applyFill="1" applyBorder="1"/>
    <xf numFmtId="0" fontId="9" fillId="0" borderId="1" xfId="1" applyNumberFormat="1" applyFont="1" applyBorder="1"/>
    <xf numFmtId="4" fontId="10" fillId="5" borderId="1" xfId="1" applyNumberFormat="1" applyFont="1" applyFill="1" applyBorder="1"/>
    <xf numFmtId="43" fontId="9" fillId="0" borderId="1" xfId="1" applyFont="1" applyBorder="1" applyAlignment="1">
      <alignment horizontal="left"/>
    </xf>
    <xf numFmtId="43" fontId="10" fillId="5" borderId="1" xfId="1" applyFont="1" applyFill="1" applyBorder="1"/>
    <xf numFmtId="4" fontId="10" fillId="4" borderId="1" xfId="1" applyNumberFormat="1" applyFont="1" applyFill="1" applyBorder="1"/>
    <xf numFmtId="4" fontId="9" fillId="4" borderId="1" xfId="1" applyNumberFormat="1" applyFont="1" applyFill="1" applyBorder="1"/>
    <xf numFmtId="4" fontId="9" fillId="5" borderId="1" xfId="1" applyNumberFormat="1" applyFont="1" applyFill="1" applyBorder="1"/>
    <xf numFmtId="43" fontId="9" fillId="5" borderId="1" xfId="1" applyFont="1" applyFill="1" applyBorder="1"/>
    <xf numFmtId="4" fontId="11" fillId="5" borderId="1" xfId="1" applyNumberFormat="1" applyFont="1" applyFill="1" applyBorder="1"/>
    <xf numFmtId="0" fontId="23" fillId="0" borderId="0" xfId="0" applyFont="1"/>
    <xf numFmtId="43" fontId="37" fillId="0" borderId="0" xfId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43" fontId="10" fillId="0" borderId="0" xfId="1" applyFont="1" applyFill="1"/>
    <xf numFmtId="1" fontId="6" fillId="0" borderId="0" xfId="1" applyNumberFormat="1" applyFont="1" applyFill="1" applyAlignment="1">
      <alignment horizontal="center"/>
    </xf>
    <xf numFmtId="4" fontId="12" fillId="0" borderId="0" xfId="1" applyNumberFormat="1" applyFont="1" applyFill="1"/>
    <xf numFmtId="43" fontId="26" fillId="10" borderId="1" xfId="1" applyFont="1" applyFill="1" applyBorder="1" applyAlignment="1">
      <alignment horizontal="left"/>
    </xf>
    <xf numFmtId="40" fontId="25" fillId="10" borderId="1" xfId="1" applyNumberFormat="1" applyFont="1" applyFill="1" applyBorder="1"/>
    <xf numFmtId="40" fontId="25" fillId="10" borderId="1" xfId="0" applyNumberFormat="1" applyFont="1" applyFill="1" applyBorder="1" applyAlignment="1">
      <alignment horizontal="center"/>
    </xf>
    <xf numFmtId="38" fontId="25" fillId="10" borderId="1" xfId="0" applyNumberFormat="1" applyFont="1" applyFill="1" applyBorder="1" applyAlignment="1">
      <alignment horizontal="center"/>
    </xf>
    <xf numFmtId="40" fontId="25" fillId="0" borderId="1" xfId="1" applyNumberFormat="1" applyFont="1" applyFill="1" applyBorder="1"/>
    <xf numFmtId="0" fontId="26" fillId="0" borderId="1" xfId="0" applyFont="1" applyBorder="1" applyAlignment="1">
      <alignment horizontal="center" vertical="top"/>
    </xf>
    <xf numFmtId="43" fontId="26" fillId="0" borderId="1" xfId="1" applyFont="1" applyBorder="1" applyAlignment="1">
      <alignment horizontal="center" vertical="top"/>
    </xf>
    <xf numFmtId="43" fontId="26" fillId="8" borderId="1" xfId="1" applyFont="1" applyFill="1" applyBorder="1" applyAlignment="1">
      <alignment horizontal="center" vertical="top"/>
    </xf>
    <xf numFmtId="43" fontId="26" fillId="7" borderId="1" xfId="1" applyFont="1" applyFill="1" applyBorder="1" applyAlignment="1">
      <alignment horizontal="center" vertical="top"/>
    </xf>
    <xf numFmtId="0" fontId="26" fillId="0" borderId="0" xfId="0" applyFont="1"/>
    <xf numFmtId="43" fontId="26" fillId="0" borderId="1" xfId="1" applyFont="1" applyBorder="1" applyAlignment="1">
      <alignment horizontal="center" vertical="top" wrapText="1"/>
    </xf>
    <xf numFmtId="0" fontId="26" fillId="0" borderId="0" xfId="0" applyFont="1" applyAlignment="1">
      <alignment wrapText="1"/>
    </xf>
    <xf numFmtId="0" fontId="26" fillId="10" borderId="1" xfId="0" applyFont="1" applyFill="1" applyBorder="1" applyAlignment="1">
      <alignment horizontal="center"/>
    </xf>
    <xf numFmtId="0" fontId="25" fillId="10" borderId="0" xfId="0" applyFont="1" applyFill="1"/>
    <xf numFmtId="0" fontId="41" fillId="0" borderId="0" xfId="0" applyFont="1"/>
    <xf numFmtId="0" fontId="0" fillId="0" borderId="0" xfId="0" applyAlignment="1">
      <alignment horizontal="center"/>
    </xf>
    <xf numFmtId="188" fontId="0" fillId="0" borderId="0" xfId="0" applyNumberFormat="1" applyAlignment="1">
      <alignment horizontal="center"/>
    </xf>
    <xf numFmtId="43" fontId="0" fillId="0" borderId="0" xfId="1" applyFont="1"/>
    <xf numFmtId="0" fontId="42" fillId="0" borderId="0" xfId="0" applyFont="1"/>
    <xf numFmtId="0" fontId="43" fillId="14" borderId="1" xfId="0" applyFont="1" applyFill="1" applyBorder="1" applyAlignment="1">
      <alignment horizontal="center"/>
    </xf>
    <xf numFmtId="0" fontId="43" fillId="15" borderId="1" xfId="0" applyFont="1" applyFill="1" applyBorder="1" applyAlignment="1">
      <alignment horizontal="center"/>
    </xf>
    <xf numFmtId="188" fontId="43" fillId="16" borderId="1" xfId="0" applyNumberFormat="1" applyFont="1" applyFill="1" applyBorder="1" applyAlignment="1">
      <alignment horizontal="center"/>
    </xf>
    <xf numFmtId="188" fontId="43" fillId="17" borderId="1" xfId="0" applyNumberFormat="1" applyFont="1" applyFill="1" applyBorder="1" applyAlignment="1">
      <alignment horizontal="center"/>
    </xf>
    <xf numFmtId="188" fontId="43" fillId="18" borderId="1" xfId="0" applyNumberFormat="1" applyFont="1" applyFill="1" applyBorder="1" applyAlignment="1">
      <alignment horizontal="center"/>
    </xf>
    <xf numFmtId="188" fontId="43" fillId="19" borderId="1" xfId="0" applyNumberFormat="1" applyFont="1" applyFill="1" applyBorder="1" applyAlignment="1">
      <alignment horizontal="center"/>
    </xf>
    <xf numFmtId="188" fontId="43" fillId="19" borderId="6" xfId="0" applyNumberFormat="1" applyFont="1" applyFill="1" applyBorder="1" applyAlignment="1">
      <alignment horizontal="center"/>
    </xf>
    <xf numFmtId="188" fontId="43" fillId="1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88" fontId="0" fillId="0" borderId="1" xfId="0" applyNumberFormat="1" applyBorder="1" applyAlignment="1">
      <alignment horizontal="center"/>
    </xf>
    <xf numFmtId="188" fontId="0" fillId="0" borderId="6" xfId="0" applyNumberFormat="1" applyBorder="1" applyAlignment="1">
      <alignment horizontal="center"/>
    </xf>
    <xf numFmtId="43" fontId="0" fillId="0" borderId="1" xfId="1" applyFont="1" applyBorder="1"/>
    <xf numFmtId="0" fontId="43" fillId="0" borderId="0" xfId="0" applyFont="1"/>
    <xf numFmtId="0" fontId="43" fillId="0" borderId="7" xfId="0" applyFont="1" applyBorder="1"/>
    <xf numFmtId="0" fontId="0" fillId="11" borderId="0" xfId="0" applyFill="1"/>
    <xf numFmtId="0" fontId="0" fillId="11" borderId="0" xfId="0" applyFill="1" applyAlignment="1">
      <alignment horizontal="center"/>
    </xf>
    <xf numFmtId="188" fontId="0" fillId="11" borderId="0" xfId="0" applyNumberFormat="1" applyFill="1" applyAlignment="1">
      <alignment horizontal="center"/>
    </xf>
    <xf numFmtId="0" fontId="43" fillId="14" borderId="8" xfId="0" applyFont="1" applyFill="1" applyBorder="1"/>
    <xf numFmtId="0" fontId="43" fillId="14" borderId="8" xfId="0" applyFont="1" applyFill="1" applyBorder="1" applyAlignment="1">
      <alignment horizontal="center"/>
    </xf>
    <xf numFmtId="188" fontId="43" fillId="14" borderId="8" xfId="0" applyNumberFormat="1" applyFont="1" applyFill="1" applyBorder="1" applyAlignment="1">
      <alignment horizontal="center"/>
    </xf>
    <xf numFmtId="43" fontId="43" fillId="21" borderId="1" xfId="1" applyFont="1" applyFill="1" applyBorder="1" applyAlignment="1">
      <alignment horizontal="center"/>
    </xf>
    <xf numFmtId="188" fontId="43" fillId="21" borderId="1" xfId="0" applyNumberFormat="1" applyFont="1" applyFill="1" applyBorder="1" applyAlignment="1">
      <alignment horizontal="center"/>
    </xf>
    <xf numFmtId="43" fontId="23" fillId="0" borderId="1" xfId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40" fontId="17" fillId="0" borderId="1" xfId="0" applyNumberFormat="1" applyFont="1" applyBorder="1" applyAlignment="1">
      <alignment vertical="top"/>
    </xf>
    <xf numFmtId="40" fontId="17" fillId="9" borderId="1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2" fontId="40" fillId="0" borderId="1" xfId="0" applyNumberFormat="1" applyFont="1" applyBorder="1" applyAlignment="1">
      <alignment horizontal="center" vertical="center"/>
    </xf>
    <xf numFmtId="2" fontId="40" fillId="10" borderId="1" xfId="0" applyNumberFormat="1" applyFont="1" applyFill="1" applyBorder="1" applyAlignment="1">
      <alignment horizontal="center" vertical="center"/>
    </xf>
    <xf numFmtId="0" fontId="25" fillId="22" borderId="1" xfId="0" applyFont="1" applyFill="1" applyBorder="1"/>
    <xf numFmtId="0" fontId="24" fillId="0" borderId="1" xfId="0" applyFont="1" applyBorder="1" applyAlignment="1">
      <alignment horizontal="center" vertical="top"/>
    </xf>
    <xf numFmtId="43" fontId="24" fillId="0" borderId="1" xfId="0" applyNumberFormat="1" applyFont="1" applyBorder="1" applyAlignment="1">
      <alignment horizontal="center" vertical="top"/>
    </xf>
    <xf numFmtId="43" fontId="24" fillId="0" borderId="1" xfId="0" applyNumberFormat="1" applyFont="1" applyBorder="1" applyAlignment="1">
      <alignment horizontal="left" vertical="top"/>
    </xf>
    <xf numFmtId="40" fontId="24" fillId="0" borderId="1" xfId="0" applyNumberFormat="1" applyFont="1" applyBorder="1" applyAlignment="1">
      <alignment horizontal="center" vertical="top"/>
    </xf>
    <xf numFmtId="43" fontId="24" fillId="0" borderId="1" xfId="1" applyFont="1" applyFill="1" applyBorder="1" applyAlignment="1">
      <alignment vertical="top"/>
    </xf>
    <xf numFmtId="43" fontId="44" fillId="0" borderId="1" xfId="1" applyFont="1" applyFill="1" applyBorder="1" applyAlignment="1">
      <alignment vertical="top"/>
    </xf>
    <xf numFmtId="0" fontId="24" fillId="0" borderId="1" xfId="0" applyFont="1" applyBorder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43" fontId="35" fillId="0" borderId="0" xfId="1" applyFont="1" applyAlignment="1">
      <alignment horizontal="center"/>
    </xf>
    <xf numFmtId="0" fontId="37" fillId="0" borderId="0" xfId="0" applyFont="1" applyAlignment="1">
      <alignment horizontal="center" vertical="top"/>
    </xf>
    <xf numFmtId="0" fontId="36" fillId="0" borderId="0" xfId="0" applyFont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24" fillId="0" borderId="0" xfId="0" applyFont="1" applyAlignment="1">
      <alignment horizontal="right" vertical="top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43" fontId="30" fillId="0" borderId="3" xfId="1" applyFont="1" applyFill="1" applyBorder="1" applyAlignment="1">
      <alignment horizontal="center" vertical="center"/>
    </xf>
    <xf numFmtId="43" fontId="30" fillId="0" borderId="4" xfId="1" applyFont="1" applyFill="1" applyBorder="1" applyAlignment="1">
      <alignment horizontal="center" vertical="center"/>
    </xf>
    <xf numFmtId="43" fontId="37" fillId="0" borderId="0" xfId="1" applyFont="1" applyAlignment="1">
      <alignment horizontal="center" vertical="center"/>
    </xf>
    <xf numFmtId="43" fontId="45" fillId="0" borderId="0" xfId="1" applyFont="1" applyAlignment="1">
      <alignment horizontal="center"/>
    </xf>
    <xf numFmtId="0" fontId="0" fillId="20" borderId="1" xfId="0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/>
    </xf>
    <xf numFmtId="188" fontId="0" fillId="12" borderId="2" xfId="0" applyNumberFormat="1" applyFill="1" applyBorder="1" applyAlignment="1">
      <alignment horizontal="center"/>
    </xf>
    <xf numFmtId="188" fontId="0" fillId="3" borderId="2" xfId="0" applyNumberFormat="1" applyFill="1" applyBorder="1" applyAlignment="1">
      <alignment horizontal="center"/>
    </xf>
    <xf numFmtId="188" fontId="0" fillId="13" borderId="2" xfId="0" applyNumberFormat="1" applyFill="1" applyBorder="1" applyAlignment="1">
      <alignment horizontal="center"/>
    </xf>
    <xf numFmtId="188" fontId="0" fillId="8" borderId="2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</cellXfs>
  <cellStyles count="4">
    <cellStyle name="Normal 2 2" xfId="3" xr:uid="{406ECA7C-1717-4FEE-9E9E-97B5EC20DAA9}"/>
    <cellStyle name="จุลภาค" xfId="1" builtinId="3"/>
    <cellStyle name="ปกติ" xfId="0" builtinId="0"/>
    <cellStyle name="ปกติ 2" xfId="2" xr:uid="{451814FF-850C-48AC-8314-F3E69818EB05}"/>
  </cellStyles>
  <dxfs count="38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2AA7-363A-4315-B964-69571B031451}">
  <sheetPr>
    <tabColor rgb="FF00B050"/>
  </sheetPr>
  <dimension ref="A1:CL168"/>
  <sheetViews>
    <sheetView zoomScale="60" zoomScaleNormal="60" zoomScaleSheetLayoutView="40" workbookViewId="0">
      <pane xSplit="1" ySplit="6" topLeftCell="Q169" activePane="bottomRight" state="frozen"/>
      <selection activeCell="M98" sqref="M98"/>
      <selection pane="topRight" activeCell="M98" sqref="M98"/>
      <selection pane="bottomLeft" activeCell="M98" sqref="M98"/>
      <selection pane="bottomRight" activeCell="Q150" sqref="Q150:Q168"/>
    </sheetView>
  </sheetViews>
  <sheetFormatPr defaultColWidth="9.09765625" defaultRowHeight="21" x14ac:dyDescent="0.6"/>
  <cols>
    <col min="1" max="1" width="79.09765625" style="1" customWidth="1"/>
    <col min="2" max="2" width="17.3984375" style="42" customWidth="1"/>
    <col min="3" max="5" width="15.8984375" style="20" customWidth="1"/>
    <col min="6" max="6" width="15.3984375" style="20" customWidth="1"/>
    <col min="7" max="7" width="15.8984375" style="20" customWidth="1"/>
    <col min="8" max="9" width="16.59765625" style="20" customWidth="1"/>
    <col min="10" max="10" width="15.8984375" style="20" customWidth="1"/>
    <col min="11" max="12" width="16.59765625" style="20" customWidth="1"/>
    <col min="13" max="13" width="15.3984375" style="20" customWidth="1"/>
    <col min="14" max="15" width="16.59765625" style="20" customWidth="1"/>
    <col min="16" max="16" width="15.8984375" style="20" customWidth="1"/>
    <col min="17" max="17" width="16.59765625" style="20" customWidth="1"/>
    <col min="18" max="20" width="15.8984375" style="20" customWidth="1"/>
    <col min="21" max="21" width="15.3984375" style="1" customWidth="1"/>
    <col min="22" max="22" width="17.3984375" style="20" customWidth="1"/>
    <col min="23" max="23" width="16.296875" style="20" customWidth="1"/>
    <col min="24" max="24" width="15.8984375" style="20" customWidth="1"/>
    <col min="25" max="25" width="16.296875" style="20" customWidth="1"/>
    <col min="26" max="27" width="15.3984375" style="20" customWidth="1"/>
    <col min="28" max="28" width="15.8984375" style="20" customWidth="1"/>
    <col min="29" max="29" width="16.59765625" style="43" customWidth="1"/>
    <col min="30" max="31" width="15.3984375" style="20" customWidth="1"/>
    <col min="32" max="32" width="15.8984375" style="20" customWidth="1"/>
    <col min="33" max="33" width="28.09765625" style="20" customWidth="1"/>
    <col min="34" max="34" width="16.296875" style="20" customWidth="1"/>
    <col min="35" max="35" width="15.3984375" style="20" customWidth="1"/>
    <col min="36" max="36" width="18.09765625" style="20" customWidth="1"/>
    <col min="37" max="37" width="16.296875" style="20" customWidth="1"/>
    <col min="38" max="38" width="15.3984375" style="20" customWidth="1"/>
    <col min="39" max="39" width="25" style="20" customWidth="1"/>
    <col min="40" max="41" width="15.8984375" style="20" customWidth="1"/>
    <col min="42" max="42" width="15.3984375" style="20" customWidth="1"/>
    <col min="43" max="43" width="16.59765625" style="20" customWidth="1"/>
    <col min="44" max="44" width="15.8984375" style="20" customWidth="1"/>
    <col min="45" max="45" width="16.59765625" style="20" customWidth="1"/>
    <col min="46" max="46" width="17.8984375" style="20" customWidth="1"/>
    <col min="47" max="47" width="15.8984375" style="20" customWidth="1"/>
    <col min="48" max="48" width="15.3984375" style="20" customWidth="1"/>
    <col min="49" max="49" width="18.09765625" style="20" customWidth="1"/>
    <col min="50" max="50" width="15.8984375" style="20" customWidth="1"/>
    <col min="51" max="51" width="16.296875" style="20" customWidth="1"/>
    <col min="52" max="52" width="32.09765625" style="20" customWidth="1"/>
    <col min="53" max="53" width="27.8984375" style="20" customWidth="1"/>
    <col min="54" max="54" width="17.3984375" style="20" customWidth="1"/>
    <col min="55" max="55" width="16.59765625" style="20" customWidth="1"/>
    <col min="56" max="56" width="16.09765625" style="20" customWidth="1"/>
    <col min="57" max="57" width="15.8984375" style="20" customWidth="1"/>
    <col min="58" max="58" width="17.3984375" style="20" customWidth="1"/>
    <col min="59" max="60" width="15.3984375" style="20" customWidth="1"/>
    <col min="61" max="61" width="15.8984375" style="20" customWidth="1"/>
    <col min="62" max="62" width="15.3984375" style="20" customWidth="1"/>
    <col min="63" max="63" width="17.8984375" style="20" customWidth="1"/>
    <col min="64" max="65" width="15.8984375" style="20" customWidth="1"/>
    <col min="66" max="66" width="16.59765625" style="20" customWidth="1"/>
    <col min="67" max="67" width="16.296875" style="20" customWidth="1"/>
    <col min="68" max="68" width="17.59765625" style="20" customWidth="1"/>
    <col min="69" max="69" width="18.09765625" style="20" bestFit="1" customWidth="1"/>
    <col min="70" max="72" width="16.59765625" style="20" bestFit="1" customWidth="1"/>
    <col min="73" max="73" width="16.296875" style="20" bestFit="1" customWidth="1"/>
    <col min="74" max="74" width="15.8984375" style="20" bestFit="1" customWidth="1"/>
    <col min="75" max="75" width="16.59765625" style="20" bestFit="1" customWidth="1"/>
    <col min="76" max="78" width="15.8984375" style="20" bestFit="1" customWidth="1"/>
    <col min="79" max="80" width="16.59765625" style="20" bestFit="1" customWidth="1"/>
    <col min="81" max="81" width="15.8984375" style="20" bestFit="1" customWidth="1"/>
    <col min="82" max="82" width="16.59765625" style="20" bestFit="1" customWidth="1"/>
    <col min="83" max="86" width="15.3984375" style="20" bestFit="1" customWidth="1"/>
    <col min="87" max="87" width="16.59765625" style="20" bestFit="1" customWidth="1"/>
    <col min="88" max="88" width="15.3984375" style="20" bestFit="1" customWidth="1"/>
    <col min="89" max="89" width="15" style="20" bestFit="1" customWidth="1"/>
    <col min="90" max="90" width="15.8984375" style="63" bestFit="1" customWidth="1"/>
    <col min="91" max="96" width="12.796875" style="1" customWidth="1"/>
    <col min="97" max="16384" width="9.09765625" style="1"/>
  </cols>
  <sheetData>
    <row r="1" spans="1:90" ht="27" x14ac:dyDescent="0.75">
      <c r="A1" s="20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</row>
    <row r="2" spans="1:90" x14ac:dyDescent="0.6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"/>
      <c r="W2" s="3"/>
      <c r="X2" s="3"/>
      <c r="Y2" s="3"/>
      <c r="Z2" s="3"/>
      <c r="AA2" s="3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</row>
    <row r="3" spans="1:90" x14ac:dyDescent="0.6">
      <c r="B3" s="208">
        <v>1</v>
      </c>
      <c r="C3" s="208">
        <v>2</v>
      </c>
      <c r="D3" s="208">
        <v>3</v>
      </c>
      <c r="E3" s="208">
        <v>4</v>
      </c>
      <c r="F3" s="208">
        <v>5</v>
      </c>
      <c r="G3" s="208">
        <v>6</v>
      </c>
      <c r="H3" s="208">
        <v>7</v>
      </c>
      <c r="I3" s="208">
        <v>8</v>
      </c>
      <c r="J3" s="208">
        <v>9</v>
      </c>
      <c r="K3" s="208">
        <v>10</v>
      </c>
      <c r="L3" s="208">
        <v>11</v>
      </c>
      <c r="M3" s="208">
        <v>12</v>
      </c>
      <c r="N3" s="208">
        <v>13</v>
      </c>
      <c r="O3" s="208">
        <v>14</v>
      </c>
      <c r="P3" s="208">
        <v>15</v>
      </c>
      <c r="Q3" s="208">
        <v>16</v>
      </c>
      <c r="R3" s="208">
        <v>17</v>
      </c>
      <c r="S3" s="208">
        <v>18</v>
      </c>
      <c r="T3" s="208">
        <v>19</v>
      </c>
      <c r="U3" s="208">
        <v>20</v>
      </c>
      <c r="V3" s="208">
        <v>21</v>
      </c>
      <c r="W3" s="208">
        <v>22</v>
      </c>
      <c r="X3" s="208">
        <v>23</v>
      </c>
      <c r="Y3" s="208">
        <v>24</v>
      </c>
      <c r="Z3" s="208">
        <v>25</v>
      </c>
      <c r="AA3" s="208">
        <v>26</v>
      </c>
      <c r="AB3" s="208">
        <v>27</v>
      </c>
      <c r="AC3" s="208">
        <v>28</v>
      </c>
      <c r="AD3" s="208">
        <v>29</v>
      </c>
      <c r="AE3" s="208">
        <v>30</v>
      </c>
      <c r="AF3" s="208">
        <v>31</v>
      </c>
      <c r="AG3" s="208">
        <v>32</v>
      </c>
      <c r="AH3" s="208">
        <v>33</v>
      </c>
      <c r="AI3" s="208">
        <v>34</v>
      </c>
      <c r="AJ3" s="208">
        <v>35</v>
      </c>
      <c r="AK3" s="208">
        <v>36</v>
      </c>
      <c r="AL3" s="208">
        <v>37</v>
      </c>
      <c r="AM3" s="208">
        <v>38</v>
      </c>
      <c r="AN3" s="208">
        <v>39</v>
      </c>
      <c r="AO3" s="208">
        <v>40</v>
      </c>
      <c r="AP3" s="208">
        <v>41</v>
      </c>
      <c r="AQ3" s="208">
        <v>42</v>
      </c>
      <c r="AR3" s="208">
        <v>43</v>
      </c>
      <c r="AS3" s="208">
        <v>44</v>
      </c>
      <c r="AT3" s="208">
        <v>45</v>
      </c>
      <c r="AU3" s="208">
        <v>46</v>
      </c>
      <c r="AV3" s="208">
        <v>47</v>
      </c>
      <c r="AW3" s="208">
        <v>48</v>
      </c>
      <c r="AX3" s="208">
        <v>49</v>
      </c>
      <c r="AY3" s="208">
        <v>50</v>
      </c>
      <c r="AZ3" s="208">
        <v>51</v>
      </c>
      <c r="BA3" s="208">
        <v>52</v>
      </c>
      <c r="BB3" s="208">
        <v>53</v>
      </c>
      <c r="BC3" s="208">
        <v>54</v>
      </c>
      <c r="BD3" s="208">
        <v>55</v>
      </c>
      <c r="BE3" s="208">
        <v>56</v>
      </c>
      <c r="BF3" s="208">
        <v>57</v>
      </c>
      <c r="BG3" s="208">
        <v>58</v>
      </c>
      <c r="BH3" s="208">
        <v>59</v>
      </c>
      <c r="BI3" s="208">
        <v>60</v>
      </c>
      <c r="BJ3" s="208">
        <v>61</v>
      </c>
      <c r="BK3" s="208">
        <v>62</v>
      </c>
      <c r="BL3" s="208">
        <v>63</v>
      </c>
      <c r="BM3" s="208">
        <v>64</v>
      </c>
      <c r="BN3" s="208">
        <v>65</v>
      </c>
      <c r="BO3" s="208">
        <v>66</v>
      </c>
      <c r="BP3" s="208">
        <v>67</v>
      </c>
      <c r="BQ3" s="208">
        <v>68</v>
      </c>
      <c r="BR3" s="208">
        <v>69</v>
      </c>
      <c r="BS3" s="208">
        <v>70</v>
      </c>
      <c r="BT3" s="208">
        <v>71</v>
      </c>
      <c r="BU3" s="208">
        <v>72</v>
      </c>
      <c r="BV3" s="208">
        <v>73</v>
      </c>
      <c r="BW3" s="208">
        <v>74</v>
      </c>
      <c r="BX3" s="208">
        <v>75</v>
      </c>
      <c r="BY3" s="208">
        <v>76</v>
      </c>
      <c r="BZ3" s="208">
        <v>77</v>
      </c>
      <c r="CA3" s="208">
        <v>78</v>
      </c>
      <c r="CB3" s="208">
        <v>79</v>
      </c>
      <c r="CC3" s="208">
        <v>80</v>
      </c>
      <c r="CD3" s="208">
        <v>81</v>
      </c>
      <c r="CE3" s="208">
        <v>82</v>
      </c>
      <c r="CF3" s="208">
        <v>83</v>
      </c>
      <c r="CG3" s="208">
        <v>84</v>
      </c>
      <c r="CH3" s="208">
        <v>85</v>
      </c>
      <c r="CI3" s="208">
        <v>86</v>
      </c>
      <c r="CJ3" s="208">
        <v>87</v>
      </c>
      <c r="CK3" s="208">
        <v>88</v>
      </c>
    </row>
    <row r="4" spans="1:90" s="7" customFormat="1" x14ac:dyDescent="0.6">
      <c r="A4" s="8" t="s">
        <v>366</v>
      </c>
      <c r="B4" s="104" t="s">
        <v>0</v>
      </c>
      <c r="C4" s="104"/>
      <c r="D4" s="105"/>
      <c r="E4" s="104"/>
      <c r="F4" s="104"/>
      <c r="G4" s="104"/>
      <c r="H4" s="104"/>
      <c r="I4" s="104"/>
      <c r="J4" s="104"/>
      <c r="K4" s="104"/>
      <c r="L4" s="104"/>
      <c r="M4" s="104"/>
      <c r="N4" s="5" t="s">
        <v>1</v>
      </c>
      <c r="O4" s="5"/>
      <c r="P4" s="5"/>
      <c r="Q4" s="5"/>
      <c r="R4" s="5"/>
      <c r="S4" s="5"/>
      <c r="T4" s="5"/>
      <c r="U4" s="5"/>
      <c r="V4" s="104" t="s">
        <v>2</v>
      </c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 t="s">
        <v>3</v>
      </c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104" t="s">
        <v>4</v>
      </c>
      <c r="BC4" s="104"/>
      <c r="BD4" s="104"/>
      <c r="BE4" s="104"/>
      <c r="BF4" s="104"/>
      <c r="BG4" s="104"/>
      <c r="BH4" s="104"/>
      <c r="BI4" s="104"/>
      <c r="BJ4" s="104"/>
      <c r="BK4" s="5" t="s">
        <v>5</v>
      </c>
      <c r="BL4" s="5"/>
      <c r="BM4" s="5"/>
      <c r="BN4" s="5"/>
      <c r="BO4" s="5"/>
      <c r="BP4" s="5"/>
      <c r="BQ4" s="104" t="s">
        <v>6</v>
      </c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9"/>
      <c r="CL4" s="270" t="s">
        <v>7</v>
      </c>
    </row>
    <row r="5" spans="1:90" s="6" customFormat="1" x14ac:dyDescent="0.6">
      <c r="A5" s="8"/>
      <c r="B5" s="106" t="s">
        <v>8</v>
      </c>
      <c r="C5" s="106" t="s">
        <v>9</v>
      </c>
      <c r="D5" s="106" t="s">
        <v>10</v>
      </c>
      <c r="E5" s="106" t="s">
        <v>11</v>
      </c>
      <c r="F5" s="106" t="s">
        <v>12</v>
      </c>
      <c r="G5" s="106" t="s">
        <v>13</v>
      </c>
      <c r="H5" s="106" t="s">
        <v>14</v>
      </c>
      <c r="I5" s="106" t="s">
        <v>15</v>
      </c>
      <c r="J5" s="106" t="s">
        <v>16</v>
      </c>
      <c r="K5" s="106" t="s">
        <v>17</v>
      </c>
      <c r="L5" s="107">
        <v>11451</v>
      </c>
      <c r="M5" s="106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9" t="s">
        <v>23</v>
      </c>
      <c r="S5" s="9" t="s">
        <v>24</v>
      </c>
      <c r="T5" s="9" t="s">
        <v>25</v>
      </c>
      <c r="U5" s="9" t="s">
        <v>26</v>
      </c>
      <c r="V5" s="106" t="s">
        <v>27</v>
      </c>
      <c r="W5" s="106" t="s">
        <v>28</v>
      </c>
      <c r="X5" s="106" t="s">
        <v>29</v>
      </c>
      <c r="Y5" s="106" t="s">
        <v>30</v>
      </c>
      <c r="Z5" s="106" t="s">
        <v>31</v>
      </c>
      <c r="AA5" s="106" t="s">
        <v>32</v>
      </c>
      <c r="AB5" s="106" t="s">
        <v>33</v>
      </c>
      <c r="AC5" s="106" t="s">
        <v>34</v>
      </c>
      <c r="AD5" s="106" t="s">
        <v>35</v>
      </c>
      <c r="AE5" s="106" t="s">
        <v>36</v>
      </c>
      <c r="AF5" s="106" t="s">
        <v>37</v>
      </c>
      <c r="AG5" s="106" t="s">
        <v>38</v>
      </c>
      <c r="AH5" s="106" t="s">
        <v>39</v>
      </c>
      <c r="AI5" s="106" t="s">
        <v>40</v>
      </c>
      <c r="AJ5" s="9" t="s">
        <v>41</v>
      </c>
      <c r="AK5" s="9" t="s">
        <v>42</v>
      </c>
      <c r="AL5" s="9" t="s">
        <v>43</v>
      </c>
      <c r="AM5" s="9" t="s">
        <v>44</v>
      </c>
      <c r="AN5" s="9" t="s">
        <v>45</v>
      </c>
      <c r="AO5" s="9" t="s">
        <v>46</v>
      </c>
      <c r="AP5" s="9" t="s">
        <v>47</v>
      </c>
      <c r="AQ5" s="9" t="s">
        <v>48</v>
      </c>
      <c r="AR5" s="9" t="s">
        <v>49</v>
      </c>
      <c r="AS5" s="9" t="s">
        <v>50</v>
      </c>
      <c r="AT5" s="9" t="s">
        <v>51</v>
      </c>
      <c r="AU5" s="9" t="s">
        <v>52</v>
      </c>
      <c r="AV5" s="9" t="s">
        <v>53</v>
      </c>
      <c r="AW5" s="9" t="s">
        <v>54</v>
      </c>
      <c r="AX5" s="9" t="s">
        <v>55</v>
      </c>
      <c r="AY5" s="9" t="s">
        <v>56</v>
      </c>
      <c r="AZ5" s="9" t="s">
        <v>57</v>
      </c>
      <c r="BA5" s="9" t="s">
        <v>58</v>
      </c>
      <c r="BB5" s="106" t="s">
        <v>59</v>
      </c>
      <c r="BC5" s="106" t="s">
        <v>60</v>
      </c>
      <c r="BD5" s="106" t="s">
        <v>61</v>
      </c>
      <c r="BE5" s="106" t="s">
        <v>62</v>
      </c>
      <c r="BF5" s="106" t="s">
        <v>63</v>
      </c>
      <c r="BG5" s="106" t="s">
        <v>64</v>
      </c>
      <c r="BH5" s="108">
        <v>28778</v>
      </c>
      <c r="BI5" s="106" t="s">
        <v>65</v>
      </c>
      <c r="BJ5" s="106" t="s">
        <v>66</v>
      </c>
      <c r="BK5" s="9" t="s">
        <v>67</v>
      </c>
      <c r="BL5" s="9" t="s">
        <v>68</v>
      </c>
      <c r="BM5" s="9" t="s">
        <v>69</v>
      </c>
      <c r="BN5" s="9" t="s">
        <v>70</v>
      </c>
      <c r="BO5" s="9" t="s">
        <v>71</v>
      </c>
      <c r="BP5" s="9" t="s">
        <v>72</v>
      </c>
      <c r="BQ5" s="106" t="s">
        <v>73</v>
      </c>
      <c r="BR5" s="106" t="s">
        <v>74</v>
      </c>
      <c r="BS5" s="106" t="s">
        <v>75</v>
      </c>
      <c r="BT5" s="106" t="s">
        <v>76</v>
      </c>
      <c r="BU5" s="106" t="s">
        <v>77</v>
      </c>
      <c r="BV5" s="106" t="s">
        <v>78</v>
      </c>
      <c r="BW5" s="106" t="s">
        <v>79</v>
      </c>
      <c r="BX5" s="106" t="s">
        <v>80</v>
      </c>
      <c r="BY5" s="106" t="s">
        <v>81</v>
      </c>
      <c r="BZ5" s="106" t="s">
        <v>82</v>
      </c>
      <c r="CA5" s="106" t="s">
        <v>83</v>
      </c>
      <c r="CB5" s="106" t="s">
        <v>84</v>
      </c>
      <c r="CC5" s="106" t="s">
        <v>85</v>
      </c>
      <c r="CD5" s="106" t="s">
        <v>86</v>
      </c>
      <c r="CE5" s="106" t="s">
        <v>87</v>
      </c>
      <c r="CF5" s="106" t="s">
        <v>88</v>
      </c>
      <c r="CG5" s="106" t="s">
        <v>89</v>
      </c>
      <c r="CH5" s="106" t="s">
        <v>90</v>
      </c>
      <c r="CI5" s="106" t="s">
        <v>91</v>
      </c>
      <c r="CJ5" s="106" t="s">
        <v>92</v>
      </c>
      <c r="CK5" s="106" t="s">
        <v>93</v>
      </c>
      <c r="CL5" s="270"/>
    </row>
    <row r="6" spans="1:90" s="6" customFormat="1" x14ac:dyDescent="0.6">
      <c r="A6" s="8" t="s">
        <v>94</v>
      </c>
      <c r="B6" s="106" t="s">
        <v>95</v>
      </c>
      <c r="C6" s="106" t="s">
        <v>96</v>
      </c>
      <c r="D6" s="106" t="s">
        <v>97</v>
      </c>
      <c r="E6" s="106" t="s">
        <v>98</v>
      </c>
      <c r="F6" s="106" t="s">
        <v>99</v>
      </c>
      <c r="G6" s="106" t="s">
        <v>100</v>
      </c>
      <c r="H6" s="106" t="s">
        <v>101</v>
      </c>
      <c r="I6" s="106" t="s">
        <v>102</v>
      </c>
      <c r="J6" s="106" t="s">
        <v>103</v>
      </c>
      <c r="K6" s="106" t="s">
        <v>104</v>
      </c>
      <c r="L6" s="106" t="s">
        <v>105</v>
      </c>
      <c r="M6" s="106" t="s">
        <v>106</v>
      </c>
      <c r="N6" s="9" t="s">
        <v>107</v>
      </c>
      <c r="O6" s="9" t="s">
        <v>108</v>
      </c>
      <c r="P6" s="9" t="s">
        <v>109</v>
      </c>
      <c r="Q6" s="9" t="s">
        <v>110</v>
      </c>
      <c r="R6" s="9" t="s">
        <v>111</v>
      </c>
      <c r="S6" s="9" t="s">
        <v>112</v>
      </c>
      <c r="T6" s="9" t="s">
        <v>113</v>
      </c>
      <c r="U6" s="9" t="s">
        <v>114</v>
      </c>
      <c r="V6" s="106" t="s">
        <v>115</v>
      </c>
      <c r="W6" s="106" t="s">
        <v>116</v>
      </c>
      <c r="X6" s="106" t="s">
        <v>117</v>
      </c>
      <c r="Y6" s="106" t="s">
        <v>118</v>
      </c>
      <c r="Z6" s="106" t="s">
        <v>119</v>
      </c>
      <c r="AA6" s="106" t="s">
        <v>120</v>
      </c>
      <c r="AB6" s="106" t="s">
        <v>121</v>
      </c>
      <c r="AC6" s="106" t="s">
        <v>122</v>
      </c>
      <c r="AD6" s="106" t="s">
        <v>123</v>
      </c>
      <c r="AE6" s="106" t="s">
        <v>124</v>
      </c>
      <c r="AF6" s="106" t="s">
        <v>125</v>
      </c>
      <c r="AG6" s="106" t="s">
        <v>126</v>
      </c>
      <c r="AH6" s="106" t="s">
        <v>127</v>
      </c>
      <c r="AI6" s="106" t="s">
        <v>128</v>
      </c>
      <c r="AJ6" s="9" t="s">
        <v>129</v>
      </c>
      <c r="AK6" s="9" t="s">
        <v>130</v>
      </c>
      <c r="AL6" s="9" t="s">
        <v>131</v>
      </c>
      <c r="AM6" s="9" t="s">
        <v>132</v>
      </c>
      <c r="AN6" s="9" t="s">
        <v>133</v>
      </c>
      <c r="AO6" s="9" t="s">
        <v>134</v>
      </c>
      <c r="AP6" s="9" t="s">
        <v>135</v>
      </c>
      <c r="AQ6" s="9" t="s">
        <v>136</v>
      </c>
      <c r="AR6" s="9" t="s">
        <v>137</v>
      </c>
      <c r="AS6" s="9" t="s">
        <v>345</v>
      </c>
      <c r="AT6" s="9" t="s">
        <v>138</v>
      </c>
      <c r="AU6" s="9" t="s">
        <v>344</v>
      </c>
      <c r="AV6" s="9" t="s">
        <v>139</v>
      </c>
      <c r="AW6" s="9" t="s">
        <v>140</v>
      </c>
      <c r="AX6" s="9" t="s">
        <v>141</v>
      </c>
      <c r="AY6" s="9" t="s">
        <v>142</v>
      </c>
      <c r="AZ6" s="9" t="s">
        <v>143</v>
      </c>
      <c r="BA6" s="9" t="s">
        <v>144</v>
      </c>
      <c r="BB6" s="106" t="s">
        <v>145</v>
      </c>
      <c r="BC6" s="106" t="s">
        <v>146</v>
      </c>
      <c r="BD6" s="106" t="s">
        <v>147</v>
      </c>
      <c r="BE6" s="106" t="s">
        <v>148</v>
      </c>
      <c r="BF6" s="106" t="s">
        <v>149</v>
      </c>
      <c r="BG6" s="106" t="s">
        <v>150</v>
      </c>
      <c r="BH6" s="106" t="s">
        <v>151</v>
      </c>
      <c r="BI6" s="106" t="s">
        <v>152</v>
      </c>
      <c r="BJ6" s="106" t="s">
        <v>153</v>
      </c>
      <c r="BK6" s="9" t="s">
        <v>154</v>
      </c>
      <c r="BL6" s="9" t="s">
        <v>155</v>
      </c>
      <c r="BM6" s="9" t="s">
        <v>156</v>
      </c>
      <c r="BN6" s="9" t="s">
        <v>157</v>
      </c>
      <c r="BO6" s="9" t="s">
        <v>158</v>
      </c>
      <c r="BP6" s="9" t="s">
        <v>352</v>
      </c>
      <c r="BQ6" s="106" t="s">
        <v>160</v>
      </c>
      <c r="BR6" s="106" t="s">
        <v>161</v>
      </c>
      <c r="BS6" s="106" t="s">
        <v>162</v>
      </c>
      <c r="BT6" s="106" t="s">
        <v>163</v>
      </c>
      <c r="BU6" s="106" t="s">
        <v>164</v>
      </c>
      <c r="BV6" s="106" t="s">
        <v>165</v>
      </c>
      <c r="BW6" s="106" t="s">
        <v>166</v>
      </c>
      <c r="BX6" s="106" t="s">
        <v>167</v>
      </c>
      <c r="BY6" s="106" t="s">
        <v>168</v>
      </c>
      <c r="BZ6" s="106" t="s">
        <v>169</v>
      </c>
      <c r="CA6" s="106" t="s">
        <v>170</v>
      </c>
      <c r="CB6" s="106" t="s">
        <v>171</v>
      </c>
      <c r="CC6" s="106" t="s">
        <v>172</v>
      </c>
      <c r="CD6" s="106" t="s">
        <v>173</v>
      </c>
      <c r="CE6" s="106" t="s">
        <v>174</v>
      </c>
      <c r="CF6" s="106" t="s">
        <v>175</v>
      </c>
      <c r="CG6" s="106" t="s">
        <v>176</v>
      </c>
      <c r="CH6" s="106" t="s">
        <v>177</v>
      </c>
      <c r="CI6" s="106" t="s">
        <v>178</v>
      </c>
      <c r="CJ6" s="106" t="s">
        <v>179</v>
      </c>
      <c r="CK6" s="106" t="s">
        <v>180</v>
      </c>
      <c r="CL6" s="270"/>
    </row>
    <row r="7" spans="1:90" s="6" customFormat="1" x14ac:dyDescent="0.6">
      <c r="A7" s="78" t="s">
        <v>367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1"/>
    </row>
    <row r="8" spans="1:90" x14ac:dyDescent="0.6">
      <c r="A8" s="10" t="s">
        <v>181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10"/>
      <c r="V8" s="13"/>
      <c r="W8" s="13"/>
      <c r="X8" s="13"/>
      <c r="Y8" s="13"/>
      <c r="Z8" s="13"/>
      <c r="AA8" s="13"/>
      <c r="AB8" s="13"/>
      <c r="AC8" s="14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2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5"/>
    </row>
    <row r="9" spans="1:90" s="3" customFormat="1" x14ac:dyDescent="0.6">
      <c r="A9" s="16" t="s">
        <v>377</v>
      </c>
      <c r="B9" s="17">
        <v>415000000</v>
      </c>
      <c r="C9" s="17">
        <v>56518172.759999998</v>
      </c>
      <c r="D9" s="17">
        <v>57000000</v>
      </c>
      <c r="E9" s="17">
        <v>40033825.789999999</v>
      </c>
      <c r="F9" s="17">
        <v>41021593.93</v>
      </c>
      <c r="G9" s="17">
        <v>58069211.280000001</v>
      </c>
      <c r="H9" s="17">
        <v>78758870.5</v>
      </c>
      <c r="I9" s="17">
        <v>150310775.21000001</v>
      </c>
      <c r="J9" s="17">
        <v>63000000</v>
      </c>
      <c r="K9" s="17">
        <v>69477700</v>
      </c>
      <c r="L9" s="17">
        <v>155247418.40000001</v>
      </c>
      <c r="M9" s="17">
        <v>27286822.84</v>
      </c>
      <c r="N9" s="17">
        <v>328126473.69</v>
      </c>
      <c r="O9" s="17">
        <v>65008280.649999999</v>
      </c>
      <c r="P9" s="17">
        <v>120000000</v>
      </c>
      <c r="Q9" s="17">
        <v>157195741.47999999</v>
      </c>
      <c r="R9" s="17">
        <v>58857194.799999997</v>
      </c>
      <c r="S9" s="17">
        <v>63716924.920000002</v>
      </c>
      <c r="T9" s="17">
        <v>49102034</v>
      </c>
      <c r="U9" s="17">
        <v>29437574</v>
      </c>
      <c r="V9" s="17">
        <v>505000000</v>
      </c>
      <c r="W9" s="17">
        <v>58820300</v>
      </c>
      <c r="X9" s="17">
        <v>99974770</v>
      </c>
      <c r="Y9" s="17">
        <v>80860028.969999999</v>
      </c>
      <c r="Z9" s="17">
        <v>39174719.060000002</v>
      </c>
      <c r="AA9" s="17">
        <v>39620722.039999999</v>
      </c>
      <c r="AB9" s="17">
        <v>43000000</v>
      </c>
      <c r="AC9" s="17">
        <v>150000000</v>
      </c>
      <c r="AD9" s="17">
        <v>44500000</v>
      </c>
      <c r="AE9" s="17">
        <v>57569200.380000003</v>
      </c>
      <c r="AF9" s="17">
        <v>76255823.790000007</v>
      </c>
      <c r="AG9" s="17">
        <v>81736482.640000001</v>
      </c>
      <c r="AH9" s="17">
        <v>59434629.93</v>
      </c>
      <c r="AI9" s="17">
        <v>59057158.920000002</v>
      </c>
      <c r="AJ9" s="17">
        <v>1215852694.1300001</v>
      </c>
      <c r="AK9" s="17">
        <v>68070978.930000007</v>
      </c>
      <c r="AL9" s="17">
        <v>62021324.920000002</v>
      </c>
      <c r="AM9" s="17">
        <v>110452236.14</v>
      </c>
      <c r="AN9" s="17">
        <v>81551823.469999999</v>
      </c>
      <c r="AO9" s="17">
        <v>50550148.469999999</v>
      </c>
      <c r="AP9" s="17">
        <v>19276406.199999999</v>
      </c>
      <c r="AQ9" s="17">
        <v>346145908.45999998</v>
      </c>
      <c r="AR9" s="17">
        <v>60960212.609999999</v>
      </c>
      <c r="AS9" s="17">
        <v>121554575.83</v>
      </c>
      <c r="AT9" s="17">
        <v>91036797.480000004</v>
      </c>
      <c r="AU9" s="17">
        <v>47246228.640000001</v>
      </c>
      <c r="AV9" s="17">
        <v>28741235.460000001</v>
      </c>
      <c r="AW9" s="17">
        <v>50000000</v>
      </c>
      <c r="AX9" s="17">
        <v>59754659.399999999</v>
      </c>
      <c r="AY9" s="17">
        <v>42000000</v>
      </c>
      <c r="AZ9" s="17">
        <v>295902987.75999999</v>
      </c>
      <c r="BA9" s="17">
        <v>47579505.43</v>
      </c>
      <c r="BB9" s="17">
        <v>398650000</v>
      </c>
      <c r="BC9" s="17">
        <v>155999556.96000001</v>
      </c>
      <c r="BD9" s="17">
        <v>40645342.539999999</v>
      </c>
      <c r="BE9" s="17">
        <v>70419953.239999995</v>
      </c>
      <c r="BF9" s="17">
        <v>320000000</v>
      </c>
      <c r="BG9" s="17">
        <v>49370209.329999998</v>
      </c>
      <c r="BH9" s="17">
        <v>37133262.420000002</v>
      </c>
      <c r="BI9" s="17">
        <v>73638577</v>
      </c>
      <c r="BJ9" s="17">
        <v>50456681.490000002</v>
      </c>
      <c r="BK9" s="17">
        <v>420000000</v>
      </c>
      <c r="BL9" s="17">
        <v>108000000</v>
      </c>
      <c r="BM9" s="17">
        <v>80382603.560000002</v>
      </c>
      <c r="BN9" s="17">
        <v>118438875.29000001</v>
      </c>
      <c r="BO9" s="17">
        <v>73214208.359999999</v>
      </c>
      <c r="BP9" s="17">
        <v>61374316.520000003</v>
      </c>
      <c r="BQ9" s="17">
        <v>1720065477</v>
      </c>
      <c r="BR9" s="17">
        <v>82555278.810000002</v>
      </c>
      <c r="BS9" s="17">
        <v>72479758.700000003</v>
      </c>
      <c r="BT9" s="17">
        <v>332094596.50999999</v>
      </c>
      <c r="BU9" s="17">
        <v>14378657.23</v>
      </c>
      <c r="BV9" s="17">
        <v>58895173.189999998</v>
      </c>
      <c r="BW9" s="17">
        <v>233350000</v>
      </c>
      <c r="BX9" s="17">
        <v>44583625.859999999</v>
      </c>
      <c r="BY9" s="17">
        <v>52843900</v>
      </c>
      <c r="BZ9" s="17">
        <v>57304739</v>
      </c>
      <c r="CA9" s="17">
        <v>94627143.780000001</v>
      </c>
      <c r="CB9" s="17">
        <v>169473275</v>
      </c>
      <c r="CC9" s="17">
        <v>103009888.95999999</v>
      </c>
      <c r="CD9" s="17">
        <v>145973737.5</v>
      </c>
      <c r="CE9" s="17">
        <v>49061607.490000002</v>
      </c>
      <c r="CF9" s="17">
        <v>40016617.890000001</v>
      </c>
      <c r="CG9" s="17">
        <v>54819550.979999997</v>
      </c>
      <c r="CH9" s="17">
        <v>42989049</v>
      </c>
      <c r="CI9" s="17">
        <v>236413198.69</v>
      </c>
      <c r="CJ9" s="17">
        <v>43830416.869999997</v>
      </c>
      <c r="CK9" s="17">
        <v>40594008.659999996</v>
      </c>
      <c r="CL9" s="64">
        <f>SUM(B9:CK9)</f>
        <v>12023953461.140001</v>
      </c>
    </row>
    <row r="10" spans="1:90" s="20" customFormat="1" x14ac:dyDescent="0.6">
      <c r="A10" s="16" t="s">
        <v>378</v>
      </c>
      <c r="B10" s="17">
        <v>2000000</v>
      </c>
      <c r="C10" s="17">
        <v>150000</v>
      </c>
      <c r="D10" s="17">
        <v>320000</v>
      </c>
      <c r="E10" s="17">
        <v>150000</v>
      </c>
      <c r="F10" s="17">
        <v>84600</v>
      </c>
      <c r="G10" s="17">
        <v>250000</v>
      </c>
      <c r="H10" s="17">
        <v>148942.5</v>
      </c>
      <c r="I10" s="17">
        <v>297450</v>
      </c>
      <c r="J10" s="17">
        <v>250000</v>
      </c>
      <c r="K10" s="17">
        <v>157750</v>
      </c>
      <c r="L10" s="17">
        <v>757450</v>
      </c>
      <c r="M10" s="17">
        <v>60000</v>
      </c>
      <c r="N10" s="17">
        <v>800000</v>
      </c>
      <c r="O10" s="17">
        <v>342000</v>
      </c>
      <c r="P10" s="17">
        <v>300000</v>
      </c>
      <c r="Q10" s="17">
        <v>264000</v>
      </c>
      <c r="R10" s="17">
        <v>110775</v>
      </c>
      <c r="S10" s="17">
        <v>121300</v>
      </c>
      <c r="T10" s="17">
        <v>213490.91</v>
      </c>
      <c r="U10" s="17">
        <v>200000</v>
      </c>
      <c r="V10" s="17">
        <v>1800000</v>
      </c>
      <c r="W10" s="17">
        <v>300000</v>
      </c>
      <c r="X10" s="17">
        <v>500000</v>
      </c>
      <c r="Y10" s="17">
        <v>516350</v>
      </c>
      <c r="Z10" s="17">
        <v>200000</v>
      </c>
      <c r="AA10" s="17">
        <v>160000</v>
      </c>
      <c r="AB10" s="17">
        <v>600000</v>
      </c>
      <c r="AC10" s="17">
        <v>1000000</v>
      </c>
      <c r="AD10" s="17">
        <v>550000</v>
      </c>
      <c r="AE10" s="17">
        <v>244450</v>
      </c>
      <c r="AF10" s="17">
        <v>425600</v>
      </c>
      <c r="AG10" s="17">
        <v>449300</v>
      </c>
      <c r="AH10" s="17">
        <v>246000</v>
      </c>
      <c r="AI10" s="17">
        <v>800000</v>
      </c>
      <c r="AJ10" s="17">
        <v>1861581.82</v>
      </c>
      <c r="AK10" s="17">
        <v>91850</v>
      </c>
      <c r="AL10" s="17">
        <v>113850</v>
      </c>
      <c r="AM10" s="17">
        <v>300000</v>
      </c>
      <c r="AN10" s="17">
        <v>811750</v>
      </c>
      <c r="AO10" s="17">
        <v>342900</v>
      </c>
      <c r="AP10" s="17">
        <v>150000</v>
      </c>
      <c r="AQ10" s="17">
        <v>794672.73</v>
      </c>
      <c r="AR10" s="17">
        <v>378700</v>
      </c>
      <c r="AS10" s="17">
        <v>500300</v>
      </c>
      <c r="AT10" s="17">
        <v>438400</v>
      </c>
      <c r="AU10" s="17">
        <v>683400</v>
      </c>
      <c r="AV10" s="17">
        <v>75900</v>
      </c>
      <c r="AW10" s="17">
        <v>100000</v>
      </c>
      <c r="AX10" s="17">
        <v>150000</v>
      </c>
      <c r="AY10" s="17">
        <v>52450</v>
      </c>
      <c r="AZ10" s="17">
        <v>966000</v>
      </c>
      <c r="BA10" s="17">
        <v>280000</v>
      </c>
      <c r="BB10" s="17">
        <v>1000000</v>
      </c>
      <c r="BC10" s="17">
        <v>355850</v>
      </c>
      <c r="BD10" s="17">
        <v>94800</v>
      </c>
      <c r="BE10" s="17">
        <v>50000</v>
      </c>
      <c r="BF10" s="17">
        <v>280000</v>
      </c>
      <c r="BG10" s="17">
        <v>200000</v>
      </c>
      <c r="BH10" s="17">
        <v>20000</v>
      </c>
      <c r="BI10" s="17">
        <v>121200</v>
      </c>
      <c r="BJ10" s="17">
        <v>90000</v>
      </c>
      <c r="BK10" s="17">
        <v>2500000</v>
      </c>
      <c r="BL10" s="17">
        <v>360000</v>
      </c>
      <c r="BM10" s="17">
        <v>150000</v>
      </c>
      <c r="BN10" s="17">
        <v>148500</v>
      </c>
      <c r="BO10" s="17">
        <v>300000</v>
      </c>
      <c r="BP10" s="17">
        <v>193850</v>
      </c>
      <c r="BQ10" s="17">
        <v>2200000</v>
      </c>
      <c r="BR10" s="17">
        <v>317600</v>
      </c>
      <c r="BS10" s="17">
        <v>208750</v>
      </c>
      <c r="BT10" s="17">
        <v>1391885</v>
      </c>
      <c r="BU10" s="17">
        <v>0</v>
      </c>
      <c r="BV10" s="17">
        <v>190363.64</v>
      </c>
      <c r="BW10" s="17">
        <v>950000</v>
      </c>
      <c r="BX10" s="17">
        <v>353800</v>
      </c>
      <c r="BY10" s="17">
        <v>234450</v>
      </c>
      <c r="BZ10" s="17">
        <v>110000</v>
      </c>
      <c r="CA10" s="17">
        <v>179000</v>
      </c>
      <c r="CB10" s="17">
        <v>400000</v>
      </c>
      <c r="CC10" s="17">
        <v>79637.25</v>
      </c>
      <c r="CD10" s="17">
        <v>272040</v>
      </c>
      <c r="CE10" s="17">
        <v>250000</v>
      </c>
      <c r="CF10" s="17">
        <v>101643</v>
      </c>
      <c r="CG10" s="17">
        <v>240000</v>
      </c>
      <c r="CH10" s="17">
        <v>120645</v>
      </c>
      <c r="CI10" s="17">
        <v>436800</v>
      </c>
      <c r="CJ10" s="17">
        <v>50000</v>
      </c>
      <c r="CK10" s="17">
        <v>61545</v>
      </c>
      <c r="CL10" s="64">
        <f t="shared" ref="CL10:CL69" si="0">SUM(B10:CK10)</f>
        <v>36873571.850000001</v>
      </c>
    </row>
    <row r="11" spans="1:90" s="20" customFormat="1" x14ac:dyDescent="0.6">
      <c r="A11" s="16" t="s">
        <v>379</v>
      </c>
      <c r="B11" s="17">
        <v>3200000</v>
      </c>
      <c r="C11" s="17">
        <v>20000</v>
      </c>
      <c r="D11" s="17">
        <v>0</v>
      </c>
      <c r="E11" s="17">
        <v>150000</v>
      </c>
      <c r="F11" s="17">
        <v>0</v>
      </c>
      <c r="G11" s="17">
        <v>186791.5</v>
      </c>
      <c r="H11" s="17">
        <v>33803.699999999997</v>
      </c>
      <c r="I11" s="17">
        <v>118640.5</v>
      </c>
      <c r="J11" s="17">
        <v>0</v>
      </c>
      <c r="K11" s="17">
        <v>0</v>
      </c>
      <c r="L11" s="17">
        <v>895968.46</v>
      </c>
      <c r="M11" s="17">
        <v>2608.2800000000002</v>
      </c>
      <c r="N11" s="17">
        <v>1550000</v>
      </c>
      <c r="O11" s="17">
        <v>46051.55</v>
      </c>
      <c r="P11" s="17">
        <v>8000</v>
      </c>
      <c r="Q11" s="17">
        <v>249999</v>
      </c>
      <c r="R11" s="17">
        <v>50255.8</v>
      </c>
      <c r="S11" s="17">
        <v>157052.57</v>
      </c>
      <c r="T11" s="17">
        <v>13426.03</v>
      </c>
      <c r="U11" s="17">
        <v>25000</v>
      </c>
      <c r="V11" s="17">
        <v>3000000</v>
      </c>
      <c r="W11" s="17">
        <v>20000</v>
      </c>
      <c r="X11" s="17">
        <v>61966.91</v>
      </c>
      <c r="Y11" s="17">
        <v>458690.87</v>
      </c>
      <c r="Z11" s="17">
        <v>25000</v>
      </c>
      <c r="AA11" s="17">
        <v>104000</v>
      </c>
      <c r="AB11" s="17">
        <v>50000</v>
      </c>
      <c r="AC11" s="17">
        <v>200000</v>
      </c>
      <c r="AD11" s="17">
        <v>400000</v>
      </c>
      <c r="AE11" s="17">
        <v>84218</v>
      </c>
      <c r="AF11" s="17">
        <v>36000</v>
      </c>
      <c r="AG11" s="17">
        <v>65470</v>
      </c>
      <c r="AH11" s="17">
        <v>42700</v>
      </c>
      <c r="AI11" s="17">
        <v>10000</v>
      </c>
      <c r="AJ11" s="17">
        <v>17625062.68</v>
      </c>
      <c r="AK11" s="17">
        <v>30000</v>
      </c>
      <c r="AL11" s="17">
        <v>12847</v>
      </c>
      <c r="AM11" s="17">
        <v>150000</v>
      </c>
      <c r="AN11" s="17">
        <v>507180</v>
      </c>
      <c r="AO11" s="17">
        <v>54635.18</v>
      </c>
      <c r="AP11" s="17">
        <v>0</v>
      </c>
      <c r="AQ11" s="17">
        <v>276056</v>
      </c>
      <c r="AR11" s="17">
        <v>68442.5</v>
      </c>
      <c r="AS11" s="17">
        <v>41232</v>
      </c>
      <c r="AT11" s="17">
        <v>45414.28</v>
      </c>
      <c r="AU11" s="17">
        <v>31116.5</v>
      </c>
      <c r="AV11" s="17">
        <v>2714.5</v>
      </c>
      <c r="AW11" s="17">
        <v>50000</v>
      </c>
      <c r="AX11" s="17">
        <v>13000</v>
      </c>
      <c r="AY11" s="17">
        <v>26758</v>
      </c>
      <c r="AZ11" s="17">
        <v>1123018.75</v>
      </c>
      <c r="BA11" s="17">
        <v>13510</v>
      </c>
      <c r="BB11" s="17">
        <v>6000000</v>
      </c>
      <c r="BC11" s="17">
        <v>403873.69</v>
      </c>
      <c r="BD11" s="17">
        <v>29556.5</v>
      </c>
      <c r="BE11" s="17">
        <v>35000</v>
      </c>
      <c r="BF11" s="17">
        <v>5200000</v>
      </c>
      <c r="BG11" s="17">
        <v>16000</v>
      </c>
      <c r="BH11" s="17">
        <v>0</v>
      </c>
      <c r="BI11" s="17">
        <v>0</v>
      </c>
      <c r="BJ11" s="17">
        <v>135000</v>
      </c>
      <c r="BK11" s="17">
        <v>2000000</v>
      </c>
      <c r="BL11" s="17">
        <v>0</v>
      </c>
      <c r="BM11" s="17">
        <v>45000</v>
      </c>
      <c r="BN11" s="17">
        <v>83485.87</v>
      </c>
      <c r="BO11" s="17">
        <v>6500</v>
      </c>
      <c r="BP11" s="17">
        <v>0</v>
      </c>
      <c r="BQ11" s="17">
        <v>13800000</v>
      </c>
      <c r="BR11" s="17">
        <v>17643</v>
      </c>
      <c r="BS11" s="17">
        <v>39583.4</v>
      </c>
      <c r="BT11" s="17">
        <v>1104411</v>
      </c>
      <c r="BU11" s="17">
        <v>0</v>
      </c>
      <c r="BV11" s="17">
        <v>36185</v>
      </c>
      <c r="BW11" s="17">
        <v>300000</v>
      </c>
      <c r="BX11" s="17">
        <v>21119</v>
      </c>
      <c r="BY11" s="17">
        <v>17700</v>
      </c>
      <c r="BZ11" s="17">
        <v>50000</v>
      </c>
      <c r="CA11" s="17">
        <v>142540</v>
      </c>
      <c r="CB11" s="17">
        <v>300000</v>
      </c>
      <c r="CC11" s="17">
        <v>29391.29</v>
      </c>
      <c r="CD11" s="17">
        <v>187388.16</v>
      </c>
      <c r="CE11" s="17">
        <v>0</v>
      </c>
      <c r="CF11" s="17">
        <v>0</v>
      </c>
      <c r="CG11" s="17">
        <v>0</v>
      </c>
      <c r="CH11" s="17">
        <v>5240</v>
      </c>
      <c r="CI11" s="17">
        <v>554920</v>
      </c>
      <c r="CJ11" s="17">
        <v>5903</v>
      </c>
      <c r="CK11" s="17">
        <v>0</v>
      </c>
      <c r="CL11" s="64">
        <f t="shared" si="0"/>
        <v>61903070.469999991</v>
      </c>
    </row>
    <row r="12" spans="1:90" s="20" customFormat="1" ht="18.75" customHeight="1" x14ac:dyDescent="0.6">
      <c r="A12" s="16" t="s">
        <v>380</v>
      </c>
      <c r="B12" s="17">
        <v>19000000</v>
      </c>
      <c r="C12" s="17">
        <v>2220000</v>
      </c>
      <c r="D12" s="17">
        <v>900000</v>
      </c>
      <c r="E12" s="17">
        <v>2108061.42</v>
      </c>
      <c r="F12" s="17">
        <v>578900</v>
      </c>
      <c r="G12" s="17">
        <v>2061019.95</v>
      </c>
      <c r="H12" s="17">
        <v>1612746.45</v>
      </c>
      <c r="I12" s="17">
        <v>6202041.1100000003</v>
      </c>
      <c r="J12" s="17">
        <v>1500000</v>
      </c>
      <c r="K12" s="17">
        <v>1221800</v>
      </c>
      <c r="L12" s="17">
        <v>6621788.3799999999</v>
      </c>
      <c r="M12" s="17">
        <v>812287.13</v>
      </c>
      <c r="N12" s="17">
        <v>19270254.210000001</v>
      </c>
      <c r="O12" s="17">
        <v>2762233.32</v>
      </c>
      <c r="P12" s="17">
        <v>3000000</v>
      </c>
      <c r="Q12" s="17">
        <v>10469118.75</v>
      </c>
      <c r="R12" s="17">
        <v>1545972.69</v>
      </c>
      <c r="S12" s="17">
        <v>2368121.08</v>
      </c>
      <c r="T12" s="17">
        <v>1700000.5</v>
      </c>
      <c r="U12" s="17">
        <v>1104366.07</v>
      </c>
      <c r="V12" s="17">
        <v>30000000</v>
      </c>
      <c r="W12" s="17">
        <v>767000</v>
      </c>
      <c r="X12" s="17">
        <v>2235504.9900000002</v>
      </c>
      <c r="Y12" s="17">
        <v>1241250.79</v>
      </c>
      <c r="Z12" s="17">
        <v>826796.27</v>
      </c>
      <c r="AA12" s="17">
        <v>1597254.09</v>
      </c>
      <c r="AB12" s="17">
        <v>1200000</v>
      </c>
      <c r="AC12" s="17">
        <v>6500000</v>
      </c>
      <c r="AD12" s="17">
        <v>1000000</v>
      </c>
      <c r="AE12" s="17">
        <v>1294688.07</v>
      </c>
      <c r="AF12" s="17">
        <v>884219.74</v>
      </c>
      <c r="AG12" s="17">
        <v>3093000.95</v>
      </c>
      <c r="AH12" s="17">
        <v>1137228.74</v>
      </c>
      <c r="AI12" s="17">
        <v>1558755.3</v>
      </c>
      <c r="AJ12" s="17">
        <v>101388025.23999999</v>
      </c>
      <c r="AK12" s="17">
        <v>1682141.74</v>
      </c>
      <c r="AL12" s="17">
        <v>2768969.05</v>
      </c>
      <c r="AM12" s="17">
        <v>6640814.5899999999</v>
      </c>
      <c r="AN12" s="17">
        <v>6170506.9400000004</v>
      </c>
      <c r="AO12" s="17">
        <v>3060973.8</v>
      </c>
      <c r="AP12" s="17">
        <v>1255000</v>
      </c>
      <c r="AQ12" s="17">
        <v>20000000</v>
      </c>
      <c r="AR12" s="17">
        <v>2525969.08</v>
      </c>
      <c r="AS12" s="17">
        <v>7373518.8300000001</v>
      </c>
      <c r="AT12" s="17">
        <v>4500000</v>
      </c>
      <c r="AU12" s="17">
        <v>1374753.44</v>
      </c>
      <c r="AV12" s="17">
        <v>645846.06000000006</v>
      </c>
      <c r="AW12" s="17">
        <v>1600000</v>
      </c>
      <c r="AX12" s="17">
        <v>3892325.24</v>
      </c>
      <c r="AY12" s="17">
        <v>1700000</v>
      </c>
      <c r="AZ12" s="17">
        <v>16144004.68</v>
      </c>
      <c r="BA12" s="17">
        <v>1426066.49</v>
      </c>
      <c r="BB12" s="17">
        <v>36000000</v>
      </c>
      <c r="BC12" s="17">
        <v>3677331.44</v>
      </c>
      <c r="BD12" s="17">
        <v>1387383.91</v>
      </c>
      <c r="BE12" s="17">
        <v>1764303.45</v>
      </c>
      <c r="BF12" s="17">
        <v>24000000</v>
      </c>
      <c r="BG12" s="17">
        <v>383664.76</v>
      </c>
      <c r="BH12" s="17">
        <v>524914.34</v>
      </c>
      <c r="BI12" s="17">
        <v>794100</v>
      </c>
      <c r="BJ12" s="17">
        <v>1290000</v>
      </c>
      <c r="BK12" s="17">
        <v>24000000</v>
      </c>
      <c r="BL12" s="17">
        <v>1800461.28</v>
      </c>
      <c r="BM12" s="17">
        <v>2000735.54</v>
      </c>
      <c r="BN12" s="17">
        <v>3239095.61</v>
      </c>
      <c r="BO12" s="17">
        <v>1235500</v>
      </c>
      <c r="BP12" s="17">
        <v>1691757.04</v>
      </c>
      <c r="BQ12" s="17">
        <v>104970000</v>
      </c>
      <c r="BR12" s="17">
        <v>3123527.73</v>
      </c>
      <c r="BS12" s="17">
        <v>1313344.8700000001</v>
      </c>
      <c r="BT12" s="17">
        <v>15023570.970000001</v>
      </c>
      <c r="BU12" s="17">
        <v>1500000</v>
      </c>
      <c r="BV12" s="17">
        <v>916565.12</v>
      </c>
      <c r="BW12" s="17">
        <v>5212000</v>
      </c>
      <c r="BX12" s="17">
        <v>961846.11</v>
      </c>
      <c r="BY12" s="17">
        <v>677000</v>
      </c>
      <c r="BZ12" s="17">
        <v>1335000</v>
      </c>
      <c r="CA12" s="17">
        <v>5281296.12</v>
      </c>
      <c r="CB12" s="17">
        <v>5645000</v>
      </c>
      <c r="CC12" s="17">
        <v>1430929.65</v>
      </c>
      <c r="CD12" s="17">
        <v>3791754.3</v>
      </c>
      <c r="CE12" s="17">
        <v>1158000</v>
      </c>
      <c r="CF12" s="17">
        <v>697494.18</v>
      </c>
      <c r="CG12" s="17">
        <v>777377.22</v>
      </c>
      <c r="CH12" s="17">
        <v>1163621</v>
      </c>
      <c r="CI12" s="17">
        <v>6477553.9400000004</v>
      </c>
      <c r="CJ12" s="17">
        <v>840065.84</v>
      </c>
      <c r="CK12" s="17">
        <v>630308.64</v>
      </c>
      <c r="CL12" s="64">
        <f t="shared" si="0"/>
        <v>591258828.24000001</v>
      </c>
    </row>
    <row r="13" spans="1:90" s="20" customFormat="1" ht="18.75" customHeight="1" x14ac:dyDescent="0.6">
      <c r="A13" s="16" t="s">
        <v>381</v>
      </c>
      <c r="B13" s="17">
        <v>160000000</v>
      </c>
      <c r="C13" s="17">
        <v>11400000</v>
      </c>
      <c r="D13" s="17">
        <v>7500000</v>
      </c>
      <c r="E13" s="17">
        <v>7402928.1200000001</v>
      </c>
      <c r="F13" s="17">
        <v>3501800</v>
      </c>
      <c r="G13" s="17">
        <v>18027240</v>
      </c>
      <c r="H13" s="17">
        <v>10713497.449999999</v>
      </c>
      <c r="I13" s="17">
        <v>24548725.030000001</v>
      </c>
      <c r="J13" s="17">
        <v>7000000</v>
      </c>
      <c r="K13" s="17">
        <v>6166400</v>
      </c>
      <c r="L13" s="17">
        <v>56275845.880000003</v>
      </c>
      <c r="M13" s="17">
        <v>3325428.94</v>
      </c>
      <c r="N13" s="17">
        <v>85015993.040000007</v>
      </c>
      <c r="O13" s="17">
        <v>9612829.9000000004</v>
      </c>
      <c r="P13" s="17">
        <v>14000000</v>
      </c>
      <c r="Q13" s="17">
        <v>39365317.640000001</v>
      </c>
      <c r="R13" s="17">
        <v>9892967.25</v>
      </c>
      <c r="S13" s="17">
        <v>13506071.83</v>
      </c>
      <c r="T13" s="17">
        <v>8000550.3799999999</v>
      </c>
      <c r="U13" s="17">
        <v>6070000</v>
      </c>
      <c r="V13" s="17">
        <v>170000000</v>
      </c>
      <c r="W13" s="17">
        <v>4175000</v>
      </c>
      <c r="X13" s="17">
        <v>11240000</v>
      </c>
      <c r="Y13" s="17">
        <v>7679686.8300000001</v>
      </c>
      <c r="Z13" s="17">
        <v>3479645.33</v>
      </c>
      <c r="AA13" s="17">
        <v>4902451.01</v>
      </c>
      <c r="AB13" s="17">
        <v>6500000</v>
      </c>
      <c r="AC13" s="17">
        <v>30000000</v>
      </c>
      <c r="AD13" s="17">
        <v>5000000</v>
      </c>
      <c r="AE13" s="17">
        <v>5372495.2000000002</v>
      </c>
      <c r="AF13" s="17">
        <v>5057090.4400000004</v>
      </c>
      <c r="AG13" s="17">
        <v>20707720.129999999</v>
      </c>
      <c r="AH13" s="17">
        <v>5191972</v>
      </c>
      <c r="AI13" s="17">
        <v>6708149.54</v>
      </c>
      <c r="AJ13" s="17">
        <v>577785593.23000002</v>
      </c>
      <c r="AK13" s="17">
        <v>6719723.4699999997</v>
      </c>
      <c r="AL13" s="17">
        <v>9756607.0999999996</v>
      </c>
      <c r="AM13" s="17">
        <v>29559815.890000001</v>
      </c>
      <c r="AN13" s="17">
        <v>27128892.09</v>
      </c>
      <c r="AO13" s="17">
        <v>14598813.08</v>
      </c>
      <c r="AP13" s="17">
        <v>3630000</v>
      </c>
      <c r="AQ13" s="17">
        <v>100000000</v>
      </c>
      <c r="AR13" s="17">
        <v>7634636.4500000002</v>
      </c>
      <c r="AS13" s="17">
        <v>22193938.68</v>
      </c>
      <c r="AT13" s="17">
        <v>20000000</v>
      </c>
      <c r="AU13" s="17">
        <v>6801133.2699999996</v>
      </c>
      <c r="AV13" s="17">
        <v>3905370.89</v>
      </c>
      <c r="AW13" s="17">
        <v>10500000</v>
      </c>
      <c r="AX13" s="17">
        <v>10743203.32</v>
      </c>
      <c r="AY13" s="17">
        <v>6000000</v>
      </c>
      <c r="AZ13" s="17">
        <v>89507645.75</v>
      </c>
      <c r="BA13" s="17">
        <v>5415444.7000000002</v>
      </c>
      <c r="BB13" s="17">
        <v>265500000</v>
      </c>
      <c r="BC13" s="17">
        <v>25041153.829999998</v>
      </c>
      <c r="BD13" s="17">
        <v>6031051.3899999997</v>
      </c>
      <c r="BE13" s="17">
        <v>8908144.0800000001</v>
      </c>
      <c r="BF13" s="17">
        <v>110000000</v>
      </c>
      <c r="BG13" s="17">
        <v>3498055</v>
      </c>
      <c r="BH13" s="17">
        <v>4676376.32</v>
      </c>
      <c r="BI13" s="17">
        <v>4376282</v>
      </c>
      <c r="BJ13" s="17">
        <v>4860000</v>
      </c>
      <c r="BK13" s="17">
        <v>113000000</v>
      </c>
      <c r="BL13" s="17">
        <v>11176227.640000001</v>
      </c>
      <c r="BM13" s="17">
        <v>7815980.4900000002</v>
      </c>
      <c r="BN13" s="17">
        <v>13814490.25</v>
      </c>
      <c r="BO13" s="17">
        <v>5650000</v>
      </c>
      <c r="BP13" s="17">
        <v>6052142.1200000001</v>
      </c>
      <c r="BQ13" s="17">
        <v>832000000</v>
      </c>
      <c r="BR13" s="17">
        <v>12653792.359999999</v>
      </c>
      <c r="BS13" s="17">
        <v>6788874.4100000001</v>
      </c>
      <c r="BT13" s="17">
        <v>82023327.310000002</v>
      </c>
      <c r="BU13" s="17">
        <v>8500000</v>
      </c>
      <c r="BV13" s="17">
        <v>7584257.3899999997</v>
      </c>
      <c r="BW13" s="17">
        <v>35500000</v>
      </c>
      <c r="BX13" s="17">
        <v>4770025.6500000004</v>
      </c>
      <c r="BY13" s="17">
        <v>4101400</v>
      </c>
      <c r="BZ13" s="17">
        <v>10000000</v>
      </c>
      <c r="CA13" s="17">
        <v>21950950.809999999</v>
      </c>
      <c r="CB13" s="17">
        <v>33650000</v>
      </c>
      <c r="CC13" s="17">
        <v>8239811.6399999997</v>
      </c>
      <c r="CD13" s="17">
        <v>27450606.66</v>
      </c>
      <c r="CE13" s="17">
        <v>7230000</v>
      </c>
      <c r="CF13" s="17">
        <v>4196283.72</v>
      </c>
      <c r="CG13" s="17">
        <v>3787036.33</v>
      </c>
      <c r="CH13" s="17">
        <v>4576362</v>
      </c>
      <c r="CI13" s="17">
        <v>38385947.159999996</v>
      </c>
      <c r="CJ13" s="17">
        <v>4678484.29</v>
      </c>
      <c r="CK13" s="17">
        <v>3805151.52</v>
      </c>
      <c r="CL13" s="64">
        <f t="shared" si="0"/>
        <v>3491492838.2299986</v>
      </c>
    </row>
    <row r="14" spans="1:90" s="20" customFormat="1" x14ac:dyDescent="0.6">
      <c r="A14" s="16" t="s">
        <v>382</v>
      </c>
      <c r="B14" s="17">
        <v>84000000</v>
      </c>
      <c r="C14" s="17">
        <v>2400000</v>
      </c>
      <c r="D14" s="17">
        <v>1200000</v>
      </c>
      <c r="E14" s="17">
        <v>921150.73</v>
      </c>
      <c r="F14" s="17">
        <v>555060</v>
      </c>
      <c r="G14" s="17">
        <v>2101452.94</v>
      </c>
      <c r="H14" s="17">
        <v>1600829.15</v>
      </c>
      <c r="I14" s="17">
        <v>6095521.3600000003</v>
      </c>
      <c r="J14" s="17">
        <v>1000000</v>
      </c>
      <c r="K14" s="17">
        <v>863900</v>
      </c>
      <c r="L14" s="17">
        <v>7685498.0499999998</v>
      </c>
      <c r="M14" s="17">
        <v>621488.01</v>
      </c>
      <c r="N14" s="17">
        <v>17590186.18</v>
      </c>
      <c r="O14" s="17">
        <v>1392108.46</v>
      </c>
      <c r="P14" s="17">
        <v>5400000</v>
      </c>
      <c r="Q14" s="17">
        <v>8447079.3000000007</v>
      </c>
      <c r="R14" s="17">
        <v>1925985.29</v>
      </c>
      <c r="S14" s="17">
        <v>1935544.22</v>
      </c>
      <c r="T14" s="17">
        <v>1500200.3</v>
      </c>
      <c r="U14" s="17">
        <v>1727000</v>
      </c>
      <c r="V14" s="17">
        <v>90000000</v>
      </c>
      <c r="W14" s="17">
        <v>1500000</v>
      </c>
      <c r="X14" s="17">
        <v>2900000</v>
      </c>
      <c r="Y14" s="17">
        <v>1494947.58</v>
      </c>
      <c r="Z14" s="17">
        <v>622284.25</v>
      </c>
      <c r="AA14" s="17">
        <v>1752357.6</v>
      </c>
      <c r="AB14" s="17">
        <v>1000000</v>
      </c>
      <c r="AC14" s="17">
        <v>7000000</v>
      </c>
      <c r="AD14" s="17">
        <v>1500000</v>
      </c>
      <c r="AE14" s="17">
        <v>1693069.54</v>
      </c>
      <c r="AF14" s="17">
        <v>1270412.22</v>
      </c>
      <c r="AG14" s="17">
        <v>4817852.53</v>
      </c>
      <c r="AH14" s="17">
        <v>1392860.57</v>
      </c>
      <c r="AI14" s="17">
        <v>1630181.06</v>
      </c>
      <c r="AJ14" s="17">
        <v>207248397.33000001</v>
      </c>
      <c r="AK14" s="17">
        <v>1791334.58</v>
      </c>
      <c r="AL14" s="17">
        <v>1460766.98</v>
      </c>
      <c r="AM14" s="17">
        <v>1643576.58</v>
      </c>
      <c r="AN14" s="17">
        <v>6167115.2999999998</v>
      </c>
      <c r="AO14" s="17">
        <v>1013463.73</v>
      </c>
      <c r="AP14" s="17">
        <v>895000</v>
      </c>
      <c r="AQ14" s="17">
        <v>22290913.93</v>
      </c>
      <c r="AR14" s="17">
        <v>1567871.14</v>
      </c>
      <c r="AS14" s="17">
        <v>3678039.77</v>
      </c>
      <c r="AT14" s="17">
        <v>3000000</v>
      </c>
      <c r="AU14" s="17">
        <v>1079397.49</v>
      </c>
      <c r="AV14" s="17">
        <v>1332029.71</v>
      </c>
      <c r="AW14" s="17">
        <v>2200000</v>
      </c>
      <c r="AX14" s="17">
        <v>682365.02</v>
      </c>
      <c r="AY14" s="17">
        <v>2000000</v>
      </c>
      <c r="AZ14" s="17">
        <v>23953559.800000001</v>
      </c>
      <c r="BA14" s="17">
        <v>1435238.06</v>
      </c>
      <c r="BB14" s="17">
        <v>115000000</v>
      </c>
      <c r="BC14" s="17">
        <v>2990080.64</v>
      </c>
      <c r="BD14" s="17">
        <v>1355505.87</v>
      </c>
      <c r="BE14" s="17">
        <v>2053741.26</v>
      </c>
      <c r="BF14" s="17">
        <v>22000000</v>
      </c>
      <c r="BG14" s="17">
        <v>1495441.5</v>
      </c>
      <c r="BH14" s="17">
        <v>430667.88</v>
      </c>
      <c r="BI14" s="17">
        <v>1528954.71</v>
      </c>
      <c r="BJ14" s="17">
        <v>1670000</v>
      </c>
      <c r="BK14" s="17">
        <v>42000000</v>
      </c>
      <c r="BL14" s="17">
        <v>2773114.43</v>
      </c>
      <c r="BM14" s="17">
        <v>2580783.58</v>
      </c>
      <c r="BN14" s="17">
        <v>3042027.16</v>
      </c>
      <c r="BO14" s="17">
        <v>1150000</v>
      </c>
      <c r="BP14" s="17">
        <v>1358371.5</v>
      </c>
      <c r="BQ14" s="17">
        <v>307700000</v>
      </c>
      <c r="BR14" s="17">
        <v>4348445.16</v>
      </c>
      <c r="BS14" s="17">
        <v>2064929.48</v>
      </c>
      <c r="BT14" s="17">
        <v>18883466.52</v>
      </c>
      <c r="BU14" s="17">
        <v>850000</v>
      </c>
      <c r="BV14" s="17">
        <v>1674004.36</v>
      </c>
      <c r="BW14" s="17">
        <v>7435000</v>
      </c>
      <c r="BX14" s="17">
        <v>1214038.2</v>
      </c>
      <c r="BY14" s="17">
        <v>1293600</v>
      </c>
      <c r="BZ14" s="17">
        <v>1522000</v>
      </c>
      <c r="CA14" s="17">
        <v>1855176.49</v>
      </c>
      <c r="CB14" s="17">
        <v>7843500</v>
      </c>
      <c r="CC14" s="17">
        <v>3161967.07</v>
      </c>
      <c r="CD14" s="17">
        <v>9820966.2200000007</v>
      </c>
      <c r="CE14" s="17">
        <v>1238573.45</v>
      </c>
      <c r="CF14" s="17">
        <v>1695972.2</v>
      </c>
      <c r="CG14" s="17">
        <v>1451066.78</v>
      </c>
      <c r="CH14" s="17">
        <v>1647007</v>
      </c>
      <c r="CI14" s="17">
        <v>10229470.949999999</v>
      </c>
      <c r="CJ14" s="17">
        <v>1563835.28</v>
      </c>
      <c r="CK14" s="17">
        <v>1614321.05</v>
      </c>
      <c r="CL14" s="64">
        <f t="shared" si="0"/>
        <v>1141512067.4999998</v>
      </c>
    </row>
    <row r="15" spans="1:90" s="20" customFormat="1" x14ac:dyDescent="0.6">
      <c r="A15" s="16" t="s">
        <v>383</v>
      </c>
      <c r="B15" s="17">
        <v>1200000</v>
      </c>
      <c r="C15" s="17">
        <v>50000</v>
      </c>
      <c r="D15" s="17">
        <v>502000</v>
      </c>
      <c r="E15" s="17">
        <v>482567.21</v>
      </c>
      <c r="F15" s="17">
        <v>34805</v>
      </c>
      <c r="G15" s="17">
        <v>157194.5</v>
      </c>
      <c r="H15" s="17">
        <v>78590.399999999994</v>
      </c>
      <c r="I15" s="17">
        <v>198568.8</v>
      </c>
      <c r="J15" s="17">
        <v>30000</v>
      </c>
      <c r="K15" s="17">
        <v>19140</v>
      </c>
      <c r="L15" s="17">
        <v>68444.44</v>
      </c>
      <c r="M15" s="17">
        <v>23805</v>
      </c>
      <c r="N15" s="17">
        <v>412500</v>
      </c>
      <c r="O15" s="17">
        <v>55560.49</v>
      </c>
      <c r="P15" s="17">
        <v>43000</v>
      </c>
      <c r="Q15" s="17">
        <v>124220.46</v>
      </c>
      <c r="R15" s="17">
        <v>74682.3</v>
      </c>
      <c r="S15" s="17">
        <v>17721</v>
      </c>
      <c r="T15" s="17">
        <v>25328.28</v>
      </c>
      <c r="U15" s="17">
        <v>322000</v>
      </c>
      <c r="V15" s="17">
        <v>2000000</v>
      </c>
      <c r="W15" s="17">
        <v>35800</v>
      </c>
      <c r="X15" s="17">
        <v>239260</v>
      </c>
      <c r="Y15" s="17">
        <v>416665</v>
      </c>
      <c r="Z15" s="17">
        <v>500</v>
      </c>
      <c r="AA15" s="17">
        <v>73345.240000000005</v>
      </c>
      <c r="AB15" s="17">
        <v>650000</v>
      </c>
      <c r="AC15" s="17">
        <v>300000</v>
      </c>
      <c r="AD15" s="17">
        <v>25000</v>
      </c>
      <c r="AE15" s="17">
        <v>34852.99</v>
      </c>
      <c r="AF15" s="17">
        <v>43191.4</v>
      </c>
      <c r="AG15" s="17">
        <v>248487.16</v>
      </c>
      <c r="AH15" s="17">
        <v>96270.3</v>
      </c>
      <c r="AI15" s="17">
        <v>33449</v>
      </c>
      <c r="AJ15" s="17">
        <v>611892.5</v>
      </c>
      <c r="AK15" s="17">
        <v>12838</v>
      </c>
      <c r="AL15" s="17">
        <v>8299</v>
      </c>
      <c r="AM15" s="17">
        <v>60812</v>
      </c>
      <c r="AN15" s="17">
        <v>50370.03</v>
      </c>
      <c r="AO15" s="17">
        <v>3394</v>
      </c>
      <c r="AP15" s="17">
        <v>3500</v>
      </c>
      <c r="AQ15" s="17">
        <v>37953.33</v>
      </c>
      <c r="AR15" s="17">
        <v>14268.75</v>
      </c>
      <c r="AS15" s="17">
        <v>80946.509999999995</v>
      </c>
      <c r="AT15" s="17">
        <v>100032.96000000001</v>
      </c>
      <c r="AU15" s="17">
        <v>14142.32</v>
      </c>
      <c r="AV15" s="17">
        <v>7127</v>
      </c>
      <c r="AW15" s="17">
        <v>15000</v>
      </c>
      <c r="AX15" s="17">
        <v>18475</v>
      </c>
      <c r="AY15" s="17">
        <v>13500</v>
      </c>
      <c r="AZ15" s="17">
        <v>307416.67</v>
      </c>
      <c r="BA15" s="17">
        <v>11710</v>
      </c>
      <c r="BB15" s="17">
        <v>800000</v>
      </c>
      <c r="BC15" s="17">
        <v>102579.89</v>
      </c>
      <c r="BD15" s="17">
        <v>176078.33</v>
      </c>
      <c r="BE15" s="17">
        <v>105342.31</v>
      </c>
      <c r="BF15" s="17">
        <v>500000</v>
      </c>
      <c r="BG15" s="17">
        <v>0</v>
      </c>
      <c r="BH15" s="17">
        <v>2000</v>
      </c>
      <c r="BI15" s="17">
        <v>0</v>
      </c>
      <c r="BJ15" s="17">
        <v>0</v>
      </c>
      <c r="BK15" s="17">
        <v>400000</v>
      </c>
      <c r="BL15" s="17">
        <v>106727.62</v>
      </c>
      <c r="BM15" s="17">
        <v>14221</v>
      </c>
      <c r="BN15" s="17">
        <v>8621.83</v>
      </c>
      <c r="BO15" s="17">
        <v>37000</v>
      </c>
      <c r="BP15" s="17">
        <v>51246</v>
      </c>
      <c r="BQ15" s="17">
        <v>1110000</v>
      </c>
      <c r="BR15" s="17">
        <v>42003.3</v>
      </c>
      <c r="BS15" s="17">
        <v>0</v>
      </c>
      <c r="BT15" s="17">
        <v>161101</v>
      </c>
      <c r="BU15" s="17">
        <v>0</v>
      </c>
      <c r="BV15" s="17">
        <v>12270.55</v>
      </c>
      <c r="BW15" s="17">
        <v>18000</v>
      </c>
      <c r="BX15" s="17">
        <v>6493</v>
      </c>
      <c r="BY15" s="17">
        <v>5656</v>
      </c>
      <c r="BZ15" s="17">
        <v>7000</v>
      </c>
      <c r="CA15" s="17">
        <v>3190</v>
      </c>
      <c r="CB15" s="17">
        <v>158000</v>
      </c>
      <c r="CC15" s="17">
        <v>23462.2</v>
      </c>
      <c r="CD15" s="17">
        <v>74258.559999999998</v>
      </c>
      <c r="CE15" s="17">
        <v>4960</v>
      </c>
      <c r="CF15" s="17">
        <v>14415</v>
      </c>
      <c r="CG15" s="17">
        <v>23646.959999999999</v>
      </c>
      <c r="CH15" s="17">
        <v>1354</v>
      </c>
      <c r="CI15" s="17">
        <v>14917.56</v>
      </c>
      <c r="CJ15" s="17">
        <v>0</v>
      </c>
      <c r="CK15" s="17">
        <v>20693.82</v>
      </c>
      <c r="CL15" s="64">
        <f t="shared" si="0"/>
        <v>13493865.970000003</v>
      </c>
    </row>
    <row r="16" spans="1:90" s="20" customFormat="1" x14ac:dyDescent="0.6">
      <c r="A16" s="16" t="s">
        <v>384</v>
      </c>
      <c r="B16" s="17">
        <v>109000000</v>
      </c>
      <c r="C16" s="17">
        <v>5815000</v>
      </c>
      <c r="D16" s="17">
        <v>3382000</v>
      </c>
      <c r="E16" s="17">
        <v>7976484.6100000003</v>
      </c>
      <c r="F16" s="17">
        <v>2356000</v>
      </c>
      <c r="G16" s="17">
        <v>4404179.76</v>
      </c>
      <c r="H16" s="17">
        <v>4518580.8</v>
      </c>
      <c r="I16" s="17">
        <v>13757519.92</v>
      </c>
      <c r="J16" s="17">
        <v>6000000</v>
      </c>
      <c r="K16" s="17">
        <v>4999100</v>
      </c>
      <c r="L16" s="17">
        <v>33001117.84</v>
      </c>
      <c r="M16" s="17">
        <v>1910000</v>
      </c>
      <c r="N16" s="17">
        <v>49406734.039999999</v>
      </c>
      <c r="O16" s="17">
        <v>4743951.92</v>
      </c>
      <c r="P16" s="17">
        <v>3720000</v>
      </c>
      <c r="Q16" s="17">
        <v>16319507.689999999</v>
      </c>
      <c r="R16" s="17">
        <v>5264889.08</v>
      </c>
      <c r="S16" s="17">
        <v>8565945.9600000009</v>
      </c>
      <c r="T16" s="17">
        <v>4500005.37</v>
      </c>
      <c r="U16" s="17">
        <v>2761500</v>
      </c>
      <c r="V16" s="17">
        <v>150000000</v>
      </c>
      <c r="W16" s="17">
        <v>2802000</v>
      </c>
      <c r="X16" s="17">
        <v>16282945.09</v>
      </c>
      <c r="Y16" s="17">
        <v>6758519.25</v>
      </c>
      <c r="Z16" s="17">
        <v>1970425.05</v>
      </c>
      <c r="AA16" s="17">
        <v>3223449.59</v>
      </c>
      <c r="AB16" s="17">
        <v>14000000</v>
      </c>
      <c r="AC16" s="17">
        <v>18000000</v>
      </c>
      <c r="AD16" s="17">
        <v>2700000</v>
      </c>
      <c r="AE16" s="17">
        <v>3570381.8</v>
      </c>
      <c r="AF16" s="17">
        <v>2675337.9700000002</v>
      </c>
      <c r="AG16" s="17">
        <v>14208244.01</v>
      </c>
      <c r="AH16" s="17">
        <v>3994109.14</v>
      </c>
      <c r="AI16" s="17">
        <v>4117700</v>
      </c>
      <c r="AJ16" s="17">
        <v>192054226.05000001</v>
      </c>
      <c r="AK16" s="17">
        <v>2904238</v>
      </c>
      <c r="AL16" s="17">
        <v>1395188</v>
      </c>
      <c r="AM16" s="17">
        <v>23127024.449999999</v>
      </c>
      <c r="AN16" s="17">
        <v>17850668.579999998</v>
      </c>
      <c r="AO16" s="17">
        <v>7284178.2300000004</v>
      </c>
      <c r="AP16" s="17">
        <v>1575047.8</v>
      </c>
      <c r="AQ16" s="17">
        <v>30772552.329999998</v>
      </c>
      <c r="AR16" s="17">
        <v>3149713.75</v>
      </c>
      <c r="AS16" s="17">
        <v>7446227.0499999998</v>
      </c>
      <c r="AT16" s="17">
        <v>5308243.99</v>
      </c>
      <c r="AU16" s="17">
        <v>3789197.99</v>
      </c>
      <c r="AV16" s="17">
        <v>2118887.92</v>
      </c>
      <c r="AW16" s="17">
        <v>5600000</v>
      </c>
      <c r="AX16" s="17">
        <v>3597799</v>
      </c>
      <c r="AY16" s="17">
        <v>4000000</v>
      </c>
      <c r="AZ16" s="17">
        <v>58883421.68</v>
      </c>
      <c r="BA16" s="17">
        <v>3571999.02</v>
      </c>
      <c r="BB16" s="17">
        <v>176700000</v>
      </c>
      <c r="BC16" s="17">
        <v>16484242.039999999</v>
      </c>
      <c r="BD16" s="17">
        <v>4174658.21</v>
      </c>
      <c r="BE16" s="17">
        <v>3760350.51</v>
      </c>
      <c r="BF16" s="17">
        <v>97900000</v>
      </c>
      <c r="BG16" s="17">
        <v>3293577.24</v>
      </c>
      <c r="BH16" s="17">
        <v>2127000</v>
      </c>
      <c r="BI16" s="17">
        <v>2883114.6</v>
      </c>
      <c r="BJ16" s="17">
        <v>3100000</v>
      </c>
      <c r="BK16" s="17">
        <v>78000000</v>
      </c>
      <c r="BL16" s="17">
        <v>5438146.4500000002</v>
      </c>
      <c r="BM16" s="17">
        <v>3800513.08</v>
      </c>
      <c r="BN16" s="17">
        <v>8188645.1500000004</v>
      </c>
      <c r="BO16" s="17">
        <v>2608000</v>
      </c>
      <c r="BP16" s="17">
        <v>3295633.42</v>
      </c>
      <c r="BQ16" s="17">
        <v>483870000</v>
      </c>
      <c r="BR16" s="17">
        <v>4060330.7</v>
      </c>
      <c r="BS16" s="17">
        <v>3481310.33</v>
      </c>
      <c r="BT16" s="17">
        <v>37891345.670000002</v>
      </c>
      <c r="BU16" s="17">
        <v>4553532.6100000003</v>
      </c>
      <c r="BV16" s="17">
        <v>5232849.3499999996</v>
      </c>
      <c r="BW16" s="17">
        <v>24203000</v>
      </c>
      <c r="BX16" s="17">
        <v>1814427.55</v>
      </c>
      <c r="BY16" s="17">
        <v>2550700</v>
      </c>
      <c r="BZ16" s="17">
        <v>3400000</v>
      </c>
      <c r="CA16" s="17">
        <v>5252553.88</v>
      </c>
      <c r="CB16" s="17">
        <v>16367000</v>
      </c>
      <c r="CC16" s="17">
        <v>7280321.79</v>
      </c>
      <c r="CD16" s="17">
        <v>11902437.35</v>
      </c>
      <c r="CE16" s="17">
        <v>3497031</v>
      </c>
      <c r="CF16" s="17">
        <v>2494646.1800000002</v>
      </c>
      <c r="CG16" s="17">
        <v>2194186.77</v>
      </c>
      <c r="CH16" s="17">
        <v>1484003</v>
      </c>
      <c r="CI16" s="17">
        <v>21671931.100000001</v>
      </c>
      <c r="CJ16" s="17">
        <v>2080593.96</v>
      </c>
      <c r="CK16" s="17">
        <v>1573047.94</v>
      </c>
      <c r="CL16" s="64">
        <f t="shared" si="0"/>
        <v>1969743372.6099999</v>
      </c>
    </row>
    <row r="17" spans="1:90" s="20" customFormat="1" x14ac:dyDescent="0.6">
      <c r="A17" s="16" t="s">
        <v>385</v>
      </c>
      <c r="B17" s="17">
        <v>327834714</v>
      </c>
      <c r="C17" s="17">
        <v>41068302.109999999</v>
      </c>
      <c r="D17" s="17">
        <v>44672000</v>
      </c>
      <c r="E17" s="17">
        <v>41167777.700000003</v>
      </c>
      <c r="F17" s="17">
        <v>31810150.640000001</v>
      </c>
      <c r="G17" s="17">
        <v>46719069.340000004</v>
      </c>
      <c r="H17" s="17">
        <v>63921865.82</v>
      </c>
      <c r="I17" s="17">
        <v>61850090</v>
      </c>
      <c r="J17" s="17">
        <v>40549820</v>
      </c>
      <c r="K17" s="17">
        <v>38750000</v>
      </c>
      <c r="L17" s="17">
        <v>85000000</v>
      </c>
      <c r="M17" s="17">
        <v>13690615.01</v>
      </c>
      <c r="N17" s="17">
        <v>156232234.40000001</v>
      </c>
      <c r="O17" s="17">
        <v>36029225.229999997</v>
      </c>
      <c r="P17" s="17">
        <v>37335000</v>
      </c>
      <c r="Q17" s="17">
        <v>61591412.560000002</v>
      </c>
      <c r="R17" s="17">
        <v>39477881.799999997</v>
      </c>
      <c r="S17" s="17">
        <v>35976570.380000003</v>
      </c>
      <c r="T17" s="17">
        <v>36466860</v>
      </c>
      <c r="U17" s="17">
        <v>23467720</v>
      </c>
      <c r="V17" s="17">
        <v>360000000</v>
      </c>
      <c r="W17" s="17">
        <v>27352099.079999998</v>
      </c>
      <c r="X17" s="17">
        <v>46063612.030000001</v>
      </c>
      <c r="Y17" s="17">
        <v>35227079.82</v>
      </c>
      <c r="Z17" s="17">
        <v>23022117.699999999</v>
      </c>
      <c r="AA17" s="17">
        <v>29660000</v>
      </c>
      <c r="AB17" s="17">
        <v>32000000</v>
      </c>
      <c r="AC17" s="17">
        <v>97000000</v>
      </c>
      <c r="AD17" s="17">
        <v>35500000</v>
      </c>
      <c r="AE17" s="17">
        <v>30355330.66</v>
      </c>
      <c r="AF17" s="17">
        <v>35522095</v>
      </c>
      <c r="AG17" s="17">
        <v>59827263.780000001</v>
      </c>
      <c r="AH17" s="17">
        <v>32606191.039999999</v>
      </c>
      <c r="AI17" s="17">
        <v>22063558.390000001</v>
      </c>
      <c r="AJ17" s="17">
        <v>554472587.88999999</v>
      </c>
      <c r="AK17" s="17">
        <v>38797785.450000003</v>
      </c>
      <c r="AL17" s="17">
        <v>37571388.119999997</v>
      </c>
      <c r="AM17" s="17">
        <v>69300000</v>
      </c>
      <c r="AN17" s="17">
        <v>63205661.229999997</v>
      </c>
      <c r="AO17" s="17">
        <v>37597817.850000001</v>
      </c>
      <c r="AP17" s="17">
        <v>19696680</v>
      </c>
      <c r="AQ17" s="17">
        <v>123968965.2</v>
      </c>
      <c r="AR17" s="17">
        <v>36146750.960000001</v>
      </c>
      <c r="AS17" s="17">
        <v>52597183.140000001</v>
      </c>
      <c r="AT17" s="17">
        <v>73848066.870000005</v>
      </c>
      <c r="AU17" s="17">
        <v>36873968.549999997</v>
      </c>
      <c r="AV17" s="17">
        <v>27328282.02</v>
      </c>
      <c r="AW17" s="17">
        <v>47500000</v>
      </c>
      <c r="AX17" s="17">
        <v>33533066.719999999</v>
      </c>
      <c r="AY17" s="17">
        <v>28840975.809999999</v>
      </c>
      <c r="AZ17" s="17">
        <v>159653752.88999999</v>
      </c>
      <c r="BA17" s="17">
        <v>28415651</v>
      </c>
      <c r="BB17" s="17">
        <v>322000000</v>
      </c>
      <c r="BC17" s="17">
        <v>87886621.510000005</v>
      </c>
      <c r="BD17" s="17">
        <v>37352414.380000003</v>
      </c>
      <c r="BE17" s="17">
        <v>32712780</v>
      </c>
      <c r="BF17" s="17">
        <v>220443848</v>
      </c>
      <c r="BG17" s="17">
        <v>24573647.27</v>
      </c>
      <c r="BH17" s="17">
        <v>16536749.09</v>
      </c>
      <c r="BI17" s="17">
        <v>20000000</v>
      </c>
      <c r="BJ17" s="17">
        <v>20160000</v>
      </c>
      <c r="BK17" s="17">
        <v>240000000</v>
      </c>
      <c r="BL17" s="17">
        <v>59212996.600000001</v>
      </c>
      <c r="BM17" s="17">
        <v>47096212.719999999</v>
      </c>
      <c r="BN17" s="17">
        <v>64196764.130000003</v>
      </c>
      <c r="BO17" s="17">
        <v>45317880</v>
      </c>
      <c r="BP17" s="17">
        <v>29965250.260000002</v>
      </c>
      <c r="BQ17" s="17">
        <v>896852760</v>
      </c>
      <c r="BR17" s="17">
        <v>47480928.979999997</v>
      </c>
      <c r="BS17" s="17">
        <v>49228349.939999998</v>
      </c>
      <c r="BT17" s="17">
        <v>158780978.38</v>
      </c>
      <c r="BU17" s="17">
        <v>16271027.41</v>
      </c>
      <c r="BV17" s="17">
        <v>42467860.210000001</v>
      </c>
      <c r="BW17" s="17">
        <v>93454000</v>
      </c>
      <c r="BX17" s="17">
        <v>31624298</v>
      </c>
      <c r="BY17" s="17">
        <v>32385844.399999999</v>
      </c>
      <c r="BZ17" s="17">
        <v>42267840</v>
      </c>
      <c r="CA17" s="17">
        <v>46083610.109999999</v>
      </c>
      <c r="CB17" s="17">
        <v>85484759.969999999</v>
      </c>
      <c r="CC17" s="17">
        <v>53424749.079999998</v>
      </c>
      <c r="CD17" s="17">
        <v>70907640.390000001</v>
      </c>
      <c r="CE17" s="17">
        <v>23531520</v>
      </c>
      <c r="CF17" s="17">
        <v>31270709.32</v>
      </c>
      <c r="CG17" s="17">
        <v>24071329.559999999</v>
      </c>
      <c r="CH17" s="17">
        <v>32361240</v>
      </c>
      <c r="CI17" s="17">
        <v>84679574.900000006</v>
      </c>
      <c r="CJ17" s="17">
        <v>18294681.600000001</v>
      </c>
      <c r="CK17" s="17">
        <v>16659464.470000001</v>
      </c>
      <c r="CL17" s="64">
        <f t="shared" si="0"/>
        <v>6764197570.8700008</v>
      </c>
    </row>
    <row r="18" spans="1:90" s="20" customFormat="1" x14ac:dyDescent="0.6">
      <c r="A18" s="16" t="s">
        <v>386</v>
      </c>
      <c r="B18" s="17">
        <v>23622500</v>
      </c>
      <c r="C18" s="17">
        <v>4958000</v>
      </c>
      <c r="D18" s="17">
        <v>8058000</v>
      </c>
      <c r="E18" s="17">
        <v>8318289.7599999998</v>
      </c>
      <c r="F18" s="17">
        <v>4297153.13</v>
      </c>
      <c r="G18" s="17">
        <v>5826748.5899999999</v>
      </c>
      <c r="H18" s="17">
        <v>14879308.449999999</v>
      </c>
      <c r="I18" s="17">
        <v>24623541.809999999</v>
      </c>
      <c r="J18" s="17">
        <v>8000000</v>
      </c>
      <c r="K18" s="17">
        <v>28959800</v>
      </c>
      <c r="L18" s="17">
        <v>25598200.66</v>
      </c>
      <c r="M18" s="17">
        <v>7312142.1900000004</v>
      </c>
      <c r="N18" s="17">
        <v>70879883.379999995</v>
      </c>
      <c r="O18" s="17">
        <v>9891789.4000000004</v>
      </c>
      <c r="P18" s="17">
        <v>16235500</v>
      </c>
      <c r="Q18" s="17">
        <v>8575607.8800000008</v>
      </c>
      <c r="R18" s="17">
        <v>8356634.4400000004</v>
      </c>
      <c r="S18" s="17">
        <v>12380980.57</v>
      </c>
      <c r="T18" s="17">
        <v>8000497.2800000003</v>
      </c>
      <c r="U18" s="17">
        <v>3457200</v>
      </c>
      <c r="V18" s="17">
        <v>80000000</v>
      </c>
      <c r="W18" s="17">
        <v>17487500</v>
      </c>
      <c r="X18" s="17">
        <v>8662650.0299999993</v>
      </c>
      <c r="Y18" s="17">
        <v>5386833.3200000003</v>
      </c>
      <c r="Z18" s="17">
        <v>7652160</v>
      </c>
      <c r="AA18" s="17">
        <v>13517814.779999999</v>
      </c>
      <c r="AB18" s="17">
        <v>3000000</v>
      </c>
      <c r="AC18" s="17">
        <v>24000000</v>
      </c>
      <c r="AD18" s="17">
        <v>7150000</v>
      </c>
      <c r="AE18" s="17">
        <v>4534564.57</v>
      </c>
      <c r="AF18" s="17">
        <v>7769619.4000000004</v>
      </c>
      <c r="AG18" s="17">
        <v>33698249.350000001</v>
      </c>
      <c r="AH18" s="17">
        <v>5437158.5899999999</v>
      </c>
      <c r="AI18" s="17">
        <v>8389275.2200000007</v>
      </c>
      <c r="AJ18" s="17">
        <v>155170931</v>
      </c>
      <c r="AK18" s="17">
        <v>9894747.9600000009</v>
      </c>
      <c r="AL18" s="17">
        <v>4401191.28</v>
      </c>
      <c r="AM18" s="17">
        <v>10218015.74</v>
      </c>
      <c r="AN18" s="17">
        <v>17377644.18</v>
      </c>
      <c r="AO18" s="17">
        <v>7076213.1699999999</v>
      </c>
      <c r="AP18" s="17">
        <v>2653100</v>
      </c>
      <c r="AQ18" s="17">
        <v>18676938.760000002</v>
      </c>
      <c r="AR18" s="17">
        <v>8913318.0600000005</v>
      </c>
      <c r="AS18" s="17">
        <v>9294254.2699999996</v>
      </c>
      <c r="AT18" s="17">
        <v>13035910.189999999</v>
      </c>
      <c r="AU18" s="17">
        <v>23028279.640000001</v>
      </c>
      <c r="AV18" s="17">
        <v>13637548.33</v>
      </c>
      <c r="AW18" s="17">
        <v>9000000</v>
      </c>
      <c r="AX18" s="17">
        <v>5707381.7000000002</v>
      </c>
      <c r="AY18" s="17">
        <v>5500000</v>
      </c>
      <c r="AZ18" s="17">
        <v>95602313.239999995</v>
      </c>
      <c r="BA18" s="17">
        <v>11057340.800000001</v>
      </c>
      <c r="BB18" s="17">
        <v>60000000</v>
      </c>
      <c r="BC18" s="17">
        <v>18959334.350000001</v>
      </c>
      <c r="BD18" s="17">
        <v>12615441.92</v>
      </c>
      <c r="BE18" s="17">
        <v>15376760.08</v>
      </c>
      <c r="BF18" s="17">
        <v>70000000</v>
      </c>
      <c r="BG18" s="17">
        <v>2739000</v>
      </c>
      <c r="BH18" s="17">
        <v>9220000</v>
      </c>
      <c r="BI18" s="17">
        <v>2349130</v>
      </c>
      <c r="BJ18" s="17">
        <v>12635725</v>
      </c>
      <c r="BK18" s="17">
        <v>55000000</v>
      </c>
      <c r="BL18" s="17">
        <v>13238792.59</v>
      </c>
      <c r="BM18" s="17">
        <v>20134878.739999998</v>
      </c>
      <c r="BN18" s="17">
        <v>28355273.23</v>
      </c>
      <c r="BO18" s="17">
        <v>31653308</v>
      </c>
      <c r="BP18" s="17">
        <v>7547861.6299999999</v>
      </c>
      <c r="BQ18" s="17">
        <v>224482000</v>
      </c>
      <c r="BR18" s="17">
        <v>12559136.59</v>
      </c>
      <c r="BS18" s="17">
        <v>14145823.800000001</v>
      </c>
      <c r="BT18" s="17">
        <v>47602956.240000002</v>
      </c>
      <c r="BU18" s="17">
        <v>11747213.77</v>
      </c>
      <c r="BV18" s="17">
        <v>12319582.65</v>
      </c>
      <c r="BW18" s="17">
        <v>24510000</v>
      </c>
      <c r="BX18" s="17">
        <v>5251223.67</v>
      </c>
      <c r="BY18" s="17">
        <v>5075114</v>
      </c>
      <c r="BZ18" s="17">
        <v>15226116</v>
      </c>
      <c r="CA18" s="17">
        <v>9155575.7200000007</v>
      </c>
      <c r="CB18" s="17">
        <v>23851518.73</v>
      </c>
      <c r="CC18" s="17">
        <v>10910808.51</v>
      </c>
      <c r="CD18" s="17">
        <v>14074084.869999999</v>
      </c>
      <c r="CE18" s="17">
        <v>4366428.1900000004</v>
      </c>
      <c r="CF18" s="17">
        <v>4439215.0199999996</v>
      </c>
      <c r="CG18" s="17">
        <v>7579882.4400000004</v>
      </c>
      <c r="CH18" s="17">
        <v>5689322</v>
      </c>
      <c r="CI18" s="17">
        <v>37978818.939999998</v>
      </c>
      <c r="CJ18" s="17">
        <v>4931661.5999999996</v>
      </c>
      <c r="CK18" s="17">
        <v>3989724.27</v>
      </c>
      <c r="CL18" s="64">
        <f t="shared" si="0"/>
        <v>1808874443.6699998</v>
      </c>
    </row>
    <row r="19" spans="1:90" s="3" customFormat="1" x14ac:dyDescent="0.6">
      <c r="A19" s="16" t="s">
        <v>387</v>
      </c>
      <c r="B19" s="17">
        <v>40000000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605500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220000000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8000000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64">
        <f t="shared" si="0"/>
        <v>268605500</v>
      </c>
    </row>
    <row r="20" spans="1:90" s="20" customFormat="1" x14ac:dyDescent="0.6">
      <c r="A20" s="16" t="s">
        <v>388</v>
      </c>
      <c r="B20" s="17">
        <v>12507737.859999999</v>
      </c>
      <c r="C20" s="17">
        <v>3548423.34</v>
      </c>
      <c r="D20" s="17">
        <v>3300000</v>
      </c>
      <c r="E20" s="17">
        <v>1659310.2</v>
      </c>
      <c r="F20" s="17">
        <v>2659791.4</v>
      </c>
      <c r="G20" s="17">
        <v>3184434.23</v>
      </c>
      <c r="H20" s="17">
        <v>5807915.4000000004</v>
      </c>
      <c r="I20" s="17">
        <v>5455721.7599999998</v>
      </c>
      <c r="J20" s="17">
        <v>2096191.85</v>
      </c>
      <c r="K20" s="17">
        <v>2634900</v>
      </c>
      <c r="L20" s="17">
        <v>82565133.269999996</v>
      </c>
      <c r="M20" s="17">
        <v>1530667.44</v>
      </c>
      <c r="N20" s="17">
        <v>60480329.469999999</v>
      </c>
      <c r="O20" s="17">
        <v>2660150.17</v>
      </c>
      <c r="P20" s="17">
        <v>3350127</v>
      </c>
      <c r="Q20" s="17">
        <v>23970594.66</v>
      </c>
      <c r="R20" s="17">
        <v>2220823.29</v>
      </c>
      <c r="S20" s="17">
        <v>4839000</v>
      </c>
      <c r="T20" s="17">
        <v>1120495.6100000001</v>
      </c>
      <c r="U20" s="17">
        <v>1019800</v>
      </c>
      <c r="V20" s="17">
        <v>30000000</v>
      </c>
      <c r="W20" s="17">
        <v>1500000</v>
      </c>
      <c r="X20" s="17">
        <v>4240666.29</v>
      </c>
      <c r="Y20" s="17">
        <v>2944000</v>
      </c>
      <c r="Z20" s="17">
        <v>608627.32999999996</v>
      </c>
      <c r="AA20" s="17">
        <v>1711241.62</v>
      </c>
      <c r="AB20" s="17">
        <v>2000000</v>
      </c>
      <c r="AC20" s="17">
        <v>5705000</v>
      </c>
      <c r="AD20" s="17">
        <v>1930000</v>
      </c>
      <c r="AE20" s="17">
        <v>2020984.59</v>
      </c>
      <c r="AF20" s="17">
        <v>2573800</v>
      </c>
      <c r="AG20" s="17">
        <v>4334091.4800000004</v>
      </c>
      <c r="AH20" s="17">
        <v>1886000</v>
      </c>
      <c r="AI20" s="17">
        <v>1814494.99</v>
      </c>
      <c r="AJ20" s="17">
        <v>152384824.24000001</v>
      </c>
      <c r="AK20" s="17">
        <v>5472008.0999999996</v>
      </c>
      <c r="AL20" s="17">
        <v>4140054.9</v>
      </c>
      <c r="AM20" s="17">
        <v>5478864.4299999997</v>
      </c>
      <c r="AN20" s="17">
        <v>7568675.5599999996</v>
      </c>
      <c r="AO20" s="17">
        <v>5243715.8099999996</v>
      </c>
      <c r="AP20" s="17">
        <v>2980300</v>
      </c>
      <c r="AQ20" s="17">
        <v>11510000</v>
      </c>
      <c r="AR20" s="17">
        <v>1621570.78</v>
      </c>
      <c r="AS20" s="17">
        <v>4678200.3099999996</v>
      </c>
      <c r="AT20" s="17">
        <v>10140921.58</v>
      </c>
      <c r="AU20" s="17">
        <v>8516260</v>
      </c>
      <c r="AV20" s="17">
        <v>1701773.41</v>
      </c>
      <c r="AW20" s="17">
        <v>2456800</v>
      </c>
      <c r="AX20" s="17">
        <v>1872371.74</v>
      </c>
      <c r="AY20" s="17">
        <v>1763433.13</v>
      </c>
      <c r="AZ20" s="17">
        <v>16203554.529999999</v>
      </c>
      <c r="BA20" s="17">
        <v>2527863.92</v>
      </c>
      <c r="BB20" s="17">
        <v>15000000</v>
      </c>
      <c r="BC20" s="17">
        <v>98745107.769999996</v>
      </c>
      <c r="BD20" s="17">
        <v>14275831.83</v>
      </c>
      <c r="BE20" s="17">
        <v>4553000</v>
      </c>
      <c r="BF20" s="17">
        <v>196811161.5</v>
      </c>
      <c r="BG20" s="17">
        <v>4543863.7699999996</v>
      </c>
      <c r="BH20" s="17">
        <v>8561669.2899999991</v>
      </c>
      <c r="BI20" s="17">
        <v>9599500</v>
      </c>
      <c r="BJ20" s="17">
        <v>18090200</v>
      </c>
      <c r="BK20" s="17">
        <v>32056600</v>
      </c>
      <c r="BL20" s="17">
        <v>7010392.8300000001</v>
      </c>
      <c r="BM20" s="17">
        <v>1956505.51</v>
      </c>
      <c r="BN20" s="17">
        <v>4860000</v>
      </c>
      <c r="BO20" s="17">
        <v>3936494.77</v>
      </c>
      <c r="BP20" s="17">
        <v>1534736.37</v>
      </c>
      <c r="BQ20" s="17">
        <v>172754000</v>
      </c>
      <c r="BR20" s="17">
        <v>15864739.49</v>
      </c>
      <c r="BS20" s="17">
        <v>3025916.11</v>
      </c>
      <c r="BT20" s="17">
        <v>10080000</v>
      </c>
      <c r="BU20" s="17">
        <v>1145000</v>
      </c>
      <c r="BV20" s="17">
        <v>6510000</v>
      </c>
      <c r="BW20" s="17">
        <v>10931736.84</v>
      </c>
      <c r="BX20" s="17">
        <v>3726063</v>
      </c>
      <c r="BY20" s="17">
        <v>8138072.7999999998</v>
      </c>
      <c r="BZ20" s="17">
        <v>13549500</v>
      </c>
      <c r="CA20" s="17">
        <v>3464467.34</v>
      </c>
      <c r="CB20" s="17">
        <v>8489684.7100000009</v>
      </c>
      <c r="CC20" s="17">
        <v>4677047.76</v>
      </c>
      <c r="CD20" s="17">
        <v>11669000</v>
      </c>
      <c r="CE20" s="17">
        <v>3712391.52</v>
      </c>
      <c r="CF20" s="17">
        <v>3870400</v>
      </c>
      <c r="CG20" s="17">
        <v>1907300</v>
      </c>
      <c r="CH20" s="17">
        <v>3417385</v>
      </c>
      <c r="CI20" s="17">
        <v>11676701.609999999</v>
      </c>
      <c r="CJ20" s="17">
        <v>1141044.46</v>
      </c>
      <c r="CK20" s="17">
        <v>5466432.5899999999</v>
      </c>
      <c r="CL20" s="64">
        <f t="shared" si="0"/>
        <v>1262893592.5599995</v>
      </c>
    </row>
    <row r="21" spans="1:90" s="23" customFormat="1" x14ac:dyDescent="0.6">
      <c r="A21" s="65" t="s">
        <v>389</v>
      </c>
      <c r="B21" s="66">
        <f>SUM(B9:B20)</f>
        <v>1197364951.8599999</v>
      </c>
      <c r="C21" s="39">
        <f t="shared" ref="C21:BN21" si="1">SUM(C9:C20)</f>
        <v>128147898.20999999</v>
      </c>
      <c r="D21" s="39">
        <f t="shared" si="1"/>
        <v>126834000</v>
      </c>
      <c r="E21" s="39">
        <f t="shared" si="1"/>
        <v>110370395.54000001</v>
      </c>
      <c r="F21" s="39">
        <f t="shared" si="1"/>
        <v>86899854.099999994</v>
      </c>
      <c r="G21" s="39">
        <f t="shared" si="1"/>
        <v>140987342.09</v>
      </c>
      <c r="H21" s="39">
        <f t="shared" si="1"/>
        <v>182074950.62</v>
      </c>
      <c r="I21" s="39">
        <f t="shared" si="1"/>
        <v>293458595.5</v>
      </c>
      <c r="J21" s="39">
        <f t="shared" si="1"/>
        <v>129426011.84999999</v>
      </c>
      <c r="K21" s="39">
        <f t="shared" si="1"/>
        <v>153250490</v>
      </c>
      <c r="L21" s="39">
        <f t="shared" si="1"/>
        <v>453716865.38000005</v>
      </c>
      <c r="M21" s="39">
        <f>SUM(M9:M20)</f>
        <v>56575864.839999996</v>
      </c>
      <c r="N21" s="39">
        <f>SUM(N9:N20)</f>
        <v>789764588.41000009</v>
      </c>
      <c r="O21" s="39">
        <f>SUM(O9:O20)</f>
        <v>132544181.08999999</v>
      </c>
      <c r="P21" s="39">
        <f t="shared" si="1"/>
        <v>203391627</v>
      </c>
      <c r="Q21" s="39">
        <f t="shared" si="1"/>
        <v>326572599.42000002</v>
      </c>
      <c r="R21" s="39">
        <f t="shared" si="1"/>
        <v>127778061.73999999</v>
      </c>
      <c r="S21" s="39">
        <f t="shared" si="1"/>
        <v>143585232.53</v>
      </c>
      <c r="T21" s="39">
        <f t="shared" si="1"/>
        <v>110642888.66</v>
      </c>
      <c r="U21" s="39">
        <f t="shared" si="1"/>
        <v>69592160.069999993</v>
      </c>
      <c r="V21" s="39">
        <f t="shared" si="1"/>
        <v>1421800000</v>
      </c>
      <c r="W21" s="39">
        <f t="shared" si="1"/>
        <v>114759699.08</v>
      </c>
      <c r="X21" s="39">
        <f t="shared" si="1"/>
        <v>192401375.33999997</v>
      </c>
      <c r="Y21" s="39">
        <f t="shared" si="1"/>
        <v>142984052.43000001</v>
      </c>
      <c r="Z21" s="39">
        <f t="shared" si="1"/>
        <v>77582274.989999995</v>
      </c>
      <c r="AA21" s="39">
        <f t="shared" si="1"/>
        <v>96322635.970000014</v>
      </c>
      <c r="AB21" s="39">
        <f t="shared" si="1"/>
        <v>104000000</v>
      </c>
      <c r="AC21" s="66">
        <f t="shared" si="1"/>
        <v>339705000</v>
      </c>
      <c r="AD21" s="39">
        <f t="shared" si="1"/>
        <v>100255000</v>
      </c>
      <c r="AE21" s="39">
        <f t="shared" si="1"/>
        <v>106774235.80000001</v>
      </c>
      <c r="AF21" s="39">
        <f t="shared" si="1"/>
        <v>132513189.96000001</v>
      </c>
      <c r="AG21" s="67">
        <v>3111800.09</v>
      </c>
      <c r="AH21" s="39">
        <f t="shared" si="1"/>
        <v>111465120.31</v>
      </c>
      <c r="AI21" s="39">
        <f t="shared" si="1"/>
        <v>106182722.42</v>
      </c>
      <c r="AJ21" s="39">
        <f t="shared" si="1"/>
        <v>3176455816.1099997</v>
      </c>
      <c r="AK21" s="39">
        <f t="shared" si="1"/>
        <v>135467646.22999999</v>
      </c>
      <c r="AL21" s="67">
        <v>3223000</v>
      </c>
      <c r="AM21" s="39">
        <f t="shared" si="1"/>
        <v>256931159.82000002</v>
      </c>
      <c r="AN21" s="39">
        <f t="shared" si="1"/>
        <v>228390287.38</v>
      </c>
      <c r="AO21" s="39">
        <f t="shared" si="1"/>
        <v>126826253.32000001</v>
      </c>
      <c r="AP21" s="39">
        <f t="shared" si="1"/>
        <v>52115034</v>
      </c>
      <c r="AQ21" s="39">
        <f t="shared" si="1"/>
        <v>675079460.74000001</v>
      </c>
      <c r="AR21" s="39">
        <f t="shared" si="1"/>
        <v>122981454.08000001</v>
      </c>
      <c r="AS21" s="39">
        <f t="shared" si="1"/>
        <v>229438416.39000002</v>
      </c>
      <c r="AT21" s="39">
        <f t="shared" si="1"/>
        <v>221453787.34999999</v>
      </c>
      <c r="AU21" s="39">
        <f t="shared" si="1"/>
        <v>129437877.83999999</v>
      </c>
      <c r="AV21" s="39">
        <f t="shared" si="1"/>
        <v>79496715.299999997</v>
      </c>
      <c r="AW21" s="39">
        <f t="shared" si="1"/>
        <v>129021800</v>
      </c>
      <c r="AX21" s="39">
        <f t="shared" si="1"/>
        <v>119964647.14</v>
      </c>
      <c r="AY21" s="39">
        <f t="shared" si="1"/>
        <v>91897116.939999998</v>
      </c>
      <c r="AZ21" s="39">
        <f t="shared" si="1"/>
        <v>758247675.75</v>
      </c>
      <c r="BA21" s="39">
        <f t="shared" si="1"/>
        <v>101734329.42000002</v>
      </c>
      <c r="BB21" s="39">
        <f t="shared" si="1"/>
        <v>1396650000</v>
      </c>
      <c r="BC21" s="39">
        <f>SUM(BC9:BC20)</f>
        <v>410645732.12</v>
      </c>
      <c r="BD21" s="39">
        <f t="shared" si="1"/>
        <v>118138064.88</v>
      </c>
      <c r="BE21" s="39">
        <f t="shared" si="1"/>
        <v>139739374.93000001</v>
      </c>
      <c r="BF21" s="39">
        <f>SUM(BF9:BF20)</f>
        <v>1067135009.5</v>
      </c>
      <c r="BG21" s="39">
        <f>SUM(BG9:BG20)</f>
        <v>90113458.86999999</v>
      </c>
      <c r="BH21" s="39">
        <f t="shared" si="1"/>
        <v>79232639.340000004</v>
      </c>
      <c r="BI21" s="39">
        <f t="shared" si="1"/>
        <v>115290858.30999999</v>
      </c>
      <c r="BJ21" s="39">
        <f t="shared" si="1"/>
        <v>112487606.49000001</v>
      </c>
      <c r="BK21" s="39">
        <f t="shared" si="1"/>
        <v>1228956600</v>
      </c>
      <c r="BL21" s="39">
        <f t="shared" si="1"/>
        <v>209116859.44000003</v>
      </c>
      <c r="BM21" s="39">
        <f t="shared" si="1"/>
        <v>165977434.22</v>
      </c>
      <c r="BN21" s="39">
        <f t="shared" si="1"/>
        <v>244375778.52000001</v>
      </c>
      <c r="BO21" s="39">
        <f t="shared" ref="BO21:CK21" si="2">SUM(BO9:BO20)</f>
        <v>165108891.13000003</v>
      </c>
      <c r="BP21" s="39">
        <f t="shared" si="2"/>
        <v>113065164.86000001</v>
      </c>
      <c r="BQ21" s="39">
        <f>SUM(BQ9:BQ20)</f>
        <v>4767804237</v>
      </c>
      <c r="BR21" s="39">
        <f>SUM(BR9:BR20)</f>
        <v>183023426.12</v>
      </c>
      <c r="BS21" s="39">
        <f t="shared" si="2"/>
        <v>152776641.04000002</v>
      </c>
      <c r="BT21" s="39">
        <f t="shared" si="2"/>
        <v>705037638.60000002</v>
      </c>
      <c r="BU21" s="39">
        <f t="shared" si="2"/>
        <v>58945431.019999996</v>
      </c>
      <c r="BV21" s="39">
        <f>SUM(BV9:BV20)</f>
        <v>135839111.45999998</v>
      </c>
      <c r="BW21" s="39">
        <f>SUM(BW9:BW20)</f>
        <v>435863736.83999997</v>
      </c>
      <c r="BX21" s="39">
        <f t="shared" si="2"/>
        <v>94326960.040000007</v>
      </c>
      <c r="BY21" s="39">
        <f t="shared" si="2"/>
        <v>107323437.2</v>
      </c>
      <c r="BZ21" s="39">
        <f t="shared" si="2"/>
        <v>144772195</v>
      </c>
      <c r="CA21" s="39">
        <f t="shared" si="2"/>
        <v>187995504.25</v>
      </c>
      <c r="CB21" s="39">
        <f t="shared" si="2"/>
        <v>351662738.41000003</v>
      </c>
      <c r="CC21" s="39">
        <f t="shared" si="2"/>
        <v>192268015.19999999</v>
      </c>
      <c r="CD21" s="39">
        <f t="shared" si="2"/>
        <v>296123914.00999999</v>
      </c>
      <c r="CE21" s="39">
        <f t="shared" si="2"/>
        <v>94050511.649999991</v>
      </c>
      <c r="CF21" s="39">
        <f t="shared" si="2"/>
        <v>88797396.510000005</v>
      </c>
      <c r="CG21" s="39">
        <f t="shared" si="2"/>
        <v>96851377.039999992</v>
      </c>
      <c r="CH21" s="39">
        <f t="shared" si="2"/>
        <v>93455228</v>
      </c>
      <c r="CI21" s="39">
        <f t="shared" si="2"/>
        <v>448519834.84999996</v>
      </c>
      <c r="CJ21" s="39">
        <f t="shared" si="2"/>
        <v>77416686.899999991</v>
      </c>
      <c r="CK21" s="68">
        <f t="shared" si="2"/>
        <v>74414697.959999993</v>
      </c>
      <c r="CL21" s="69">
        <f>SUM(B21:CK21)</f>
        <v>29094300334.82</v>
      </c>
    </row>
    <row r="22" spans="1:90" s="3" customFormat="1" x14ac:dyDescent="0.6">
      <c r="A22" s="16" t="s">
        <v>390</v>
      </c>
      <c r="B22" s="17">
        <v>160000000</v>
      </c>
      <c r="C22" s="17">
        <v>12377735.050000001</v>
      </c>
      <c r="D22" s="17">
        <v>8250000</v>
      </c>
      <c r="E22" s="17">
        <v>8234207</v>
      </c>
      <c r="F22" s="17">
        <v>6000000</v>
      </c>
      <c r="G22" s="17">
        <v>12136609.92</v>
      </c>
      <c r="H22" s="17">
        <v>15132355</v>
      </c>
      <c r="I22" s="17">
        <v>31942571.16</v>
      </c>
      <c r="J22" s="17">
        <v>11779300</v>
      </c>
      <c r="K22" s="17">
        <v>13647170</v>
      </c>
      <c r="L22" s="17">
        <v>31393333.18</v>
      </c>
      <c r="M22" s="17">
        <v>5020000</v>
      </c>
      <c r="N22" s="17">
        <v>106579546.31999999</v>
      </c>
      <c r="O22" s="17">
        <v>11052572.08</v>
      </c>
      <c r="P22" s="17">
        <v>14086660</v>
      </c>
      <c r="Q22" s="17">
        <v>34959148.850000001</v>
      </c>
      <c r="R22" s="17">
        <v>8366439.5099999998</v>
      </c>
      <c r="S22" s="17">
        <v>12397320.800000001</v>
      </c>
      <c r="T22" s="17">
        <v>9500000</v>
      </c>
      <c r="U22" s="17">
        <v>4000000</v>
      </c>
      <c r="V22" s="17">
        <v>195000000</v>
      </c>
      <c r="W22" s="17">
        <v>9000000</v>
      </c>
      <c r="X22" s="17">
        <v>18800000</v>
      </c>
      <c r="Y22" s="17">
        <v>9000867.6799999997</v>
      </c>
      <c r="Z22" s="17">
        <v>4469298.96</v>
      </c>
      <c r="AA22" s="17">
        <v>5935099.7699999996</v>
      </c>
      <c r="AB22" s="17">
        <v>10000000</v>
      </c>
      <c r="AC22" s="17">
        <v>34000000</v>
      </c>
      <c r="AD22" s="17">
        <v>7000000</v>
      </c>
      <c r="AE22" s="17">
        <v>6777247.0499999998</v>
      </c>
      <c r="AF22" s="17">
        <v>8200000</v>
      </c>
      <c r="AG22" s="17">
        <v>26000000</v>
      </c>
      <c r="AH22" s="17">
        <v>9500000</v>
      </c>
      <c r="AI22" s="17">
        <v>7500000</v>
      </c>
      <c r="AJ22" s="17">
        <v>571751048.65999997</v>
      </c>
      <c r="AK22" s="17">
        <v>10700000</v>
      </c>
      <c r="AL22" s="17">
        <v>8600625.9399999995</v>
      </c>
      <c r="AM22" s="17">
        <v>27000000</v>
      </c>
      <c r="AN22" s="17">
        <v>19667259.050000001</v>
      </c>
      <c r="AO22" s="17">
        <v>12257704.76</v>
      </c>
      <c r="AP22" s="17">
        <v>3272658.92</v>
      </c>
      <c r="AQ22" s="17">
        <v>86477168.700000003</v>
      </c>
      <c r="AR22" s="17">
        <v>12681288.77</v>
      </c>
      <c r="AS22" s="17">
        <v>21441642.140000001</v>
      </c>
      <c r="AT22" s="17">
        <v>20000000</v>
      </c>
      <c r="AU22" s="17">
        <v>6394937.5199999996</v>
      </c>
      <c r="AV22" s="17">
        <v>4689014.55</v>
      </c>
      <c r="AW22" s="17">
        <v>11000000</v>
      </c>
      <c r="AX22" s="17">
        <v>9890906.75</v>
      </c>
      <c r="AY22" s="17">
        <v>6000000</v>
      </c>
      <c r="AZ22" s="17">
        <v>129459820.76000001</v>
      </c>
      <c r="BA22" s="17">
        <v>7950000</v>
      </c>
      <c r="BB22" s="17">
        <v>230000000</v>
      </c>
      <c r="BC22" s="17">
        <v>36624404.810000002</v>
      </c>
      <c r="BD22" s="17">
        <v>7999564.5499999998</v>
      </c>
      <c r="BE22" s="17">
        <v>11000000</v>
      </c>
      <c r="BF22" s="17">
        <v>100000000</v>
      </c>
      <c r="BG22" s="17">
        <v>6100000</v>
      </c>
      <c r="BH22" s="17">
        <v>5543894.2300000004</v>
      </c>
      <c r="BI22" s="17">
        <v>9344310.3000000007</v>
      </c>
      <c r="BJ22" s="17">
        <v>8500000</v>
      </c>
      <c r="BK22" s="17">
        <v>125000000</v>
      </c>
      <c r="BL22" s="17">
        <v>25071490.789999999</v>
      </c>
      <c r="BM22" s="17">
        <v>17773752.780000001</v>
      </c>
      <c r="BN22" s="17">
        <v>30822532.640000001</v>
      </c>
      <c r="BO22" s="17">
        <v>17000000</v>
      </c>
      <c r="BP22" s="17">
        <v>9660641.4800000004</v>
      </c>
      <c r="BQ22" s="17">
        <v>1040000000</v>
      </c>
      <c r="BR22" s="17">
        <v>18427546.260000002</v>
      </c>
      <c r="BS22" s="17">
        <v>13096792.609999999</v>
      </c>
      <c r="BT22" s="17">
        <v>90248113.980000004</v>
      </c>
      <c r="BU22" s="17">
        <v>4822666.6500000004</v>
      </c>
      <c r="BV22" s="17">
        <v>12800000</v>
      </c>
      <c r="BW22" s="17">
        <v>50085449.359999999</v>
      </c>
      <c r="BX22" s="17">
        <v>7469839</v>
      </c>
      <c r="BY22" s="17">
        <v>6409197.0199999996</v>
      </c>
      <c r="BZ22" s="17">
        <v>11000000</v>
      </c>
      <c r="CA22" s="17">
        <v>18391549.140000001</v>
      </c>
      <c r="CB22" s="17">
        <v>40065434.539999999</v>
      </c>
      <c r="CC22" s="17">
        <v>17562269.690000001</v>
      </c>
      <c r="CD22" s="17">
        <v>37277871.240000002</v>
      </c>
      <c r="CE22" s="17">
        <v>6600000</v>
      </c>
      <c r="CF22" s="17">
        <v>5885082.7199999997</v>
      </c>
      <c r="CG22" s="17">
        <v>7918604.3399999999</v>
      </c>
      <c r="CH22" s="17">
        <v>6528351.29</v>
      </c>
      <c r="CI22" s="17">
        <v>51807443.460000001</v>
      </c>
      <c r="CJ22" s="17">
        <v>5811542.9800000004</v>
      </c>
      <c r="CK22" s="17">
        <v>4494408.87</v>
      </c>
      <c r="CL22" s="64">
        <f t="shared" ref="CL22:CL35" si="3">SUM(B22:CK22)</f>
        <v>3934414313.5800004</v>
      </c>
    </row>
    <row r="23" spans="1:90" s="20" customFormat="1" x14ac:dyDescent="0.6">
      <c r="A23" s="16" t="s">
        <v>391</v>
      </c>
      <c r="B23" s="17">
        <v>95304774.620000005</v>
      </c>
      <c r="C23" s="17">
        <v>6428407.96</v>
      </c>
      <c r="D23" s="17">
        <v>2900000</v>
      </c>
      <c r="E23" s="17">
        <v>1816717.87</v>
      </c>
      <c r="F23" s="17">
        <v>3000000</v>
      </c>
      <c r="G23" s="17">
        <v>9000000</v>
      </c>
      <c r="H23" s="17">
        <v>3852492</v>
      </c>
      <c r="I23" s="17">
        <v>9820749.6400000006</v>
      </c>
      <c r="J23" s="17">
        <v>2658300</v>
      </c>
      <c r="K23" s="17">
        <v>2825900</v>
      </c>
      <c r="L23" s="17">
        <v>22428823.100000001</v>
      </c>
      <c r="M23" s="17">
        <v>1256000</v>
      </c>
      <c r="N23" s="17">
        <v>63203982.530000001</v>
      </c>
      <c r="O23" s="17">
        <v>5739671.4199999999</v>
      </c>
      <c r="P23" s="17">
        <v>6636200</v>
      </c>
      <c r="Q23" s="17">
        <v>21638671.030000001</v>
      </c>
      <c r="R23" s="17">
        <v>3847618.4</v>
      </c>
      <c r="S23" s="17">
        <v>4937449.51</v>
      </c>
      <c r="T23" s="17">
        <v>3300000.63</v>
      </c>
      <c r="U23" s="17">
        <v>1180000</v>
      </c>
      <c r="V23" s="17">
        <v>150000000</v>
      </c>
      <c r="W23" s="17">
        <v>3780000</v>
      </c>
      <c r="X23" s="17">
        <v>6700000</v>
      </c>
      <c r="Y23" s="17">
        <v>5460000.0499999998</v>
      </c>
      <c r="Z23" s="17">
        <v>1238700</v>
      </c>
      <c r="AA23" s="17">
        <v>2234000</v>
      </c>
      <c r="AB23" s="17">
        <v>4000000</v>
      </c>
      <c r="AC23" s="17">
        <v>15500000</v>
      </c>
      <c r="AD23" s="17">
        <v>4260000</v>
      </c>
      <c r="AE23" s="17">
        <v>3609340.3</v>
      </c>
      <c r="AF23" s="17">
        <v>4516000</v>
      </c>
      <c r="AG23" s="17">
        <v>7500000</v>
      </c>
      <c r="AH23" s="17">
        <v>4572000</v>
      </c>
      <c r="AI23" s="17">
        <v>2850000</v>
      </c>
      <c r="AJ23" s="17">
        <v>359420000</v>
      </c>
      <c r="AK23" s="17">
        <v>7050000</v>
      </c>
      <c r="AL23" s="17">
        <v>4784123.76</v>
      </c>
      <c r="AM23" s="17">
        <v>15660000</v>
      </c>
      <c r="AN23" s="17">
        <v>14426331.390000001</v>
      </c>
      <c r="AO23" s="17">
        <v>3200422.79</v>
      </c>
      <c r="AP23" s="17">
        <v>1157007.68</v>
      </c>
      <c r="AQ23" s="17">
        <v>57173134.43</v>
      </c>
      <c r="AR23" s="17">
        <v>5322616.3499999996</v>
      </c>
      <c r="AS23" s="17">
        <v>10159474.24</v>
      </c>
      <c r="AT23" s="17">
        <v>11564161.699999999</v>
      </c>
      <c r="AU23" s="17">
        <v>3906584.87</v>
      </c>
      <c r="AV23" s="17">
        <v>2333073.4</v>
      </c>
      <c r="AW23" s="17">
        <v>3404338.31</v>
      </c>
      <c r="AX23" s="17">
        <v>4053792.72</v>
      </c>
      <c r="AY23" s="17">
        <v>2013325.3</v>
      </c>
      <c r="AZ23" s="17">
        <v>66215092.43</v>
      </c>
      <c r="BA23" s="17">
        <v>4895620</v>
      </c>
      <c r="BB23" s="17">
        <v>140000000</v>
      </c>
      <c r="BC23" s="17">
        <v>10122936.83</v>
      </c>
      <c r="BD23" s="17">
        <v>2553188</v>
      </c>
      <c r="BE23" s="17">
        <v>4100000</v>
      </c>
      <c r="BF23" s="17">
        <v>97000000</v>
      </c>
      <c r="BG23" s="17">
        <v>3319420</v>
      </c>
      <c r="BH23" s="17">
        <v>2375864.56</v>
      </c>
      <c r="BI23" s="17">
        <v>4855661.9000000004</v>
      </c>
      <c r="BJ23" s="17">
        <v>3503060</v>
      </c>
      <c r="BK23" s="17">
        <v>80000000</v>
      </c>
      <c r="BL23" s="17">
        <v>9405342.0899999999</v>
      </c>
      <c r="BM23" s="17">
        <v>6212520.0499999998</v>
      </c>
      <c r="BN23" s="17">
        <v>15712465.960000001</v>
      </c>
      <c r="BO23" s="17">
        <v>6880129</v>
      </c>
      <c r="BP23" s="17">
        <v>4240264.3499999996</v>
      </c>
      <c r="BQ23" s="17">
        <v>566441365</v>
      </c>
      <c r="BR23" s="17">
        <v>6050774.7199999997</v>
      </c>
      <c r="BS23" s="17">
        <v>5531479.2699999996</v>
      </c>
      <c r="BT23" s="17">
        <v>50493161.140000001</v>
      </c>
      <c r="BU23" s="17">
        <v>921538.25</v>
      </c>
      <c r="BV23" s="17">
        <v>4284905.3099999996</v>
      </c>
      <c r="BW23" s="17">
        <v>22000000</v>
      </c>
      <c r="BX23" s="17">
        <v>2696652</v>
      </c>
      <c r="BY23" s="17">
        <v>3016464.86</v>
      </c>
      <c r="BZ23" s="17">
        <v>3860000</v>
      </c>
      <c r="CA23" s="17">
        <v>5914280</v>
      </c>
      <c r="CB23" s="17">
        <v>26808636.84</v>
      </c>
      <c r="CC23" s="17">
        <v>5208318.72</v>
      </c>
      <c r="CD23" s="17">
        <v>14400042.08</v>
      </c>
      <c r="CE23" s="17">
        <v>4980000</v>
      </c>
      <c r="CF23" s="17">
        <v>1673907.73</v>
      </c>
      <c r="CG23" s="17">
        <v>2172064</v>
      </c>
      <c r="CH23" s="17">
        <v>2783511.35</v>
      </c>
      <c r="CI23" s="17">
        <v>27254068.969999999</v>
      </c>
      <c r="CJ23" s="17">
        <v>2099762.63</v>
      </c>
      <c r="CK23" s="17">
        <v>2077547.87</v>
      </c>
      <c r="CL23" s="64">
        <f t="shared" si="3"/>
        <v>2215684231.9099989</v>
      </c>
    </row>
    <row r="24" spans="1:90" s="20" customFormat="1" x14ac:dyDescent="0.6">
      <c r="A24" s="16" t="s">
        <v>392</v>
      </c>
      <c r="B24" s="17">
        <v>3395154.4</v>
      </c>
      <c r="C24" s="17">
        <v>698560</v>
      </c>
      <c r="D24" s="17">
        <v>650000</v>
      </c>
      <c r="E24" s="17">
        <v>418584.86</v>
      </c>
      <c r="F24" s="17">
        <v>526000</v>
      </c>
      <c r="G24" s="17">
        <v>900000</v>
      </c>
      <c r="H24" s="17">
        <v>904358.89</v>
      </c>
      <c r="I24" s="17">
        <v>858766.91</v>
      </c>
      <c r="J24" s="17">
        <v>493500</v>
      </c>
      <c r="K24" s="17">
        <v>327100</v>
      </c>
      <c r="L24" s="17">
        <v>1950677.94</v>
      </c>
      <c r="M24" s="17">
        <v>530000</v>
      </c>
      <c r="N24" s="17">
        <v>1470034.84</v>
      </c>
      <c r="O24" s="17">
        <v>1227888.25</v>
      </c>
      <c r="P24" s="17">
        <v>626461.5</v>
      </c>
      <c r="Q24" s="17">
        <v>688368.5</v>
      </c>
      <c r="R24" s="17">
        <v>600000</v>
      </c>
      <c r="S24" s="17">
        <v>884761</v>
      </c>
      <c r="T24" s="17">
        <v>394285.23</v>
      </c>
      <c r="U24" s="17">
        <v>250000</v>
      </c>
      <c r="V24" s="17">
        <v>2000000</v>
      </c>
      <c r="W24" s="17">
        <v>350000</v>
      </c>
      <c r="X24" s="17">
        <v>1400000</v>
      </c>
      <c r="Y24" s="17">
        <v>583822.32999999996</v>
      </c>
      <c r="Z24" s="17">
        <v>350000</v>
      </c>
      <c r="AA24" s="17">
        <v>300394.90999999997</v>
      </c>
      <c r="AB24" s="17">
        <v>300000</v>
      </c>
      <c r="AC24" s="17">
        <v>1300000</v>
      </c>
      <c r="AD24" s="17">
        <v>400000</v>
      </c>
      <c r="AE24" s="17">
        <v>278406.71000000002</v>
      </c>
      <c r="AF24" s="17">
        <v>1140000</v>
      </c>
      <c r="AG24" s="17">
        <v>500000</v>
      </c>
      <c r="AH24" s="17">
        <v>900000</v>
      </c>
      <c r="AI24" s="17">
        <v>530000</v>
      </c>
      <c r="AJ24" s="17">
        <v>4951590</v>
      </c>
      <c r="AK24" s="17">
        <v>550000</v>
      </c>
      <c r="AL24" s="17">
        <v>275722</v>
      </c>
      <c r="AM24" s="17">
        <v>1820000</v>
      </c>
      <c r="AN24" s="17">
        <v>600000</v>
      </c>
      <c r="AO24" s="17">
        <v>447149.65</v>
      </c>
      <c r="AP24" s="17">
        <v>308881</v>
      </c>
      <c r="AQ24" s="17">
        <v>1177226.03</v>
      </c>
      <c r="AR24" s="17">
        <v>624871.80000000005</v>
      </c>
      <c r="AS24" s="17">
        <v>663837.65</v>
      </c>
      <c r="AT24" s="17">
        <v>1050000</v>
      </c>
      <c r="AU24" s="17">
        <v>800000</v>
      </c>
      <c r="AV24" s="17">
        <v>497293.88</v>
      </c>
      <c r="AW24" s="17">
        <v>415267.06</v>
      </c>
      <c r="AX24" s="17">
        <v>493400</v>
      </c>
      <c r="AY24" s="17">
        <v>200000</v>
      </c>
      <c r="AZ24" s="17">
        <v>3374293.24</v>
      </c>
      <c r="BA24" s="17">
        <v>440000</v>
      </c>
      <c r="BB24" s="17">
        <v>1700000</v>
      </c>
      <c r="BC24" s="17">
        <v>919090.1</v>
      </c>
      <c r="BD24" s="17">
        <v>217265.97</v>
      </c>
      <c r="BE24" s="17">
        <v>200000</v>
      </c>
      <c r="BF24" s="17">
        <v>1922265.18</v>
      </c>
      <c r="BG24" s="17">
        <v>125000</v>
      </c>
      <c r="BH24" s="17">
        <v>687520</v>
      </c>
      <c r="BI24" s="17">
        <v>805095</v>
      </c>
      <c r="BJ24" s="17">
        <v>371012</v>
      </c>
      <c r="BK24" s="17">
        <v>1000000</v>
      </c>
      <c r="BL24" s="17">
        <v>1277136.69</v>
      </c>
      <c r="BM24" s="17">
        <v>648299.1</v>
      </c>
      <c r="BN24" s="17">
        <v>1552440.37</v>
      </c>
      <c r="BO24" s="17">
        <v>700000</v>
      </c>
      <c r="BP24" s="17">
        <v>474555.92</v>
      </c>
      <c r="BQ24" s="17">
        <v>4500000</v>
      </c>
      <c r="BR24" s="17">
        <v>418349.77</v>
      </c>
      <c r="BS24" s="17">
        <v>382102.96</v>
      </c>
      <c r="BT24" s="17">
        <v>1934809.28</v>
      </c>
      <c r="BU24" s="17">
        <v>25000</v>
      </c>
      <c r="BV24" s="17">
        <v>248819.5</v>
      </c>
      <c r="BW24" s="17">
        <v>1196536</v>
      </c>
      <c r="BX24" s="17">
        <v>679940</v>
      </c>
      <c r="BY24" s="17">
        <v>779769</v>
      </c>
      <c r="BZ24" s="17">
        <v>440000</v>
      </c>
      <c r="CA24" s="17">
        <v>952214.51</v>
      </c>
      <c r="CB24" s="17">
        <v>1263352.5</v>
      </c>
      <c r="CC24" s="17">
        <v>332817.45</v>
      </c>
      <c r="CD24" s="17">
        <v>1200000</v>
      </c>
      <c r="CE24" s="17">
        <v>260000</v>
      </c>
      <c r="CF24" s="17">
        <v>501984.58</v>
      </c>
      <c r="CG24" s="17">
        <v>228000</v>
      </c>
      <c r="CH24" s="17">
        <v>342460</v>
      </c>
      <c r="CI24" s="17">
        <v>1669838.87</v>
      </c>
      <c r="CJ24" s="17">
        <v>195699</v>
      </c>
      <c r="CK24" s="17">
        <v>180936.8</v>
      </c>
      <c r="CL24" s="64">
        <f t="shared" si="3"/>
        <v>77148969.13000001</v>
      </c>
    </row>
    <row r="25" spans="1:90" s="20" customFormat="1" x14ac:dyDescent="0.6">
      <c r="A25" s="16" t="s">
        <v>393</v>
      </c>
      <c r="B25" s="17">
        <v>15893837.119999999</v>
      </c>
      <c r="C25" s="17">
        <v>2284792.5</v>
      </c>
      <c r="D25" s="17">
        <v>7300000</v>
      </c>
      <c r="E25" s="17">
        <v>6829855</v>
      </c>
      <c r="F25" s="17">
        <v>3500000</v>
      </c>
      <c r="G25" s="17">
        <v>4500000</v>
      </c>
      <c r="H25" s="17">
        <v>5036336</v>
      </c>
      <c r="I25" s="17">
        <v>9249737.25</v>
      </c>
      <c r="J25" s="17">
        <v>4179000</v>
      </c>
      <c r="K25" s="17">
        <v>9821500</v>
      </c>
      <c r="L25" s="17">
        <v>17407549.75</v>
      </c>
      <c r="M25" s="17">
        <v>2414389</v>
      </c>
      <c r="N25" s="17">
        <v>24783224.77</v>
      </c>
      <c r="O25" s="17">
        <v>5511636.7400000002</v>
      </c>
      <c r="P25" s="17">
        <v>5851553</v>
      </c>
      <c r="Q25" s="17">
        <v>3905441.15</v>
      </c>
      <c r="R25" s="17">
        <v>5847737.25</v>
      </c>
      <c r="S25" s="17">
        <v>3849576</v>
      </c>
      <c r="T25" s="17">
        <v>3800000</v>
      </c>
      <c r="U25" s="17">
        <v>2000000</v>
      </c>
      <c r="V25" s="17">
        <v>15000000</v>
      </c>
      <c r="W25" s="17">
        <v>4266000</v>
      </c>
      <c r="X25" s="17">
        <v>8000000</v>
      </c>
      <c r="Y25" s="17">
        <v>5643813.5</v>
      </c>
      <c r="Z25" s="17">
        <v>2710000</v>
      </c>
      <c r="AA25" s="17">
        <v>2585102.62</v>
      </c>
      <c r="AB25" s="17">
        <v>4500000</v>
      </c>
      <c r="AC25" s="17">
        <v>21000000</v>
      </c>
      <c r="AD25" s="17">
        <v>3200000</v>
      </c>
      <c r="AE25" s="17">
        <v>3576531</v>
      </c>
      <c r="AF25" s="17">
        <v>8400000</v>
      </c>
      <c r="AG25" s="17">
        <v>3500000</v>
      </c>
      <c r="AH25" s="17">
        <v>4700000</v>
      </c>
      <c r="AI25" s="17">
        <v>5500000</v>
      </c>
      <c r="AJ25" s="17">
        <v>32279015.449999999</v>
      </c>
      <c r="AK25" s="17">
        <v>4000000</v>
      </c>
      <c r="AL25" s="17">
        <v>3901846</v>
      </c>
      <c r="AM25" s="17">
        <v>8000000</v>
      </c>
      <c r="AN25" s="17">
        <v>8616505.1500000004</v>
      </c>
      <c r="AO25" s="17">
        <v>4244879.6500000004</v>
      </c>
      <c r="AP25" s="17">
        <v>1931302</v>
      </c>
      <c r="AQ25" s="17">
        <v>18178098.539999999</v>
      </c>
      <c r="AR25" s="17">
        <v>5874809.6799999997</v>
      </c>
      <c r="AS25" s="17">
        <v>7877748.5</v>
      </c>
      <c r="AT25" s="17">
        <v>8350000</v>
      </c>
      <c r="AU25" s="17">
        <v>5164545</v>
      </c>
      <c r="AV25" s="17">
        <v>2721018.11</v>
      </c>
      <c r="AW25" s="17">
        <v>6789192.5300000003</v>
      </c>
      <c r="AX25" s="17">
        <v>4555000</v>
      </c>
      <c r="AY25" s="17">
        <v>2000000</v>
      </c>
      <c r="AZ25" s="17">
        <v>11354367.949999999</v>
      </c>
      <c r="BA25" s="17">
        <v>4150000</v>
      </c>
      <c r="BB25" s="17">
        <v>12000000</v>
      </c>
      <c r="BC25" s="17">
        <v>12135076.609999999</v>
      </c>
      <c r="BD25" s="17">
        <v>4822164</v>
      </c>
      <c r="BE25" s="17">
        <v>6000000</v>
      </c>
      <c r="BF25" s="17">
        <v>9737976.3499999996</v>
      </c>
      <c r="BG25" s="17">
        <v>3601487</v>
      </c>
      <c r="BH25" s="17">
        <v>2495888</v>
      </c>
      <c r="BI25" s="17">
        <v>3991360.5</v>
      </c>
      <c r="BJ25" s="17">
        <v>3500000</v>
      </c>
      <c r="BK25" s="17">
        <v>15000000</v>
      </c>
      <c r="BL25" s="17">
        <v>6000000</v>
      </c>
      <c r="BM25" s="17">
        <v>6142698.1399999997</v>
      </c>
      <c r="BN25" s="17">
        <v>11762876.800000001</v>
      </c>
      <c r="BO25" s="17">
        <v>6937098.5</v>
      </c>
      <c r="BP25" s="17">
        <v>6660847.7999999998</v>
      </c>
      <c r="BQ25" s="17">
        <v>37000000</v>
      </c>
      <c r="BR25" s="17">
        <v>5296329.38</v>
      </c>
      <c r="BS25" s="17">
        <v>4995231.5999999996</v>
      </c>
      <c r="BT25" s="17">
        <v>5100000</v>
      </c>
      <c r="BU25" s="17">
        <v>76211</v>
      </c>
      <c r="BV25" s="17">
        <v>5189788</v>
      </c>
      <c r="BW25" s="17">
        <v>16274647</v>
      </c>
      <c r="BX25" s="17">
        <v>3472314.55</v>
      </c>
      <c r="BY25" s="17">
        <v>5182819</v>
      </c>
      <c r="BZ25" s="17">
        <v>5000000</v>
      </c>
      <c r="CA25" s="17">
        <v>7900389</v>
      </c>
      <c r="CB25" s="17">
        <v>11979927.619999999</v>
      </c>
      <c r="CC25" s="17">
        <v>7563286.5899999999</v>
      </c>
      <c r="CD25" s="17">
        <v>8072292.7599999998</v>
      </c>
      <c r="CE25" s="17">
        <v>1400000</v>
      </c>
      <c r="CF25" s="17">
        <v>3514617.75</v>
      </c>
      <c r="CG25" s="17">
        <v>3600000</v>
      </c>
      <c r="CH25" s="17">
        <v>2984867.5</v>
      </c>
      <c r="CI25" s="17">
        <v>24183751.18</v>
      </c>
      <c r="CJ25" s="17">
        <v>2846765.64</v>
      </c>
      <c r="CK25" s="17">
        <v>3217258.15</v>
      </c>
      <c r="CL25" s="64">
        <f t="shared" si="3"/>
        <v>652173911.63</v>
      </c>
    </row>
    <row r="26" spans="1:90" s="20" customFormat="1" x14ac:dyDescent="0.6">
      <c r="A26" s="16" t="s">
        <v>394</v>
      </c>
      <c r="B26" s="17">
        <v>327834714</v>
      </c>
      <c r="C26" s="17">
        <v>41068302.109999999</v>
      </c>
      <c r="D26" s="17">
        <v>44672000</v>
      </c>
      <c r="E26" s="17">
        <v>41167777.700000003</v>
      </c>
      <c r="F26" s="17">
        <v>31810150.640000001</v>
      </c>
      <c r="G26" s="17">
        <v>46719069.340000004</v>
      </c>
      <c r="H26" s="17">
        <v>63921865.82</v>
      </c>
      <c r="I26" s="17">
        <v>61850090</v>
      </c>
      <c r="J26" s="17">
        <v>40549820</v>
      </c>
      <c r="K26" s="17">
        <v>38750000</v>
      </c>
      <c r="L26" s="17">
        <v>85000000</v>
      </c>
      <c r="M26" s="17">
        <v>13690615.01</v>
      </c>
      <c r="N26" s="17">
        <v>156147234.40000001</v>
      </c>
      <c r="O26" s="17">
        <v>36029225.229999997</v>
      </c>
      <c r="P26" s="17">
        <v>37335000</v>
      </c>
      <c r="Q26" s="17">
        <v>61133002.560000002</v>
      </c>
      <c r="R26" s="17">
        <v>39477881.799999997</v>
      </c>
      <c r="S26" s="17">
        <v>35976570.380000003</v>
      </c>
      <c r="T26" s="17">
        <v>36466860</v>
      </c>
      <c r="U26" s="17">
        <v>23255600</v>
      </c>
      <c r="V26" s="17">
        <v>355871720</v>
      </c>
      <c r="W26" s="17">
        <v>27352099.079999998</v>
      </c>
      <c r="X26" s="17">
        <v>45741669.030000001</v>
      </c>
      <c r="Y26" s="17">
        <v>35227079.82</v>
      </c>
      <c r="Z26" s="17">
        <v>23022117.699999999</v>
      </c>
      <c r="AA26" s="17">
        <v>29644706.800000001</v>
      </c>
      <c r="AB26" s="17">
        <v>32000000</v>
      </c>
      <c r="AC26" s="17">
        <v>97000000</v>
      </c>
      <c r="AD26" s="17">
        <v>35500000</v>
      </c>
      <c r="AE26" s="17">
        <v>31881168.920000002</v>
      </c>
      <c r="AF26" s="17">
        <v>35522095</v>
      </c>
      <c r="AG26" s="17">
        <v>61919426.119999997</v>
      </c>
      <c r="AH26" s="17">
        <v>32606191.039999999</v>
      </c>
      <c r="AI26" s="17">
        <v>22063558.390000001</v>
      </c>
      <c r="AJ26" s="17">
        <v>508266538.89999998</v>
      </c>
      <c r="AK26" s="17">
        <v>38797785.450000003</v>
      </c>
      <c r="AL26" s="17">
        <v>37571388.119999997</v>
      </c>
      <c r="AM26" s="17">
        <v>69451162.290000007</v>
      </c>
      <c r="AN26" s="17">
        <v>63205661.229999997</v>
      </c>
      <c r="AO26" s="17">
        <v>37597817.850000001</v>
      </c>
      <c r="AP26" s="17">
        <v>19696680</v>
      </c>
      <c r="AQ26" s="17">
        <v>123968965.2</v>
      </c>
      <c r="AR26" s="17">
        <v>36099750.960000001</v>
      </c>
      <c r="AS26" s="17">
        <v>52171839.579999998</v>
      </c>
      <c r="AT26" s="17">
        <v>73848066.870000005</v>
      </c>
      <c r="AU26" s="17">
        <v>36873968.539999999</v>
      </c>
      <c r="AV26" s="17">
        <v>27202331.84</v>
      </c>
      <c r="AW26" s="17">
        <v>47500000</v>
      </c>
      <c r="AX26" s="17">
        <v>33533066.699999999</v>
      </c>
      <c r="AY26" s="17">
        <v>28818225.809999999</v>
      </c>
      <c r="AZ26" s="17">
        <v>159653752.88999999</v>
      </c>
      <c r="BA26" s="17">
        <v>28240886.07</v>
      </c>
      <c r="BB26" s="17">
        <v>322000000</v>
      </c>
      <c r="BC26" s="17">
        <v>87886621.510000005</v>
      </c>
      <c r="BD26" s="17">
        <v>37352414.380000003</v>
      </c>
      <c r="BE26" s="17">
        <v>32712780</v>
      </c>
      <c r="BF26" s="17">
        <v>164043649</v>
      </c>
      <c r="BG26" s="17">
        <v>22723647.27</v>
      </c>
      <c r="BH26" s="17">
        <v>16548127.4</v>
      </c>
      <c r="BI26" s="17">
        <v>20250500</v>
      </c>
      <c r="BJ26" s="17">
        <v>19227460.5</v>
      </c>
      <c r="BK26" s="17">
        <v>240000000</v>
      </c>
      <c r="BL26" s="17">
        <v>59212996.600000001</v>
      </c>
      <c r="BM26" s="17">
        <v>47096212.719999999</v>
      </c>
      <c r="BN26" s="17">
        <v>64196764.130000003</v>
      </c>
      <c r="BO26" s="17">
        <v>45317880</v>
      </c>
      <c r="BP26" s="17">
        <v>29965250.260000002</v>
      </c>
      <c r="BQ26" s="17">
        <v>896852760</v>
      </c>
      <c r="BR26" s="17">
        <v>47480928.979999997</v>
      </c>
      <c r="BS26" s="17">
        <v>49228349.939999998</v>
      </c>
      <c r="BT26" s="17">
        <v>158780978.38</v>
      </c>
      <c r="BU26" s="17">
        <v>16271027.41</v>
      </c>
      <c r="BV26" s="17">
        <v>42467860.210000001</v>
      </c>
      <c r="BW26" s="17">
        <v>93454000</v>
      </c>
      <c r="BX26" s="17">
        <v>31624298</v>
      </c>
      <c r="BY26" s="17">
        <v>32385844.399999999</v>
      </c>
      <c r="BZ26" s="17">
        <v>42267840</v>
      </c>
      <c r="CA26" s="17">
        <v>46000742.600000001</v>
      </c>
      <c r="CB26" s="17">
        <v>85484759.969999999</v>
      </c>
      <c r="CC26" s="17">
        <v>53424749.090000004</v>
      </c>
      <c r="CD26" s="17">
        <v>70907640.390000001</v>
      </c>
      <c r="CE26" s="17">
        <v>23531520</v>
      </c>
      <c r="CF26" s="17">
        <v>31270709.32</v>
      </c>
      <c r="CG26" s="17">
        <v>24071329.559999999</v>
      </c>
      <c r="CH26" s="17">
        <v>32361240</v>
      </c>
      <c r="CI26" s="17">
        <v>84679574.900000006</v>
      </c>
      <c r="CJ26" s="17">
        <v>18321768.280000001</v>
      </c>
      <c r="CK26" s="17">
        <v>16659464.470000001</v>
      </c>
      <c r="CL26" s="64">
        <f t="shared" si="3"/>
        <v>6656767188.8600006</v>
      </c>
    </row>
    <row r="27" spans="1:90" s="20" customFormat="1" x14ac:dyDescent="0.6">
      <c r="A27" s="207" t="s">
        <v>395</v>
      </c>
      <c r="B27" s="17">
        <v>76497760</v>
      </c>
      <c r="C27" s="17">
        <v>16592468</v>
      </c>
      <c r="D27" s="17">
        <v>12030000</v>
      </c>
      <c r="E27" s="17">
        <v>9530880</v>
      </c>
      <c r="F27" s="17">
        <v>10882977</v>
      </c>
      <c r="G27" s="17">
        <v>13791184.25</v>
      </c>
      <c r="H27" s="17">
        <v>10920015</v>
      </c>
      <c r="I27" s="17">
        <v>20560589.149999999</v>
      </c>
      <c r="J27" s="17">
        <v>13518040</v>
      </c>
      <c r="K27" s="17">
        <v>17415200</v>
      </c>
      <c r="L27" s="17">
        <v>35660091.310000002</v>
      </c>
      <c r="M27" s="17">
        <v>5836680</v>
      </c>
      <c r="N27" s="17">
        <v>62055736</v>
      </c>
      <c r="O27" s="17">
        <v>12800272.460000001</v>
      </c>
      <c r="P27" s="17">
        <v>16150000</v>
      </c>
      <c r="Q27" s="17">
        <v>18356878.890000001</v>
      </c>
      <c r="R27" s="17">
        <v>14071296</v>
      </c>
      <c r="S27" s="17">
        <v>11352992</v>
      </c>
      <c r="T27" s="17">
        <v>12610080</v>
      </c>
      <c r="U27" s="17">
        <v>6800000</v>
      </c>
      <c r="V27" s="17">
        <v>85000000</v>
      </c>
      <c r="W27" s="17">
        <v>10388600</v>
      </c>
      <c r="X27" s="17">
        <v>23144840.170000002</v>
      </c>
      <c r="Y27" s="17">
        <v>13829903.189999999</v>
      </c>
      <c r="Z27" s="17">
        <v>8058000</v>
      </c>
      <c r="AA27" s="17">
        <v>8702450</v>
      </c>
      <c r="AB27" s="17">
        <v>9500000</v>
      </c>
      <c r="AC27" s="17">
        <v>32000000</v>
      </c>
      <c r="AD27" s="17">
        <v>6350000</v>
      </c>
      <c r="AE27" s="17">
        <v>11230756.91</v>
      </c>
      <c r="AF27" s="17">
        <v>11130960</v>
      </c>
      <c r="AG27" s="17">
        <v>20728376.370000001</v>
      </c>
      <c r="AH27" s="17">
        <v>11053291</v>
      </c>
      <c r="AI27" s="17">
        <v>8263838.7599999998</v>
      </c>
      <c r="AJ27" s="17">
        <v>207225424.80000001</v>
      </c>
      <c r="AK27" s="17">
        <v>12072698.68</v>
      </c>
      <c r="AL27" s="17">
        <v>11031840</v>
      </c>
      <c r="AM27" s="17">
        <v>24580000</v>
      </c>
      <c r="AN27" s="17">
        <v>23810735.09</v>
      </c>
      <c r="AO27" s="17">
        <v>15045551.42</v>
      </c>
      <c r="AP27" s="17">
        <v>7709760</v>
      </c>
      <c r="AQ27" s="17">
        <v>54216000</v>
      </c>
      <c r="AR27" s="17">
        <v>13214950</v>
      </c>
      <c r="AS27" s="17">
        <v>27512263</v>
      </c>
      <c r="AT27" s="17">
        <v>23118375.260000002</v>
      </c>
      <c r="AU27" s="17">
        <v>15568362</v>
      </c>
      <c r="AV27" s="17">
        <v>10296642.720000001</v>
      </c>
      <c r="AW27" s="17">
        <v>13050258.310000001</v>
      </c>
      <c r="AX27" s="17">
        <v>16157280</v>
      </c>
      <c r="AY27" s="17">
        <v>13823211</v>
      </c>
      <c r="AZ27" s="17">
        <v>47709015.509999998</v>
      </c>
      <c r="BA27" s="17">
        <v>13913200</v>
      </c>
      <c r="BB27" s="17">
        <v>96000000</v>
      </c>
      <c r="BC27" s="17">
        <v>29128246</v>
      </c>
      <c r="BD27" s="17">
        <v>9632740</v>
      </c>
      <c r="BE27" s="17">
        <v>14570000</v>
      </c>
      <c r="BF27" s="17">
        <v>56255191</v>
      </c>
      <c r="BG27" s="17">
        <v>12021880</v>
      </c>
      <c r="BH27" s="17">
        <v>7577977.0499999998</v>
      </c>
      <c r="BI27" s="17">
        <v>12750000</v>
      </c>
      <c r="BJ27" s="17">
        <v>12564760</v>
      </c>
      <c r="BK27" s="17">
        <v>60500000</v>
      </c>
      <c r="BL27" s="17">
        <v>15214536</v>
      </c>
      <c r="BM27" s="17">
        <v>12182107</v>
      </c>
      <c r="BN27" s="17">
        <v>19561962.93</v>
      </c>
      <c r="BO27" s="17">
        <v>16777770</v>
      </c>
      <c r="BP27" s="17">
        <v>14873052.33</v>
      </c>
      <c r="BQ27" s="17">
        <v>279110000</v>
      </c>
      <c r="BR27" s="17">
        <v>19624666.140000001</v>
      </c>
      <c r="BS27" s="17">
        <v>18927171.66</v>
      </c>
      <c r="BT27" s="17">
        <v>59857943.520000003</v>
      </c>
      <c r="BU27" s="17">
        <v>7070251</v>
      </c>
      <c r="BV27" s="17">
        <v>12435450.300000001</v>
      </c>
      <c r="BW27" s="17">
        <v>34250000</v>
      </c>
      <c r="BX27" s="17">
        <v>10071660</v>
      </c>
      <c r="BY27" s="17">
        <v>12713867.92</v>
      </c>
      <c r="BZ27" s="17">
        <v>13059840</v>
      </c>
      <c r="CA27" s="17">
        <v>15311569.789999999</v>
      </c>
      <c r="CB27" s="17">
        <v>32198256</v>
      </c>
      <c r="CC27" s="17">
        <v>18847900.949999999</v>
      </c>
      <c r="CD27" s="17">
        <v>32952867.789999999</v>
      </c>
      <c r="CE27" s="17">
        <v>12632220</v>
      </c>
      <c r="CF27" s="17">
        <v>8613937</v>
      </c>
      <c r="CG27" s="17">
        <v>11303288</v>
      </c>
      <c r="CH27" s="17">
        <v>9669252</v>
      </c>
      <c r="CI27" s="17">
        <v>40416813.259999998</v>
      </c>
      <c r="CJ27" s="17">
        <v>8702813.7599999998</v>
      </c>
      <c r="CK27" s="17">
        <v>8374740</v>
      </c>
      <c r="CL27" s="64">
        <f t="shared" si="3"/>
        <v>2262624455.6500006</v>
      </c>
    </row>
    <row r="28" spans="1:90" s="20" customFormat="1" x14ac:dyDescent="0.6">
      <c r="A28" s="16" t="s">
        <v>396</v>
      </c>
      <c r="B28" s="17">
        <v>162035000</v>
      </c>
      <c r="C28" s="17">
        <v>17354560</v>
      </c>
      <c r="D28" s="17">
        <v>17500000</v>
      </c>
      <c r="E28" s="17">
        <v>19823244</v>
      </c>
      <c r="F28" s="17">
        <v>13351200</v>
      </c>
      <c r="G28" s="17">
        <v>20936821</v>
      </c>
      <c r="H28" s="17">
        <v>28307746</v>
      </c>
      <c r="I28" s="17">
        <v>42096325.5</v>
      </c>
      <c r="J28" s="17">
        <v>19343500</v>
      </c>
      <c r="K28" s="17">
        <v>26442800</v>
      </c>
      <c r="L28" s="17">
        <v>51274991.219999999</v>
      </c>
      <c r="M28" s="17">
        <v>12117161.25</v>
      </c>
      <c r="N28" s="17">
        <v>127334027.20999999</v>
      </c>
      <c r="O28" s="17">
        <v>22200319.760000002</v>
      </c>
      <c r="P28" s="17">
        <v>40430600</v>
      </c>
      <c r="Q28" s="17">
        <v>42654093.450000003</v>
      </c>
      <c r="R28" s="17">
        <v>20058070.75</v>
      </c>
      <c r="S28" s="17">
        <v>25638202.809999999</v>
      </c>
      <c r="T28" s="17">
        <v>21584180.579999998</v>
      </c>
      <c r="U28" s="17">
        <v>14104700</v>
      </c>
      <c r="V28" s="17">
        <v>190000000</v>
      </c>
      <c r="W28" s="17">
        <v>19735400</v>
      </c>
      <c r="X28" s="17">
        <v>29531921.5</v>
      </c>
      <c r="Y28" s="17">
        <v>25588414.309999999</v>
      </c>
      <c r="Z28" s="17">
        <v>14741660</v>
      </c>
      <c r="AA28" s="17">
        <v>15340717</v>
      </c>
      <c r="AB28" s="17">
        <v>17730000</v>
      </c>
      <c r="AC28" s="17">
        <v>55000000</v>
      </c>
      <c r="AD28" s="17">
        <v>19500000</v>
      </c>
      <c r="AE28" s="17">
        <v>20311056.41</v>
      </c>
      <c r="AF28" s="17">
        <v>31679360</v>
      </c>
      <c r="AG28" s="17">
        <v>32985696.52</v>
      </c>
      <c r="AH28" s="17">
        <v>19000000</v>
      </c>
      <c r="AI28" s="17">
        <v>16108100.460000001</v>
      </c>
      <c r="AJ28" s="17">
        <v>392493060.86000001</v>
      </c>
      <c r="AK28" s="17">
        <v>23662966.25</v>
      </c>
      <c r="AL28" s="17">
        <v>16370730.65</v>
      </c>
      <c r="AM28" s="17">
        <v>39006365</v>
      </c>
      <c r="AN28" s="17">
        <v>41538678.5</v>
      </c>
      <c r="AO28" s="17">
        <v>21364460</v>
      </c>
      <c r="AP28" s="17">
        <v>6321000</v>
      </c>
      <c r="AQ28" s="17">
        <v>88504900</v>
      </c>
      <c r="AR28" s="17">
        <v>20469121.489999998</v>
      </c>
      <c r="AS28" s="17">
        <v>39477963.310000002</v>
      </c>
      <c r="AT28" s="17">
        <v>31390962.84</v>
      </c>
      <c r="AU28" s="17">
        <v>21132302.420000002</v>
      </c>
      <c r="AV28" s="17">
        <v>14769424.310000001</v>
      </c>
      <c r="AW28" s="17">
        <v>17815972.760000002</v>
      </c>
      <c r="AX28" s="17">
        <v>18194392.48</v>
      </c>
      <c r="AY28" s="17">
        <v>14800000</v>
      </c>
      <c r="AZ28" s="17">
        <v>98156540.010000005</v>
      </c>
      <c r="BA28" s="17">
        <v>18797290</v>
      </c>
      <c r="BB28" s="17">
        <v>189920000</v>
      </c>
      <c r="BC28" s="17">
        <v>57363341.32</v>
      </c>
      <c r="BD28" s="17">
        <v>19054477.550000001</v>
      </c>
      <c r="BE28" s="17">
        <v>24708000</v>
      </c>
      <c r="BF28" s="17">
        <v>125000000</v>
      </c>
      <c r="BG28" s="17">
        <v>15658316</v>
      </c>
      <c r="BH28" s="17">
        <v>13180000</v>
      </c>
      <c r="BI28" s="17">
        <v>19909000</v>
      </c>
      <c r="BJ28" s="17">
        <v>14224000</v>
      </c>
      <c r="BK28" s="17">
        <v>150000000</v>
      </c>
      <c r="BL28" s="17">
        <v>35775847.25</v>
      </c>
      <c r="BM28" s="17">
        <v>25140000</v>
      </c>
      <c r="BN28" s="17">
        <v>43216290.109999999</v>
      </c>
      <c r="BO28" s="17">
        <v>28117340</v>
      </c>
      <c r="BP28" s="17">
        <v>21532826.949999999</v>
      </c>
      <c r="BQ28" s="17">
        <v>681704000</v>
      </c>
      <c r="BR28" s="17">
        <v>25399258.640000001</v>
      </c>
      <c r="BS28" s="17">
        <v>24533965.789999999</v>
      </c>
      <c r="BT28" s="17">
        <v>115691550.84</v>
      </c>
      <c r="BU28" s="17">
        <v>7853168</v>
      </c>
      <c r="BV28" s="17">
        <v>21026710.91</v>
      </c>
      <c r="BW28" s="17">
        <v>67370000</v>
      </c>
      <c r="BX28" s="17">
        <v>13173271.5</v>
      </c>
      <c r="BY28" s="17">
        <v>16179468</v>
      </c>
      <c r="BZ28" s="17">
        <v>17598930</v>
      </c>
      <c r="CA28" s="17">
        <v>24305974</v>
      </c>
      <c r="CB28" s="17">
        <v>57155920.969999999</v>
      </c>
      <c r="CC28" s="17">
        <v>33114669.52</v>
      </c>
      <c r="CD28" s="17">
        <v>44559831.979999997</v>
      </c>
      <c r="CE28" s="17">
        <v>17086700</v>
      </c>
      <c r="CF28" s="17">
        <v>16777225</v>
      </c>
      <c r="CG28" s="17">
        <v>20290722.670000002</v>
      </c>
      <c r="CH28" s="17">
        <v>14266032</v>
      </c>
      <c r="CI28" s="17">
        <v>71964972.879999995</v>
      </c>
      <c r="CJ28" s="17">
        <v>14994407.32</v>
      </c>
      <c r="CK28" s="17">
        <v>11796800</v>
      </c>
      <c r="CL28" s="64">
        <f t="shared" si="3"/>
        <v>4275749019.8100004</v>
      </c>
    </row>
    <row r="29" spans="1:90" s="20" customFormat="1" x14ac:dyDescent="0.6">
      <c r="A29" s="16" t="s">
        <v>397</v>
      </c>
      <c r="B29" s="17">
        <v>20714909.370000001</v>
      </c>
      <c r="C29" s="17">
        <v>2263284.2999999998</v>
      </c>
      <c r="D29" s="17">
        <v>3000000</v>
      </c>
      <c r="E29" s="17">
        <v>2972054.26</v>
      </c>
      <c r="F29" s="17">
        <v>1958240</v>
      </c>
      <c r="G29" s="17">
        <v>2896596.91</v>
      </c>
      <c r="H29" s="17">
        <v>3943173</v>
      </c>
      <c r="I29" s="17">
        <v>4928485.07</v>
      </c>
      <c r="J29" s="17">
        <v>2921800</v>
      </c>
      <c r="K29" s="17">
        <v>3145000</v>
      </c>
      <c r="L29" s="17">
        <v>6331903.9299999997</v>
      </c>
      <c r="M29" s="17">
        <v>1122274</v>
      </c>
      <c r="N29" s="17">
        <v>11990515.67</v>
      </c>
      <c r="O29" s="17">
        <v>2979228.68</v>
      </c>
      <c r="P29" s="17">
        <v>2997300</v>
      </c>
      <c r="Q29" s="17">
        <v>3871058.13</v>
      </c>
      <c r="R29" s="17">
        <v>3275063.75</v>
      </c>
      <c r="S29" s="17">
        <v>2702347.46</v>
      </c>
      <c r="T29" s="17">
        <v>2506033.35</v>
      </c>
      <c r="U29" s="17">
        <v>1335282</v>
      </c>
      <c r="V29" s="17">
        <v>35000000</v>
      </c>
      <c r="W29" s="17">
        <v>2302600</v>
      </c>
      <c r="X29" s="17">
        <v>3370883.76</v>
      </c>
      <c r="Y29" s="17">
        <v>2775703.31</v>
      </c>
      <c r="Z29" s="17">
        <v>1808137.7</v>
      </c>
      <c r="AA29" s="17">
        <v>2278889.5699999998</v>
      </c>
      <c r="AB29" s="17">
        <v>450000</v>
      </c>
      <c r="AC29" s="17">
        <v>6500000</v>
      </c>
      <c r="AD29" s="17">
        <v>2000000</v>
      </c>
      <c r="AE29" s="17">
        <v>1955255.78</v>
      </c>
      <c r="AF29" s="17">
        <v>2775530</v>
      </c>
      <c r="AG29" s="17">
        <v>4469800.3499999996</v>
      </c>
      <c r="AH29" s="17">
        <v>2220000</v>
      </c>
      <c r="AI29" s="17">
        <v>1708373.52</v>
      </c>
      <c r="AJ29" s="17">
        <v>51411012.049999997</v>
      </c>
      <c r="AK29" s="17">
        <v>3160649.96</v>
      </c>
      <c r="AL29" s="17">
        <v>3166643.92</v>
      </c>
      <c r="AM29" s="17">
        <v>4953854.17</v>
      </c>
      <c r="AN29" s="17">
        <v>5847392.0599999996</v>
      </c>
      <c r="AO29" s="17">
        <v>3093242.57</v>
      </c>
      <c r="AP29" s="17">
        <v>1087000</v>
      </c>
      <c r="AQ29" s="17">
        <v>10504500.59</v>
      </c>
      <c r="AR29" s="17">
        <v>3242162.75</v>
      </c>
      <c r="AS29" s="17">
        <v>4482906.95</v>
      </c>
      <c r="AT29" s="17">
        <v>5091932.42</v>
      </c>
      <c r="AU29" s="17">
        <v>2263606.87</v>
      </c>
      <c r="AV29" s="17">
        <v>1947643.49</v>
      </c>
      <c r="AW29" s="17">
        <v>3532123.64</v>
      </c>
      <c r="AX29" s="17">
        <v>2496457.7200000002</v>
      </c>
      <c r="AY29" s="17">
        <v>2880615.71</v>
      </c>
      <c r="AZ29" s="17">
        <v>13320587.949999999</v>
      </c>
      <c r="BA29" s="17">
        <v>2523288.4500000002</v>
      </c>
      <c r="BB29" s="17">
        <v>30600000</v>
      </c>
      <c r="BC29" s="17">
        <v>6648836.9800000004</v>
      </c>
      <c r="BD29" s="17">
        <v>2444741.54</v>
      </c>
      <c r="BE29" s="17">
        <v>2687000</v>
      </c>
      <c r="BF29" s="17">
        <v>12145008</v>
      </c>
      <c r="BG29" s="17">
        <v>1813122.1</v>
      </c>
      <c r="BH29" s="17">
        <v>1440000</v>
      </c>
      <c r="BI29" s="17">
        <v>1778300</v>
      </c>
      <c r="BJ29" s="17">
        <v>1867920.03</v>
      </c>
      <c r="BK29" s="17">
        <v>20000000</v>
      </c>
      <c r="BL29" s="17">
        <v>4525946.49</v>
      </c>
      <c r="BM29" s="17">
        <v>3587565</v>
      </c>
      <c r="BN29" s="17">
        <v>4534193.05</v>
      </c>
      <c r="BO29" s="17">
        <v>3735175</v>
      </c>
      <c r="BP29" s="17">
        <v>2620051.37</v>
      </c>
      <c r="BQ29" s="17">
        <v>71799880</v>
      </c>
      <c r="BR29" s="17">
        <v>3993728.43</v>
      </c>
      <c r="BS29" s="17">
        <v>3758062.86</v>
      </c>
      <c r="BT29" s="17">
        <v>16498191.83</v>
      </c>
      <c r="BU29" s="17">
        <v>1070110.32</v>
      </c>
      <c r="BV29" s="17">
        <v>2867273.39</v>
      </c>
      <c r="BW29" s="17">
        <v>7296300</v>
      </c>
      <c r="BX29" s="17">
        <v>2396898.4</v>
      </c>
      <c r="BY29" s="17">
        <v>2520414.37</v>
      </c>
      <c r="BZ29" s="17">
        <v>3201373</v>
      </c>
      <c r="CA29" s="17">
        <v>2724656.94</v>
      </c>
      <c r="CB29" s="17">
        <v>5934175.4100000001</v>
      </c>
      <c r="CC29" s="17">
        <v>4138563.74</v>
      </c>
      <c r="CD29" s="17">
        <v>6757540.0300000003</v>
      </c>
      <c r="CE29" s="17">
        <v>1811155.94</v>
      </c>
      <c r="CF29" s="17">
        <v>2019880.76</v>
      </c>
      <c r="CG29" s="17">
        <v>2068093.09</v>
      </c>
      <c r="CH29" s="17">
        <v>2153138</v>
      </c>
      <c r="CI29" s="17">
        <v>8568014.5</v>
      </c>
      <c r="CJ29" s="17">
        <v>1506844.96</v>
      </c>
      <c r="CK29" s="17">
        <v>1859229.55</v>
      </c>
      <c r="CL29" s="64">
        <f t="shared" si="3"/>
        <v>537846730.21999991</v>
      </c>
    </row>
    <row r="30" spans="1:90" s="20" customFormat="1" x14ac:dyDescent="0.6">
      <c r="A30" s="16" t="s">
        <v>398</v>
      </c>
      <c r="B30" s="17">
        <v>105236838.62</v>
      </c>
      <c r="C30" s="17">
        <v>7526073</v>
      </c>
      <c r="D30" s="17">
        <v>6174860</v>
      </c>
      <c r="E30" s="17">
        <v>5320000</v>
      </c>
      <c r="F30" s="17">
        <v>3469555</v>
      </c>
      <c r="G30" s="17">
        <v>5462004.1200000001</v>
      </c>
      <c r="H30" s="17">
        <v>7105304</v>
      </c>
      <c r="I30" s="17">
        <v>55051626.409999996</v>
      </c>
      <c r="J30" s="17">
        <v>8000500</v>
      </c>
      <c r="K30" s="17">
        <v>13465440</v>
      </c>
      <c r="L30" s="17">
        <v>39361051.299999997</v>
      </c>
      <c r="M30" s="17">
        <v>3001435</v>
      </c>
      <c r="N30" s="17">
        <v>72016369.260000005</v>
      </c>
      <c r="O30" s="17">
        <v>8609123.5700000003</v>
      </c>
      <c r="P30" s="17">
        <v>25528118</v>
      </c>
      <c r="Q30" s="17">
        <v>29674930.010000002</v>
      </c>
      <c r="R30" s="17">
        <v>10461986.380000001</v>
      </c>
      <c r="S30" s="17">
        <v>12008377.119999999</v>
      </c>
      <c r="T30" s="17">
        <v>4000000</v>
      </c>
      <c r="U30" s="17">
        <v>2550112.0299999998</v>
      </c>
      <c r="V30" s="17">
        <v>140000000</v>
      </c>
      <c r="W30" s="17">
        <v>4484050</v>
      </c>
      <c r="X30" s="17">
        <v>8357140.2999999998</v>
      </c>
      <c r="Y30" s="17">
        <v>6696271.75</v>
      </c>
      <c r="Z30" s="17">
        <v>2744743.01</v>
      </c>
      <c r="AA30" s="17">
        <v>4557339.82</v>
      </c>
      <c r="AB30" s="17">
        <v>2500000</v>
      </c>
      <c r="AC30" s="17">
        <v>25000000</v>
      </c>
      <c r="AD30" s="17">
        <v>2700000</v>
      </c>
      <c r="AE30" s="17">
        <v>5772583.0999999996</v>
      </c>
      <c r="AF30" s="17">
        <v>4164401</v>
      </c>
      <c r="AG30" s="17">
        <v>21102615.77</v>
      </c>
      <c r="AH30" s="17">
        <v>7500000</v>
      </c>
      <c r="AI30" s="17">
        <v>6904425.5999999996</v>
      </c>
      <c r="AJ30" s="17">
        <v>324832950.16000003</v>
      </c>
      <c r="AK30" s="17">
        <v>8991669</v>
      </c>
      <c r="AL30" s="17">
        <v>6914696.9800000004</v>
      </c>
      <c r="AM30" s="17">
        <v>24365000</v>
      </c>
      <c r="AN30" s="17">
        <v>14313151.16</v>
      </c>
      <c r="AO30" s="17">
        <v>4642345</v>
      </c>
      <c r="AP30" s="17">
        <v>1855544.71</v>
      </c>
      <c r="AQ30" s="17">
        <v>107844161.28</v>
      </c>
      <c r="AR30" s="17">
        <v>7264712.1799999997</v>
      </c>
      <c r="AS30" s="17">
        <v>20751440.739999998</v>
      </c>
      <c r="AT30" s="17">
        <v>6507599.6600000001</v>
      </c>
      <c r="AU30" s="17">
        <v>5899705.4500000002</v>
      </c>
      <c r="AV30" s="17">
        <v>2593192.46</v>
      </c>
      <c r="AW30" s="17">
        <v>11227554.800000001</v>
      </c>
      <c r="AX30" s="17">
        <v>6741430</v>
      </c>
      <c r="AY30" s="17">
        <v>2357393.67</v>
      </c>
      <c r="AZ30" s="17">
        <v>142277111.47</v>
      </c>
      <c r="BA30" s="17">
        <v>2581803.71</v>
      </c>
      <c r="BB30" s="17">
        <v>148450000</v>
      </c>
      <c r="BC30" s="17">
        <v>24114794.050000001</v>
      </c>
      <c r="BD30" s="17">
        <v>5499020.9199999999</v>
      </c>
      <c r="BE30" s="17">
        <v>3391120</v>
      </c>
      <c r="BF30" s="17">
        <v>77664784.430000007</v>
      </c>
      <c r="BG30" s="17">
        <v>2835985.48</v>
      </c>
      <c r="BH30" s="17">
        <v>4209858.24</v>
      </c>
      <c r="BI30" s="17">
        <v>6162748.7199999997</v>
      </c>
      <c r="BJ30" s="17">
        <v>4679227.84</v>
      </c>
      <c r="BK30" s="17">
        <v>90000000</v>
      </c>
      <c r="BL30" s="17">
        <v>13273828.140000001</v>
      </c>
      <c r="BM30" s="17">
        <v>13379383.779999999</v>
      </c>
      <c r="BN30" s="17">
        <v>17809576.109999999</v>
      </c>
      <c r="BO30" s="17">
        <v>10788904</v>
      </c>
      <c r="BP30" s="17">
        <v>8414009.7899999991</v>
      </c>
      <c r="BQ30" s="17">
        <v>401115802.39999998</v>
      </c>
      <c r="BR30" s="17">
        <v>22643018.469999999</v>
      </c>
      <c r="BS30" s="17">
        <v>5288599.33</v>
      </c>
      <c r="BT30" s="17">
        <v>79764245.890000001</v>
      </c>
      <c r="BU30" s="17">
        <v>6662745</v>
      </c>
      <c r="BV30" s="17">
        <v>9571700</v>
      </c>
      <c r="BW30" s="17">
        <v>34774443.590000004</v>
      </c>
      <c r="BX30" s="17">
        <v>2720133.36</v>
      </c>
      <c r="BY30" s="17">
        <v>7159538.7199999997</v>
      </c>
      <c r="BZ30" s="17">
        <v>6514907</v>
      </c>
      <c r="CA30" s="17">
        <v>24213650.91</v>
      </c>
      <c r="CB30" s="17">
        <v>23211414.559999999</v>
      </c>
      <c r="CC30" s="17">
        <v>18770768.010000002</v>
      </c>
      <c r="CD30" s="17">
        <v>28533167</v>
      </c>
      <c r="CE30" s="17">
        <v>6640800</v>
      </c>
      <c r="CF30" s="17">
        <v>2453911.0299999998</v>
      </c>
      <c r="CG30" s="17">
        <v>5053064.0599999996</v>
      </c>
      <c r="CH30" s="17">
        <v>3024106.16</v>
      </c>
      <c r="CI30" s="17">
        <v>41352350.229999997</v>
      </c>
      <c r="CJ30" s="17">
        <v>3994154.05</v>
      </c>
      <c r="CK30" s="17">
        <v>4315406.1500000004</v>
      </c>
      <c r="CL30" s="64">
        <f t="shared" si="3"/>
        <v>2536919904.0200005</v>
      </c>
    </row>
    <row r="31" spans="1:90" s="20" customFormat="1" x14ac:dyDescent="0.6">
      <c r="A31" s="16" t="s">
        <v>399</v>
      </c>
      <c r="B31" s="17">
        <v>26376400</v>
      </c>
      <c r="C31" s="17">
        <v>3553400</v>
      </c>
      <c r="D31" s="17">
        <v>3083000</v>
      </c>
      <c r="E31" s="17">
        <v>2570000</v>
      </c>
      <c r="F31" s="17">
        <v>2081490</v>
      </c>
      <c r="G31" s="17">
        <v>3080584.42</v>
      </c>
      <c r="H31" s="17">
        <v>3169952</v>
      </c>
      <c r="I31" s="17">
        <v>7942013.5599999996</v>
      </c>
      <c r="J31" s="17">
        <v>2200000</v>
      </c>
      <c r="K31" s="17">
        <v>3739800</v>
      </c>
      <c r="L31" s="17">
        <v>9404098.6199999992</v>
      </c>
      <c r="M31" s="17">
        <v>1276200</v>
      </c>
      <c r="N31" s="17">
        <v>18158978.579999998</v>
      </c>
      <c r="O31" s="17">
        <v>3468798.09</v>
      </c>
      <c r="P31" s="17">
        <v>4564000</v>
      </c>
      <c r="Q31" s="17">
        <v>5460921.2599999998</v>
      </c>
      <c r="R31" s="17">
        <v>3225227.67</v>
      </c>
      <c r="S31" s="17">
        <v>2049500</v>
      </c>
      <c r="T31" s="17">
        <v>2630882.52</v>
      </c>
      <c r="U31" s="17">
        <v>1285000</v>
      </c>
      <c r="V31" s="17">
        <v>40000000</v>
      </c>
      <c r="W31" s="17">
        <v>2128300</v>
      </c>
      <c r="X31" s="17">
        <v>3860000</v>
      </c>
      <c r="Y31" s="17">
        <v>3843368.84</v>
      </c>
      <c r="Z31" s="17">
        <v>1612216.51</v>
      </c>
      <c r="AA31" s="17">
        <v>1474686.23</v>
      </c>
      <c r="AB31" s="17">
        <v>2800000</v>
      </c>
      <c r="AC31" s="17">
        <v>7500000</v>
      </c>
      <c r="AD31" s="17">
        <v>2500000</v>
      </c>
      <c r="AE31" s="17">
        <v>2433309.0099999998</v>
      </c>
      <c r="AF31" s="17">
        <v>3132000</v>
      </c>
      <c r="AG31" s="17">
        <v>3670000</v>
      </c>
      <c r="AH31" s="17">
        <v>2500000</v>
      </c>
      <c r="AI31" s="17">
        <v>2151853.2799999998</v>
      </c>
      <c r="AJ31" s="17">
        <v>74748555.680000007</v>
      </c>
      <c r="AK31" s="17">
        <v>3253435</v>
      </c>
      <c r="AL31" s="17">
        <v>2343640</v>
      </c>
      <c r="AM31" s="17">
        <v>6910000</v>
      </c>
      <c r="AN31" s="17">
        <v>5788532.7999999998</v>
      </c>
      <c r="AO31" s="17">
        <v>3250372.28</v>
      </c>
      <c r="AP31" s="17">
        <v>1148899.93</v>
      </c>
      <c r="AQ31" s="17">
        <v>15306362.119999999</v>
      </c>
      <c r="AR31" s="17">
        <v>3113626.16</v>
      </c>
      <c r="AS31" s="17">
        <v>5352641.07</v>
      </c>
      <c r="AT31" s="17">
        <v>5283730.7699999996</v>
      </c>
      <c r="AU31" s="17">
        <v>2524500</v>
      </c>
      <c r="AV31" s="17">
        <v>1355381.02</v>
      </c>
      <c r="AW31" s="17">
        <v>3200000</v>
      </c>
      <c r="AX31" s="17">
        <v>2553647</v>
      </c>
      <c r="AY31" s="17">
        <v>1500000</v>
      </c>
      <c r="AZ31" s="17">
        <v>19594132.300000001</v>
      </c>
      <c r="BA31" s="17">
        <v>2402920</v>
      </c>
      <c r="BB31" s="17">
        <v>26020000</v>
      </c>
      <c r="BC31" s="17">
        <v>10719633.640000001</v>
      </c>
      <c r="BD31" s="17">
        <v>1822436.56</v>
      </c>
      <c r="BE31" s="17">
        <v>3463000</v>
      </c>
      <c r="BF31" s="17">
        <v>18370000</v>
      </c>
      <c r="BG31" s="17">
        <v>1612000</v>
      </c>
      <c r="BH31" s="17">
        <v>1165000</v>
      </c>
      <c r="BI31" s="17">
        <v>2212092</v>
      </c>
      <c r="BJ31" s="17">
        <v>1951500</v>
      </c>
      <c r="BK31" s="17">
        <v>25000000</v>
      </c>
      <c r="BL31" s="17">
        <v>6333509.0800000001</v>
      </c>
      <c r="BM31" s="17">
        <v>4280897</v>
      </c>
      <c r="BN31" s="17">
        <v>5641172.9199999999</v>
      </c>
      <c r="BO31" s="17">
        <v>3292850</v>
      </c>
      <c r="BP31" s="17">
        <v>3406150.77</v>
      </c>
      <c r="BQ31" s="17">
        <v>98800410</v>
      </c>
      <c r="BR31" s="17">
        <v>4894378.8099999996</v>
      </c>
      <c r="BS31" s="17">
        <v>3268751.65</v>
      </c>
      <c r="BT31" s="17">
        <v>20825859.07</v>
      </c>
      <c r="BU31" s="17">
        <v>2010000</v>
      </c>
      <c r="BV31" s="17">
        <v>3645043.8</v>
      </c>
      <c r="BW31" s="17">
        <v>10072500</v>
      </c>
      <c r="BX31" s="17">
        <v>2405696.23</v>
      </c>
      <c r="BY31" s="17">
        <v>2174106.36</v>
      </c>
      <c r="BZ31" s="17">
        <v>2669000</v>
      </c>
      <c r="CA31" s="17">
        <v>4332174.63</v>
      </c>
      <c r="CB31" s="17">
        <v>8330000</v>
      </c>
      <c r="CC31" s="17">
        <v>5173591.4400000004</v>
      </c>
      <c r="CD31" s="17">
        <v>8227564.0300000003</v>
      </c>
      <c r="CE31" s="17">
        <v>2934304</v>
      </c>
      <c r="CF31" s="17">
        <v>2791435.09</v>
      </c>
      <c r="CG31" s="17">
        <v>2062760.97</v>
      </c>
      <c r="CH31" s="17">
        <v>2311555</v>
      </c>
      <c r="CI31" s="17">
        <v>10661868.67</v>
      </c>
      <c r="CJ31" s="17">
        <v>1333803.3899999999</v>
      </c>
      <c r="CK31" s="17">
        <v>1960508.35</v>
      </c>
      <c r="CL31" s="64">
        <f t="shared" si="3"/>
        <v>664731910.17999995</v>
      </c>
    </row>
    <row r="32" spans="1:90" s="20" customFormat="1" x14ac:dyDescent="0.6">
      <c r="A32" s="16" t="s">
        <v>400</v>
      </c>
      <c r="B32" s="17">
        <v>35770887.200000003</v>
      </c>
      <c r="C32" s="17">
        <v>3455000</v>
      </c>
      <c r="D32" s="17">
        <v>5000000</v>
      </c>
      <c r="E32" s="17">
        <v>4469376</v>
      </c>
      <c r="F32" s="17">
        <v>2612800</v>
      </c>
      <c r="G32" s="17">
        <v>4500000</v>
      </c>
      <c r="H32" s="17">
        <v>6302411</v>
      </c>
      <c r="I32" s="17">
        <v>11771377.9</v>
      </c>
      <c r="J32" s="17">
        <v>7463780</v>
      </c>
      <c r="K32" s="17">
        <v>8523000</v>
      </c>
      <c r="L32" s="17">
        <v>15510889.66</v>
      </c>
      <c r="M32" s="17">
        <v>2001500</v>
      </c>
      <c r="N32" s="17">
        <v>20363809.129999999</v>
      </c>
      <c r="O32" s="17">
        <v>5038096</v>
      </c>
      <c r="P32" s="17">
        <v>7492000</v>
      </c>
      <c r="Q32" s="17">
        <v>3770395</v>
      </c>
      <c r="R32" s="17">
        <v>7101090.6399999997</v>
      </c>
      <c r="S32" s="17">
        <v>5442647</v>
      </c>
      <c r="T32" s="17">
        <v>3548671.88</v>
      </c>
      <c r="U32" s="17">
        <v>2043450</v>
      </c>
      <c r="V32" s="17">
        <v>50000000</v>
      </c>
      <c r="W32" s="17">
        <v>3722600</v>
      </c>
      <c r="X32" s="17">
        <v>8430000</v>
      </c>
      <c r="Y32" s="17">
        <v>6334465.7599999998</v>
      </c>
      <c r="Z32" s="17">
        <v>3058421.7599999998</v>
      </c>
      <c r="AA32" s="17">
        <v>4903869.13</v>
      </c>
      <c r="AB32" s="17">
        <v>4200000</v>
      </c>
      <c r="AC32" s="17">
        <v>18000000</v>
      </c>
      <c r="AD32" s="17">
        <v>5740000</v>
      </c>
      <c r="AE32" s="17">
        <v>4771522</v>
      </c>
      <c r="AF32" s="17">
        <v>7599000</v>
      </c>
      <c r="AG32" s="17">
        <v>6964000</v>
      </c>
      <c r="AH32" s="17">
        <v>5400000</v>
      </c>
      <c r="AI32" s="17">
        <v>7803000</v>
      </c>
      <c r="AJ32" s="17">
        <v>71720000</v>
      </c>
      <c r="AK32" s="17">
        <v>10826400</v>
      </c>
      <c r="AL32" s="17">
        <v>4780000</v>
      </c>
      <c r="AM32" s="17">
        <v>7669050</v>
      </c>
      <c r="AN32" s="17">
        <v>9094860.1400000006</v>
      </c>
      <c r="AO32" s="17">
        <v>8085594.7999999998</v>
      </c>
      <c r="AP32" s="17">
        <v>1985599.76</v>
      </c>
      <c r="AQ32" s="17">
        <v>23967968.170000002</v>
      </c>
      <c r="AR32" s="17">
        <v>5186703.1100000003</v>
      </c>
      <c r="AS32" s="17">
        <v>9618893.3499999996</v>
      </c>
      <c r="AT32" s="17">
        <v>9114640</v>
      </c>
      <c r="AU32" s="17">
        <v>4849650.55</v>
      </c>
      <c r="AV32" s="17">
        <v>3249489</v>
      </c>
      <c r="AW32" s="17">
        <v>5625933.5999999996</v>
      </c>
      <c r="AX32" s="17">
        <v>4025390</v>
      </c>
      <c r="AY32" s="17">
        <v>3861583.61</v>
      </c>
      <c r="AZ32" s="17">
        <v>29911314.079999998</v>
      </c>
      <c r="BA32" s="17">
        <v>3872878</v>
      </c>
      <c r="BB32" s="17">
        <v>28280000</v>
      </c>
      <c r="BC32" s="17">
        <v>10866684.33</v>
      </c>
      <c r="BD32" s="17">
        <v>3684527.63</v>
      </c>
      <c r="BE32" s="17">
        <v>5040000</v>
      </c>
      <c r="BF32" s="17">
        <v>20947728.149999999</v>
      </c>
      <c r="BG32" s="17">
        <v>3799072.26</v>
      </c>
      <c r="BH32" s="17">
        <v>3584103</v>
      </c>
      <c r="BI32" s="17">
        <v>3522591</v>
      </c>
      <c r="BJ32" s="17">
        <v>3402059</v>
      </c>
      <c r="BK32" s="17">
        <v>33000000</v>
      </c>
      <c r="BL32" s="17">
        <v>6908344.7999999998</v>
      </c>
      <c r="BM32" s="17">
        <v>5813674.9199999999</v>
      </c>
      <c r="BN32" s="17">
        <v>9508518.8599999994</v>
      </c>
      <c r="BO32" s="17">
        <v>9623920</v>
      </c>
      <c r="BP32" s="17">
        <v>3712459</v>
      </c>
      <c r="BQ32" s="17">
        <v>103668210</v>
      </c>
      <c r="BR32" s="17">
        <v>6594134.7199999997</v>
      </c>
      <c r="BS32" s="17">
        <v>7104510.5899999999</v>
      </c>
      <c r="BT32" s="17">
        <v>17906717.91</v>
      </c>
      <c r="BU32" s="17">
        <v>3795111</v>
      </c>
      <c r="BV32" s="17">
        <v>3765700.31</v>
      </c>
      <c r="BW32" s="17">
        <v>14365356.800000001</v>
      </c>
      <c r="BX32" s="17">
        <v>4497434.8</v>
      </c>
      <c r="BY32" s="17">
        <v>3209648.73</v>
      </c>
      <c r="BZ32" s="17">
        <v>5418610</v>
      </c>
      <c r="CA32" s="17">
        <v>16811398.48</v>
      </c>
      <c r="CB32" s="17">
        <v>10704403.26</v>
      </c>
      <c r="CC32" s="17">
        <v>7931312.4299999997</v>
      </c>
      <c r="CD32" s="17">
        <v>9089827.1300000008</v>
      </c>
      <c r="CE32" s="17">
        <v>3337829</v>
      </c>
      <c r="CF32" s="17">
        <v>2820647.48</v>
      </c>
      <c r="CG32" s="17">
        <v>4817936.88</v>
      </c>
      <c r="CH32" s="17">
        <v>3475161.22</v>
      </c>
      <c r="CI32" s="17">
        <v>18675304.219999999</v>
      </c>
      <c r="CJ32" s="17">
        <v>1223254.95</v>
      </c>
      <c r="CK32" s="17">
        <v>1662705.24</v>
      </c>
      <c r="CL32" s="64">
        <f t="shared" si="3"/>
        <v>919122906.32999992</v>
      </c>
    </row>
    <row r="33" spans="1:90" s="20" customFormat="1" x14ac:dyDescent="0.6">
      <c r="A33" s="16" t="s">
        <v>401</v>
      </c>
      <c r="B33" s="17">
        <v>88256059.409999996</v>
      </c>
      <c r="C33" s="17">
        <v>6848076.6200000001</v>
      </c>
      <c r="D33" s="17">
        <v>4300000</v>
      </c>
      <c r="E33" s="17">
        <v>7576874.2599999998</v>
      </c>
      <c r="F33" s="17">
        <v>6589580</v>
      </c>
      <c r="G33" s="17">
        <v>5762500</v>
      </c>
      <c r="H33" s="17">
        <v>5074251</v>
      </c>
      <c r="I33" s="17">
        <v>13328322.119999999</v>
      </c>
      <c r="J33" s="17">
        <v>6863100</v>
      </c>
      <c r="K33" s="17">
        <v>13052000</v>
      </c>
      <c r="L33" s="17">
        <v>25867777.129999999</v>
      </c>
      <c r="M33" s="17">
        <v>7698289.4900000002</v>
      </c>
      <c r="N33" s="17">
        <v>73170058.849999994</v>
      </c>
      <c r="O33" s="17">
        <v>7484433.5999999996</v>
      </c>
      <c r="P33" s="17">
        <v>11709836.630000001</v>
      </c>
      <c r="Q33" s="17">
        <v>17531910.68</v>
      </c>
      <c r="R33" s="17">
        <v>8938439.4700000007</v>
      </c>
      <c r="S33" s="17">
        <v>9730368.3800000008</v>
      </c>
      <c r="T33" s="17">
        <v>4710845.9000000004</v>
      </c>
      <c r="U33" s="17">
        <v>5192500</v>
      </c>
      <c r="V33" s="17">
        <v>100000000</v>
      </c>
      <c r="W33" s="17">
        <v>11840900</v>
      </c>
      <c r="X33" s="17">
        <v>13441931.550000001</v>
      </c>
      <c r="Y33" s="17">
        <v>10174395.439999999</v>
      </c>
      <c r="Z33" s="17">
        <v>5149497.62</v>
      </c>
      <c r="AA33" s="17">
        <v>12991876.1</v>
      </c>
      <c r="AB33" s="17">
        <v>8000000</v>
      </c>
      <c r="AC33" s="17">
        <v>23000000</v>
      </c>
      <c r="AD33" s="17">
        <v>6000000</v>
      </c>
      <c r="AE33" s="17">
        <v>6044639.0499999998</v>
      </c>
      <c r="AF33" s="17">
        <v>9608635.8699999992</v>
      </c>
      <c r="AG33" s="17">
        <v>10609325.050000001</v>
      </c>
      <c r="AH33" s="17">
        <v>8292284.7300000004</v>
      </c>
      <c r="AI33" s="17">
        <v>14383033.27</v>
      </c>
      <c r="AJ33" s="17">
        <v>159721502.97999999</v>
      </c>
      <c r="AK33" s="17">
        <v>7066330.4299999997</v>
      </c>
      <c r="AL33" s="17">
        <v>6046297.4100000001</v>
      </c>
      <c r="AM33" s="17">
        <v>14153642.4</v>
      </c>
      <c r="AN33" s="17">
        <v>13605802.199999999</v>
      </c>
      <c r="AO33" s="17">
        <v>10900982.369999999</v>
      </c>
      <c r="AP33" s="17">
        <v>3626523</v>
      </c>
      <c r="AQ33" s="17">
        <v>54565425.119999997</v>
      </c>
      <c r="AR33" s="17">
        <v>8695707.4600000009</v>
      </c>
      <c r="AS33" s="17">
        <v>17505600.75</v>
      </c>
      <c r="AT33" s="17">
        <v>13865825.07</v>
      </c>
      <c r="AU33" s="17">
        <v>11254713.08</v>
      </c>
      <c r="AV33" s="17">
        <v>5797098.6399999997</v>
      </c>
      <c r="AW33" s="17">
        <v>6603497.2300000004</v>
      </c>
      <c r="AX33" s="17">
        <v>8247027.0300000003</v>
      </c>
      <c r="AY33" s="17">
        <v>8836429.0099999998</v>
      </c>
      <c r="AZ33" s="17">
        <v>58151194.869999997</v>
      </c>
      <c r="BA33" s="17">
        <v>10367212.43</v>
      </c>
      <c r="BB33" s="17">
        <v>96820000</v>
      </c>
      <c r="BC33" s="17">
        <v>20140987.77</v>
      </c>
      <c r="BD33" s="17">
        <v>4607746.57</v>
      </c>
      <c r="BE33" s="17">
        <v>15814213.289999999</v>
      </c>
      <c r="BF33" s="17">
        <v>86878730</v>
      </c>
      <c r="BG33" s="17">
        <v>5313092.82</v>
      </c>
      <c r="BH33" s="17">
        <v>8959505.8599999994</v>
      </c>
      <c r="BI33" s="17">
        <v>11351800</v>
      </c>
      <c r="BJ33" s="17">
        <v>9518348.5099999998</v>
      </c>
      <c r="BK33" s="17">
        <v>65000000</v>
      </c>
      <c r="BL33" s="17">
        <v>14324973.57</v>
      </c>
      <c r="BM33" s="17">
        <v>12791937.439999999</v>
      </c>
      <c r="BN33" s="17">
        <v>15375978.460000001</v>
      </c>
      <c r="BO33" s="17">
        <v>12106707.130000001</v>
      </c>
      <c r="BP33" s="17">
        <v>10279464.619999999</v>
      </c>
      <c r="BQ33" s="17">
        <v>218151616.75999999</v>
      </c>
      <c r="BR33" s="17">
        <v>12707322.5</v>
      </c>
      <c r="BS33" s="17">
        <v>7248123.0800000001</v>
      </c>
      <c r="BT33" s="17">
        <v>71079786.079999998</v>
      </c>
      <c r="BU33" s="17">
        <v>7215314.9900000002</v>
      </c>
      <c r="BV33" s="17">
        <v>12113180.32</v>
      </c>
      <c r="BW33" s="17">
        <v>41455000</v>
      </c>
      <c r="BX33" s="17">
        <v>8262915.8399999999</v>
      </c>
      <c r="BY33" s="17">
        <v>6836638.9699999997</v>
      </c>
      <c r="BZ33" s="17">
        <v>11080491.4</v>
      </c>
      <c r="CA33" s="17">
        <v>10568267.710000001</v>
      </c>
      <c r="CB33" s="17">
        <v>30333895.629999999</v>
      </c>
      <c r="CC33" s="17">
        <v>9594063.0099999998</v>
      </c>
      <c r="CD33" s="17">
        <v>25504613.120000001</v>
      </c>
      <c r="CE33" s="17">
        <v>6822572.5099999998</v>
      </c>
      <c r="CF33" s="17">
        <v>5204270.32</v>
      </c>
      <c r="CG33" s="17">
        <v>6762471.3799999999</v>
      </c>
      <c r="CH33" s="17">
        <v>3991951.24</v>
      </c>
      <c r="CI33" s="17">
        <v>34388981.420000002</v>
      </c>
      <c r="CJ33" s="17">
        <v>8573098.7699999996</v>
      </c>
      <c r="CK33" s="17">
        <v>8300418.4100000001</v>
      </c>
      <c r="CL33" s="64">
        <f t="shared" si="3"/>
        <v>1923711033.1999998</v>
      </c>
    </row>
    <row r="34" spans="1:90" s="20" customFormat="1" x14ac:dyDescent="0.6">
      <c r="A34" s="16" t="s">
        <v>402</v>
      </c>
      <c r="B34" s="17">
        <v>2257863.46</v>
      </c>
      <c r="C34" s="17">
        <v>28351.88</v>
      </c>
      <c r="D34" s="17">
        <v>36000</v>
      </c>
      <c r="E34" s="17">
        <v>37000</v>
      </c>
      <c r="F34" s="17">
        <v>24600</v>
      </c>
      <c r="G34" s="17">
        <v>13000</v>
      </c>
      <c r="H34" s="17">
        <v>5077</v>
      </c>
      <c r="I34" s="17">
        <v>98507.12</v>
      </c>
      <c r="J34" s="17">
        <v>48300</v>
      </c>
      <c r="K34" s="17">
        <v>103600</v>
      </c>
      <c r="L34" s="17">
        <v>53349.1</v>
      </c>
      <c r="M34" s="17">
        <v>7381.75</v>
      </c>
      <c r="N34" s="17">
        <v>200668.84</v>
      </c>
      <c r="O34" s="17">
        <v>10630.26</v>
      </c>
      <c r="P34" s="17">
        <v>33500</v>
      </c>
      <c r="Q34" s="17">
        <v>268606.74</v>
      </c>
      <c r="R34" s="17">
        <v>68460.06</v>
      </c>
      <c r="S34" s="17">
        <v>43072.78</v>
      </c>
      <c r="T34" s="17">
        <v>48344.15</v>
      </c>
      <c r="U34" s="17">
        <v>9000</v>
      </c>
      <c r="V34" s="17">
        <v>2600000</v>
      </c>
      <c r="W34" s="17">
        <v>45000</v>
      </c>
      <c r="X34" s="17">
        <v>289589.36</v>
      </c>
      <c r="Y34" s="17">
        <v>38112.94</v>
      </c>
      <c r="Z34" s="17">
        <v>23153.15</v>
      </c>
      <c r="AA34" s="17">
        <v>74081.240000000005</v>
      </c>
      <c r="AB34" s="17">
        <v>525400.07999999996</v>
      </c>
      <c r="AC34" s="17">
        <v>300000</v>
      </c>
      <c r="AD34" s="17">
        <v>60000</v>
      </c>
      <c r="AE34" s="17">
        <v>47627.12</v>
      </c>
      <c r="AF34" s="17">
        <v>34286.720000000001</v>
      </c>
      <c r="AG34" s="17">
        <v>44677.440000000002</v>
      </c>
      <c r="AH34" s="17">
        <v>62319.86</v>
      </c>
      <c r="AI34" s="17">
        <v>115367.12</v>
      </c>
      <c r="AJ34" s="17">
        <v>6719299.3899999997</v>
      </c>
      <c r="AK34" s="17">
        <v>80875.92</v>
      </c>
      <c r="AL34" s="17">
        <v>20338.060000000001</v>
      </c>
      <c r="AM34" s="17">
        <v>505751.26</v>
      </c>
      <c r="AN34" s="17">
        <v>73388.600000000006</v>
      </c>
      <c r="AO34" s="17">
        <v>34000</v>
      </c>
      <c r="AP34" s="17">
        <v>9000</v>
      </c>
      <c r="AQ34" s="17">
        <v>392430.12</v>
      </c>
      <c r="AR34" s="17">
        <v>64970.34</v>
      </c>
      <c r="AS34" s="17">
        <v>95483.839999999997</v>
      </c>
      <c r="AT34" s="17">
        <v>77660.61</v>
      </c>
      <c r="AU34" s="17">
        <v>64723.31</v>
      </c>
      <c r="AV34" s="17">
        <v>632.4</v>
      </c>
      <c r="AW34" s="17">
        <v>15000</v>
      </c>
      <c r="AX34" s="17">
        <v>51320.68</v>
      </c>
      <c r="AY34" s="17">
        <v>4822.96</v>
      </c>
      <c r="AZ34" s="17">
        <v>216031.79</v>
      </c>
      <c r="BA34" s="17">
        <v>12780</v>
      </c>
      <c r="BB34" s="17">
        <v>1000000</v>
      </c>
      <c r="BC34" s="17">
        <v>1836000</v>
      </c>
      <c r="BD34" s="17">
        <v>55539.98</v>
      </c>
      <c r="BE34" s="17">
        <v>29415</v>
      </c>
      <c r="BF34" s="17">
        <v>650000</v>
      </c>
      <c r="BG34" s="17">
        <v>13738.56</v>
      </c>
      <c r="BH34" s="17">
        <v>2393.2800000000002</v>
      </c>
      <c r="BI34" s="17">
        <v>39000</v>
      </c>
      <c r="BJ34" s="17">
        <v>6487.28</v>
      </c>
      <c r="BK34" s="17">
        <v>3000000</v>
      </c>
      <c r="BL34" s="17">
        <v>93586.9</v>
      </c>
      <c r="BM34" s="17">
        <v>50000</v>
      </c>
      <c r="BN34" s="17">
        <v>145780.84</v>
      </c>
      <c r="BO34" s="17">
        <v>62145.279999999999</v>
      </c>
      <c r="BP34" s="17">
        <v>51291.040000000001</v>
      </c>
      <c r="BQ34" s="17">
        <v>3631104.34</v>
      </c>
      <c r="BR34" s="17">
        <v>22306.27</v>
      </c>
      <c r="BS34" s="17">
        <v>213905.01</v>
      </c>
      <c r="BT34" s="17">
        <v>372359.16</v>
      </c>
      <c r="BU34" s="17">
        <v>28928</v>
      </c>
      <c r="BV34" s="17">
        <v>93739.72</v>
      </c>
      <c r="BW34" s="17">
        <v>380000</v>
      </c>
      <c r="BX34" s="17">
        <v>27226.240000000002</v>
      </c>
      <c r="BY34" s="17">
        <v>57133.27</v>
      </c>
      <c r="BZ34" s="17">
        <v>113000</v>
      </c>
      <c r="CA34" s="17">
        <v>197276.07</v>
      </c>
      <c r="CB34" s="17">
        <v>239000</v>
      </c>
      <c r="CC34" s="17">
        <v>63253.42</v>
      </c>
      <c r="CD34" s="17">
        <v>225447.83</v>
      </c>
      <c r="CE34" s="17">
        <v>7218.23</v>
      </c>
      <c r="CF34" s="17">
        <v>74130.69</v>
      </c>
      <c r="CG34" s="17">
        <v>15674.43</v>
      </c>
      <c r="CH34" s="17">
        <v>10511</v>
      </c>
      <c r="CI34" s="17">
        <v>79007.929999999993</v>
      </c>
      <c r="CJ34" s="17">
        <v>23670.86</v>
      </c>
      <c r="CK34" s="17">
        <v>19896.169999999998</v>
      </c>
      <c r="CL34" s="64">
        <f t="shared" si="3"/>
        <v>29023604.25</v>
      </c>
    </row>
    <row r="35" spans="1:90" s="3" customFormat="1" x14ac:dyDescent="0.6">
      <c r="A35" s="16" t="s">
        <v>403</v>
      </c>
      <c r="B35" s="17">
        <v>26705420</v>
      </c>
      <c r="C35" s="17">
        <v>10542250</v>
      </c>
      <c r="D35" s="17">
        <v>10549000</v>
      </c>
      <c r="E35" s="17">
        <v>5110000</v>
      </c>
      <c r="F35" s="17">
        <v>2276100</v>
      </c>
      <c r="G35" s="17">
        <v>6820000</v>
      </c>
      <c r="H35" s="17">
        <v>23926188</v>
      </c>
      <c r="I35" s="17">
        <v>23694068.300000001</v>
      </c>
      <c r="J35" s="17">
        <v>9008510</v>
      </c>
      <c r="K35" s="17">
        <v>7264464</v>
      </c>
      <c r="L35" s="17">
        <v>21512877.149999999</v>
      </c>
      <c r="M35" s="17">
        <v>3540717.87</v>
      </c>
      <c r="N35" s="17">
        <v>28501253.379999999</v>
      </c>
      <c r="O35" s="17">
        <v>10203369.060000001</v>
      </c>
      <c r="P35" s="17">
        <v>22678000</v>
      </c>
      <c r="Q35" s="17">
        <v>9431391.1799999997</v>
      </c>
      <c r="R35" s="17">
        <v>6581843.1600000001</v>
      </c>
      <c r="S35" s="17">
        <v>7449106.8300000001</v>
      </c>
      <c r="T35" s="17">
        <v>5500006.4000000004</v>
      </c>
      <c r="U35" s="17">
        <v>5344440</v>
      </c>
      <c r="V35" s="17">
        <v>14000000</v>
      </c>
      <c r="W35" s="17">
        <v>6482000</v>
      </c>
      <c r="X35" s="17">
        <v>6027624.46</v>
      </c>
      <c r="Y35" s="17">
        <v>10865712.52</v>
      </c>
      <c r="Z35" s="17">
        <v>2893715.53</v>
      </c>
      <c r="AA35" s="17">
        <v>5645848</v>
      </c>
      <c r="AB35" s="17">
        <v>4000000</v>
      </c>
      <c r="AC35" s="17">
        <v>12400000</v>
      </c>
      <c r="AD35" s="17">
        <v>5000000</v>
      </c>
      <c r="AE35" s="17">
        <v>4316001.59</v>
      </c>
      <c r="AF35" s="17">
        <v>4700018</v>
      </c>
      <c r="AG35" s="17">
        <v>11541243.359999999</v>
      </c>
      <c r="AH35" s="17">
        <v>4500000</v>
      </c>
      <c r="AI35" s="17">
        <v>7744095.0999999996</v>
      </c>
      <c r="AJ35" s="17">
        <v>24038915.920000002</v>
      </c>
      <c r="AK35" s="17">
        <v>4259540</v>
      </c>
      <c r="AL35" s="17">
        <v>1478047</v>
      </c>
      <c r="AM35" s="17">
        <v>12338279.6</v>
      </c>
      <c r="AN35" s="17">
        <v>7733998.8799999999</v>
      </c>
      <c r="AO35" s="17">
        <v>2618000</v>
      </c>
      <c r="AP35" s="17">
        <v>1790000</v>
      </c>
      <c r="AQ35" s="17">
        <v>11014890.52</v>
      </c>
      <c r="AR35" s="17">
        <v>2692721.51</v>
      </c>
      <c r="AS35" s="17">
        <v>8424002.5500000007</v>
      </c>
      <c r="AT35" s="17">
        <v>3304649.66</v>
      </c>
      <c r="AU35" s="17">
        <v>5880225.7300000004</v>
      </c>
      <c r="AV35" s="17">
        <v>2044396.14</v>
      </c>
      <c r="AW35" s="17">
        <v>2347433</v>
      </c>
      <c r="AX35" s="17">
        <v>7448612</v>
      </c>
      <c r="AY35" s="17">
        <v>1723117.05</v>
      </c>
      <c r="AZ35" s="17">
        <v>16208524.35</v>
      </c>
      <c r="BA35" s="17">
        <v>1584639</v>
      </c>
      <c r="BB35" s="17">
        <v>24000000</v>
      </c>
      <c r="BC35" s="17">
        <v>11048978.199999999</v>
      </c>
      <c r="BD35" s="17">
        <v>5050188.4400000004</v>
      </c>
      <c r="BE35" s="17">
        <v>11140000</v>
      </c>
      <c r="BF35" s="17">
        <v>8750305</v>
      </c>
      <c r="BG35" s="17">
        <v>2406730</v>
      </c>
      <c r="BH35" s="17">
        <v>2175850</v>
      </c>
      <c r="BI35" s="17">
        <v>2380317.25</v>
      </c>
      <c r="BJ35" s="17">
        <v>1960875</v>
      </c>
      <c r="BK35" s="17">
        <v>20000000</v>
      </c>
      <c r="BL35" s="17">
        <v>10073444.75</v>
      </c>
      <c r="BM35" s="17">
        <v>7788000</v>
      </c>
      <c r="BN35" s="17">
        <v>4508724.38</v>
      </c>
      <c r="BO35" s="17">
        <v>5149095</v>
      </c>
      <c r="BP35" s="17">
        <v>4906399.25</v>
      </c>
      <c r="BQ35" s="17">
        <v>78449685.260000005</v>
      </c>
      <c r="BR35" s="17">
        <v>5158497.12</v>
      </c>
      <c r="BS35" s="17">
        <v>5857257.8300000001</v>
      </c>
      <c r="BT35" s="17">
        <v>16332885</v>
      </c>
      <c r="BU35" s="17">
        <v>850000</v>
      </c>
      <c r="BV35" s="17">
        <v>4630800</v>
      </c>
      <c r="BW35" s="17">
        <v>17125000</v>
      </c>
      <c r="BX35" s="17">
        <v>4219741.93</v>
      </c>
      <c r="BY35" s="17">
        <v>3808289.2</v>
      </c>
      <c r="BZ35" s="17">
        <v>13955270</v>
      </c>
      <c r="CA35" s="17">
        <v>9002518.25</v>
      </c>
      <c r="CB35" s="17">
        <v>17949984.879999999</v>
      </c>
      <c r="CC35" s="17">
        <v>8964934.0899999999</v>
      </c>
      <c r="CD35" s="17">
        <v>6215218.0599999996</v>
      </c>
      <c r="CE35" s="17">
        <v>3398413.09</v>
      </c>
      <c r="CF35" s="17">
        <v>3447211.28</v>
      </c>
      <c r="CG35" s="17">
        <v>6447484.46</v>
      </c>
      <c r="CH35" s="17">
        <v>5101775</v>
      </c>
      <c r="CI35" s="17">
        <v>19128835.129999999</v>
      </c>
      <c r="CJ35" s="17">
        <v>5594968.79</v>
      </c>
      <c r="CK35" s="17">
        <v>6778650.1200000001</v>
      </c>
      <c r="CL35" s="64">
        <f t="shared" si="3"/>
        <v>827441583.56000006</v>
      </c>
    </row>
    <row r="36" spans="1:90" s="20" customFormat="1" x14ac:dyDescent="0.6">
      <c r="A36" s="16" t="s">
        <v>404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1000000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609165.03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666.99</v>
      </c>
      <c r="BA36" s="17">
        <v>0</v>
      </c>
      <c r="BB36" s="17">
        <v>4000000</v>
      </c>
      <c r="BC36" s="17">
        <v>0</v>
      </c>
      <c r="BD36" s="17">
        <v>0</v>
      </c>
      <c r="BE36" s="17">
        <v>0</v>
      </c>
      <c r="BF36" s="17">
        <v>20000</v>
      </c>
      <c r="BG36" s="17">
        <v>0</v>
      </c>
      <c r="BH36" s="17">
        <v>0</v>
      </c>
      <c r="BI36" s="17">
        <v>0</v>
      </c>
      <c r="BJ36" s="17">
        <v>0</v>
      </c>
      <c r="BK36" s="17">
        <v>220000000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43689000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64">
        <v>0</v>
      </c>
    </row>
    <row r="37" spans="1:90" s="25" customFormat="1" x14ac:dyDescent="0.6">
      <c r="A37" s="70" t="s">
        <v>405</v>
      </c>
      <c r="B37" s="66">
        <f>SUM(B22:B36)</f>
        <v>1146279618.2</v>
      </c>
      <c r="C37" s="39">
        <f t="shared" ref="C37:BN37" si="4">SUM(C22:C36)</f>
        <v>131021261.42</v>
      </c>
      <c r="D37" s="39">
        <f t="shared" si="4"/>
        <v>125444860</v>
      </c>
      <c r="E37" s="39">
        <f t="shared" si="4"/>
        <v>115876570.95000002</v>
      </c>
      <c r="F37" s="39">
        <f t="shared" si="4"/>
        <v>88082692.640000001</v>
      </c>
      <c r="G37" s="39">
        <f t="shared" si="4"/>
        <v>136518369.96000001</v>
      </c>
      <c r="H37" s="39">
        <f t="shared" si="4"/>
        <v>177601524.71000001</v>
      </c>
      <c r="I37" s="39">
        <f t="shared" si="4"/>
        <v>293193230.08999997</v>
      </c>
      <c r="J37" s="39">
        <f t="shared" si="4"/>
        <v>129027450</v>
      </c>
      <c r="K37" s="39">
        <f t="shared" si="4"/>
        <v>158522974</v>
      </c>
      <c r="L37" s="39">
        <f t="shared" si="4"/>
        <v>363157413.39000005</v>
      </c>
      <c r="M37" s="39">
        <f t="shared" si="4"/>
        <v>59512643.369999997</v>
      </c>
      <c r="N37" s="39">
        <f t="shared" si="4"/>
        <v>765975439.78000009</v>
      </c>
      <c r="O37" s="39">
        <f>SUM(O22:O36)</f>
        <v>132355265.20000003</v>
      </c>
      <c r="P37" s="39">
        <f t="shared" si="4"/>
        <v>196119229.13</v>
      </c>
      <c r="Q37" s="39">
        <f t="shared" si="4"/>
        <v>253344817.43000001</v>
      </c>
      <c r="R37" s="39">
        <f t="shared" si="4"/>
        <v>131921154.83999999</v>
      </c>
      <c r="S37" s="39">
        <f t="shared" si="4"/>
        <v>134462292.06999999</v>
      </c>
      <c r="T37" s="39">
        <f t="shared" si="4"/>
        <v>110600190.64</v>
      </c>
      <c r="U37" s="39">
        <f t="shared" si="4"/>
        <v>69350084.030000001</v>
      </c>
      <c r="V37" s="39">
        <f t="shared" si="4"/>
        <v>1375471720</v>
      </c>
      <c r="W37" s="39">
        <f t="shared" si="4"/>
        <v>105877549.08</v>
      </c>
      <c r="X37" s="39">
        <f t="shared" si="4"/>
        <v>177095600.13000005</v>
      </c>
      <c r="Y37" s="39">
        <f t="shared" si="4"/>
        <v>136061931.44000003</v>
      </c>
      <c r="Z37" s="39">
        <f t="shared" si="4"/>
        <v>71879661.939999998</v>
      </c>
      <c r="AA37" s="39">
        <f t="shared" si="4"/>
        <v>96669061.189999998</v>
      </c>
      <c r="AB37" s="39">
        <f t="shared" si="4"/>
        <v>100505400.08</v>
      </c>
      <c r="AC37" s="66">
        <f t="shared" si="4"/>
        <v>348500000</v>
      </c>
      <c r="AD37" s="39">
        <f t="shared" si="4"/>
        <v>100210000</v>
      </c>
      <c r="AE37" s="39">
        <f t="shared" si="4"/>
        <v>103005444.95</v>
      </c>
      <c r="AF37" s="39">
        <f t="shared" si="4"/>
        <v>132602286.59</v>
      </c>
      <c r="AG37" s="39">
        <f t="shared" si="4"/>
        <v>211535160.98000002</v>
      </c>
      <c r="AH37" s="39">
        <f t="shared" si="4"/>
        <v>112806086.63</v>
      </c>
      <c r="AI37" s="39">
        <f t="shared" si="4"/>
        <v>103625645.5</v>
      </c>
      <c r="AJ37" s="39">
        <f t="shared" si="4"/>
        <v>2789578914.8499999</v>
      </c>
      <c r="AK37" s="39">
        <f t="shared" si="4"/>
        <v>134472350.69</v>
      </c>
      <c r="AL37" s="39">
        <f t="shared" si="4"/>
        <v>107285939.84</v>
      </c>
      <c r="AM37" s="39">
        <f t="shared" si="4"/>
        <v>256413104.72</v>
      </c>
      <c r="AN37" s="39">
        <f t="shared" si="4"/>
        <v>228322296.24999997</v>
      </c>
      <c r="AO37" s="39">
        <f t="shared" si="4"/>
        <v>126782523.14</v>
      </c>
      <c r="AP37" s="39">
        <f t="shared" si="4"/>
        <v>51899857</v>
      </c>
      <c r="AQ37" s="39">
        <f t="shared" si="4"/>
        <v>653900395.8499999</v>
      </c>
      <c r="AR37" s="39">
        <f t="shared" si="4"/>
        <v>124548012.55999999</v>
      </c>
      <c r="AS37" s="39">
        <f t="shared" si="4"/>
        <v>225535737.67000002</v>
      </c>
      <c r="AT37" s="39">
        <f t="shared" si="4"/>
        <v>212567604.86000001</v>
      </c>
      <c r="AU37" s="39">
        <f t="shared" si="4"/>
        <v>122577825.34000002</v>
      </c>
      <c r="AV37" s="39">
        <f t="shared" si="4"/>
        <v>79496631.960000008</v>
      </c>
      <c r="AW37" s="39">
        <f t="shared" si="4"/>
        <v>132526571.24000001</v>
      </c>
      <c r="AX37" s="39">
        <f>SUM(AX22:AX36)</f>
        <v>118441723.08000001</v>
      </c>
      <c r="AY37" s="39">
        <f t="shared" si="4"/>
        <v>88818724.11999999</v>
      </c>
      <c r="AZ37" s="39">
        <f t="shared" si="4"/>
        <v>795602446.58999991</v>
      </c>
      <c r="BA37" s="39">
        <f t="shared" si="4"/>
        <v>101732517.66</v>
      </c>
      <c r="BB37" s="39">
        <f t="shared" si="4"/>
        <v>1350790000</v>
      </c>
      <c r="BC37" s="39">
        <f>SUM(BC22:BC36)</f>
        <v>319555632.14999998</v>
      </c>
      <c r="BD37" s="39">
        <f t="shared" si="4"/>
        <v>104796016.09000002</v>
      </c>
      <c r="BE37" s="39">
        <v>134855528.28999999</v>
      </c>
      <c r="BF37" s="39">
        <f t="shared" si="4"/>
        <v>779385637.11000001</v>
      </c>
      <c r="BG37" s="39">
        <f t="shared" si="4"/>
        <v>81343491.49000001</v>
      </c>
      <c r="BH37" s="39">
        <f t="shared" si="4"/>
        <v>69945981.620000005</v>
      </c>
      <c r="BI37" s="39">
        <f t="shared" si="4"/>
        <v>99352776.670000002</v>
      </c>
      <c r="BJ37" s="39">
        <f t="shared" si="4"/>
        <v>85276710.160000011</v>
      </c>
      <c r="BK37" s="39">
        <f>SUM(BK22:BK36)</f>
        <v>1147500000</v>
      </c>
      <c r="BL37" s="39">
        <f t="shared" si="4"/>
        <v>207490983.15000004</v>
      </c>
      <c r="BM37" s="39">
        <f t="shared" si="4"/>
        <v>162887047.92999998</v>
      </c>
      <c r="BN37" s="39">
        <f t="shared" si="4"/>
        <v>244349277.56</v>
      </c>
      <c r="BO37" s="39">
        <f t="shared" ref="BO37:CK37" si="5">SUM(BO22:BO36)</f>
        <v>166489013.91</v>
      </c>
      <c r="BP37" s="39">
        <f t="shared" si="5"/>
        <v>120797264.93000001</v>
      </c>
      <c r="BQ37" s="39">
        <f>SUM(BQ22:BQ36)</f>
        <v>4524913833.7600002</v>
      </c>
      <c r="BR37" s="39">
        <f>SUM(BR22:BR36)</f>
        <v>178711240.21000004</v>
      </c>
      <c r="BS37" s="39">
        <f>SUM(BS22:BS36)</f>
        <v>149434304.18000001</v>
      </c>
      <c r="BT37" s="39">
        <f>SUM(BT22:BT36)</f>
        <v>704886602.08000004</v>
      </c>
      <c r="BU37" s="39">
        <f t="shared" si="5"/>
        <v>58672071.620000005</v>
      </c>
      <c r="BV37" s="39">
        <f t="shared" si="5"/>
        <v>135140971.76999998</v>
      </c>
      <c r="BW37" s="39">
        <f t="shared" si="5"/>
        <v>410099232.75000006</v>
      </c>
      <c r="BX37" s="39">
        <f t="shared" si="5"/>
        <v>93718021.849999994</v>
      </c>
      <c r="BY37" s="39">
        <f t="shared" si="5"/>
        <v>102433199.82000001</v>
      </c>
      <c r="BZ37" s="39">
        <f t="shared" si="5"/>
        <v>136179261.40000001</v>
      </c>
      <c r="CA37" s="39">
        <f t="shared" si="5"/>
        <v>186626662.02999997</v>
      </c>
      <c r="CB37" s="39">
        <f t="shared" si="5"/>
        <v>351659162.17999995</v>
      </c>
      <c r="CC37" s="39">
        <f t="shared" si="5"/>
        <v>190690498.15000001</v>
      </c>
      <c r="CD37" s="39">
        <f t="shared" si="5"/>
        <v>293923923.43999994</v>
      </c>
      <c r="CE37" s="39">
        <f t="shared" si="5"/>
        <v>91442732.770000011</v>
      </c>
      <c r="CF37" s="39">
        <f t="shared" si="5"/>
        <v>87048950.75</v>
      </c>
      <c r="CG37" s="39">
        <f t="shared" si="5"/>
        <v>96811493.839999989</v>
      </c>
      <c r="CH37" s="39">
        <f t="shared" si="5"/>
        <v>89003911.75999999</v>
      </c>
      <c r="CI37" s="39">
        <f t="shared" si="5"/>
        <v>434830825.62</v>
      </c>
      <c r="CJ37" s="39">
        <f t="shared" si="5"/>
        <v>75222555.38000001</v>
      </c>
      <c r="CK37" s="68">
        <f t="shared" si="5"/>
        <v>71697970.150000006</v>
      </c>
      <c r="CL37" s="69">
        <f>SUM(B37:CK37)</f>
        <v>27782678594.349998</v>
      </c>
    </row>
    <row r="38" spans="1:90" s="37" customFormat="1" x14ac:dyDescent="0.6">
      <c r="A38" s="26"/>
      <c r="B38" s="3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3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38"/>
      <c r="CL38" s="64"/>
    </row>
    <row r="39" spans="1:90" s="25" customFormat="1" x14ac:dyDescent="0.6">
      <c r="A39" s="74" t="s">
        <v>211</v>
      </c>
      <c r="B39" s="75">
        <f t="shared" ref="B39:AG39" si="6">(SUM(B9:B20))-B37</f>
        <v>51085333.659999847</v>
      </c>
      <c r="C39" s="74">
        <f t="shared" si="6"/>
        <v>-2873363.2100000083</v>
      </c>
      <c r="D39" s="74">
        <f t="shared" si="6"/>
        <v>1389140</v>
      </c>
      <c r="E39" s="74">
        <f t="shared" si="6"/>
        <v>-5506175.4100000113</v>
      </c>
      <c r="F39" s="74">
        <f t="shared" si="6"/>
        <v>-1182838.5400000066</v>
      </c>
      <c r="G39" s="74">
        <f t="shared" si="6"/>
        <v>4468972.1299999952</v>
      </c>
      <c r="H39" s="74">
        <f t="shared" si="6"/>
        <v>4473425.9099999964</v>
      </c>
      <c r="I39" s="74">
        <f t="shared" si="6"/>
        <v>265365.41000002623</v>
      </c>
      <c r="J39" s="74">
        <f t="shared" si="6"/>
        <v>398561.84999999404</v>
      </c>
      <c r="K39" s="74">
        <f t="shared" si="6"/>
        <v>-5272484</v>
      </c>
      <c r="L39" s="74">
        <f t="shared" si="6"/>
        <v>90559451.99000001</v>
      </c>
      <c r="M39" s="74">
        <f t="shared" si="6"/>
        <v>-2936778.5300000012</v>
      </c>
      <c r="N39" s="74">
        <f t="shared" si="6"/>
        <v>23789148.629999995</v>
      </c>
      <c r="O39" s="74">
        <f t="shared" si="6"/>
        <v>188915.88999995589</v>
      </c>
      <c r="P39" s="74">
        <f t="shared" si="6"/>
        <v>7272397.8700000048</v>
      </c>
      <c r="Q39" s="74">
        <f t="shared" si="6"/>
        <v>73227781.99000001</v>
      </c>
      <c r="R39" s="74">
        <f t="shared" si="6"/>
        <v>-4143093.099999994</v>
      </c>
      <c r="S39" s="74">
        <f t="shared" si="6"/>
        <v>9122940.4600000083</v>
      </c>
      <c r="T39" s="74">
        <f t="shared" si="6"/>
        <v>42698.019999995828</v>
      </c>
      <c r="U39" s="74">
        <f t="shared" si="6"/>
        <v>242076.03999999166</v>
      </c>
      <c r="V39" s="74">
        <f t="shared" si="6"/>
        <v>46328280</v>
      </c>
      <c r="W39" s="74">
        <f t="shared" si="6"/>
        <v>8882150</v>
      </c>
      <c r="X39" s="74">
        <f t="shared" si="6"/>
        <v>15305775.209999919</v>
      </c>
      <c r="Y39" s="74">
        <f t="shared" si="6"/>
        <v>6922120.9899999797</v>
      </c>
      <c r="Z39" s="74">
        <f t="shared" si="6"/>
        <v>5702613.049999997</v>
      </c>
      <c r="AA39" s="74">
        <f t="shared" si="6"/>
        <v>-346425.21999998391</v>
      </c>
      <c r="AB39" s="74">
        <f t="shared" si="6"/>
        <v>3494599.9200000018</v>
      </c>
      <c r="AC39" s="75">
        <f t="shared" si="6"/>
        <v>-8795000</v>
      </c>
      <c r="AD39" s="74">
        <f t="shared" si="6"/>
        <v>45000</v>
      </c>
      <c r="AE39" s="74">
        <f t="shared" si="6"/>
        <v>3768790.8500000089</v>
      </c>
      <c r="AF39" s="74">
        <f t="shared" si="6"/>
        <v>-89096.629999995232</v>
      </c>
      <c r="AG39" s="74">
        <f t="shared" si="6"/>
        <v>11651001.049999952</v>
      </c>
      <c r="AH39" s="74">
        <f t="shared" ref="AH39:BM39" si="7">(SUM(AH9:AH20))-AH37</f>
        <v>-1340966.3199999928</v>
      </c>
      <c r="AI39" s="74">
        <f t="shared" si="7"/>
        <v>2557076.9200000018</v>
      </c>
      <c r="AJ39" s="74">
        <f t="shared" si="7"/>
        <v>386876901.25999975</v>
      </c>
      <c r="AK39" s="74">
        <f t="shared" si="7"/>
        <v>995295.53999999166</v>
      </c>
      <c r="AL39" s="74">
        <f t="shared" si="7"/>
        <v>16364546.50999999</v>
      </c>
      <c r="AM39" s="74">
        <f t="shared" si="7"/>
        <v>518055.10000002384</v>
      </c>
      <c r="AN39" s="74">
        <f t="shared" si="7"/>
        <v>67991.130000025034</v>
      </c>
      <c r="AO39" s="74">
        <f t="shared" si="7"/>
        <v>43730.180000007153</v>
      </c>
      <c r="AP39" s="74">
        <f t="shared" si="7"/>
        <v>215177</v>
      </c>
      <c r="AQ39" s="74">
        <f t="shared" si="7"/>
        <v>21179064.890000105</v>
      </c>
      <c r="AR39" s="74">
        <f t="shared" si="7"/>
        <v>-1566558.4799999744</v>
      </c>
      <c r="AS39" s="74">
        <f t="shared" si="7"/>
        <v>3902678.7199999988</v>
      </c>
      <c r="AT39" s="74">
        <f t="shared" si="7"/>
        <v>8886182.4899999797</v>
      </c>
      <c r="AU39" s="74">
        <f t="shared" si="7"/>
        <v>6860052.4999999702</v>
      </c>
      <c r="AV39" s="74">
        <f t="shared" si="7"/>
        <v>83.339999988675117</v>
      </c>
      <c r="AW39" s="74">
        <f t="shared" si="7"/>
        <v>-3504771.2400000095</v>
      </c>
      <c r="AX39" s="74">
        <f t="shared" si="7"/>
        <v>1522924.0599999875</v>
      </c>
      <c r="AY39" s="74">
        <f t="shared" si="7"/>
        <v>3078392.8200000077</v>
      </c>
      <c r="AZ39" s="74">
        <f t="shared" si="7"/>
        <v>-37354770.839999914</v>
      </c>
      <c r="BA39" s="74">
        <f t="shared" si="7"/>
        <v>1811.7600000202656</v>
      </c>
      <c r="BB39" s="74">
        <f t="shared" si="7"/>
        <v>45860000</v>
      </c>
      <c r="BC39" s="74">
        <f t="shared" si="7"/>
        <v>91090099.970000029</v>
      </c>
      <c r="BD39" s="74">
        <f t="shared" si="7"/>
        <v>13342048.789999977</v>
      </c>
      <c r="BE39" s="74">
        <f t="shared" si="7"/>
        <v>4883846.6400000155</v>
      </c>
      <c r="BF39" s="74">
        <f t="shared" si="7"/>
        <v>287749372.38999999</v>
      </c>
      <c r="BG39" s="74">
        <f t="shared" si="7"/>
        <v>8769967.3799999803</v>
      </c>
      <c r="BH39" s="74">
        <f t="shared" si="7"/>
        <v>9286657.7199999988</v>
      </c>
      <c r="BI39" s="74">
        <f t="shared" si="7"/>
        <v>15938081.639999986</v>
      </c>
      <c r="BJ39" s="74">
        <f t="shared" si="7"/>
        <v>27210896.329999998</v>
      </c>
      <c r="BK39" s="74">
        <f t="shared" si="7"/>
        <v>81456600</v>
      </c>
      <c r="BL39" s="74">
        <f t="shared" si="7"/>
        <v>1625876.2899999917</v>
      </c>
      <c r="BM39" s="74">
        <f t="shared" si="7"/>
        <v>3090386.2900000215</v>
      </c>
      <c r="BN39" s="74">
        <f t="shared" ref="BN39:CK39" si="8">(SUM(BN9:BN20))-BN37</f>
        <v>26500.960000008345</v>
      </c>
      <c r="BO39" s="74">
        <f t="shared" si="8"/>
        <v>-1380122.7799999714</v>
      </c>
      <c r="BP39" s="74">
        <f t="shared" si="8"/>
        <v>-7732100.0699999928</v>
      </c>
      <c r="BQ39" s="74">
        <f t="shared" si="8"/>
        <v>242890403.23999977</v>
      </c>
      <c r="BR39" s="74">
        <f t="shared" si="8"/>
        <v>4312185.9099999666</v>
      </c>
      <c r="BS39" s="74">
        <f t="shared" si="8"/>
        <v>3342336.8600000143</v>
      </c>
      <c r="BT39" s="74">
        <f t="shared" si="8"/>
        <v>151036.51999998093</v>
      </c>
      <c r="BU39" s="74">
        <f t="shared" si="8"/>
        <v>273359.39999999106</v>
      </c>
      <c r="BV39" s="74">
        <f t="shared" si="8"/>
        <v>698139.68999999762</v>
      </c>
      <c r="BW39" s="74">
        <f t="shared" si="8"/>
        <v>25764504.089999914</v>
      </c>
      <c r="BX39" s="74">
        <f t="shared" si="8"/>
        <v>608938.19000001252</v>
      </c>
      <c r="BY39" s="74">
        <f t="shared" si="8"/>
        <v>4890237.3799999952</v>
      </c>
      <c r="BZ39" s="74">
        <f t="shared" si="8"/>
        <v>8592933.599999994</v>
      </c>
      <c r="CA39" s="74">
        <f t="shared" si="8"/>
        <v>1368842.2200000286</v>
      </c>
      <c r="CB39" s="74">
        <f t="shared" si="8"/>
        <v>3576.2300000786781</v>
      </c>
      <c r="CC39" s="74">
        <f t="shared" si="8"/>
        <v>1577517.0499999821</v>
      </c>
      <c r="CD39" s="74">
        <f t="shared" si="8"/>
        <v>2199990.5700000525</v>
      </c>
      <c r="CE39" s="74">
        <f t="shared" si="8"/>
        <v>2607778.8799999803</v>
      </c>
      <c r="CF39" s="74">
        <f t="shared" si="8"/>
        <v>1748445.7600000054</v>
      </c>
      <c r="CG39" s="74">
        <f t="shared" si="8"/>
        <v>39883.20000000298</v>
      </c>
      <c r="CH39" s="74">
        <f t="shared" si="8"/>
        <v>4451316.2400000095</v>
      </c>
      <c r="CI39" s="74">
        <f t="shared" si="8"/>
        <v>13689009.229999959</v>
      </c>
      <c r="CJ39" s="74">
        <f t="shared" si="8"/>
        <v>2194131.5199999809</v>
      </c>
      <c r="CK39" s="76">
        <f t="shared" si="8"/>
        <v>2716727.8099999875</v>
      </c>
      <c r="CL39" s="77">
        <f>SUM(B39:CK39)</f>
        <v>1652123588.7599993</v>
      </c>
    </row>
    <row r="40" spans="1:90" s="45" customFormat="1" ht="22.2" customHeight="1" x14ac:dyDescent="0.6">
      <c r="A40" s="44" t="s">
        <v>273</v>
      </c>
      <c r="B40" s="36">
        <f t="shared" ref="B40:AG40" si="9">((SUM(B9:B18)-((SUM(B22:B32)+B34+B35))))</f>
        <v>86833655.209999919</v>
      </c>
      <c r="C40" s="26">
        <f t="shared" si="9"/>
        <v>426290.06999999285</v>
      </c>
      <c r="D40" s="26">
        <f t="shared" si="9"/>
        <v>2389140</v>
      </c>
      <c r="E40" s="26">
        <f t="shared" si="9"/>
        <v>411388.64999999106</v>
      </c>
      <c r="F40" s="26">
        <f t="shared" si="9"/>
        <v>2746950.0599999875</v>
      </c>
      <c r="G40" s="26">
        <f t="shared" si="9"/>
        <v>7047037.900000006</v>
      </c>
      <c r="H40" s="26">
        <f t="shared" si="9"/>
        <v>3739761.5099999905</v>
      </c>
      <c r="I40" s="26">
        <f t="shared" si="9"/>
        <v>8137965.7700000405</v>
      </c>
      <c r="J40" s="26">
        <f t="shared" si="9"/>
        <v>5165470</v>
      </c>
      <c r="K40" s="26">
        <f t="shared" si="9"/>
        <v>5144616</v>
      </c>
      <c r="L40" s="26">
        <f t="shared" si="9"/>
        <v>33862095.850000024</v>
      </c>
      <c r="M40" s="26">
        <f t="shared" si="9"/>
        <v>3230843.5200000033</v>
      </c>
      <c r="N40" s="26">
        <f t="shared" si="9"/>
        <v>36478878.00999999</v>
      </c>
      <c r="O40" s="26">
        <f t="shared" si="9"/>
        <v>5013199.3199999481</v>
      </c>
      <c r="P40" s="26">
        <f t="shared" si="9"/>
        <v>15632107.5</v>
      </c>
      <c r="Q40" s="26">
        <f t="shared" si="9"/>
        <v>66789098.00999999</v>
      </c>
      <c r="R40" s="26">
        <f t="shared" si="9"/>
        <v>2574523.0799999982</v>
      </c>
      <c r="S40" s="26">
        <f t="shared" si="9"/>
        <v>14014308.840000004</v>
      </c>
      <c r="T40" s="26">
        <f t="shared" si="9"/>
        <v>3633048.3100000024</v>
      </c>
      <c r="U40" s="26">
        <f t="shared" si="9"/>
        <v>4414776.0399999917</v>
      </c>
      <c r="V40" s="26">
        <f t="shared" si="9"/>
        <v>117328280</v>
      </c>
      <c r="W40" s="26">
        <f t="shared" si="9"/>
        <v>19223050</v>
      </c>
      <c r="X40" s="26">
        <f t="shared" si="9"/>
        <v>24507040.469999939</v>
      </c>
      <c r="Y40" s="26">
        <f t="shared" si="9"/>
        <v>14152516.429999992</v>
      </c>
      <c r="Z40" s="26">
        <f t="shared" si="9"/>
        <v>10243483.340000004</v>
      </c>
      <c r="AA40" s="26">
        <f t="shared" si="9"/>
        <v>10934209.260000005</v>
      </c>
      <c r="AB40" s="26">
        <f t="shared" si="9"/>
        <v>9494599.9200000018</v>
      </c>
      <c r="AC40" s="36">
        <f t="shared" si="9"/>
        <v>8500000</v>
      </c>
      <c r="AD40" s="26">
        <f t="shared" si="9"/>
        <v>4115000</v>
      </c>
      <c r="AE40" s="26">
        <f t="shared" si="9"/>
        <v>7792445.3100000024</v>
      </c>
      <c r="AF40" s="26">
        <f t="shared" si="9"/>
        <v>6945739.2400000095</v>
      </c>
      <c r="AG40" s="26">
        <f t="shared" si="9"/>
        <v>17926234.619999975</v>
      </c>
      <c r="AH40" s="26">
        <f t="shared" ref="AH40:BM40" si="10">((SUM(AH9:AH18)-((SUM(AH22:AH32)+AH34+AH35))))</f>
        <v>5065318.4100000113</v>
      </c>
      <c r="AI40" s="26">
        <f t="shared" si="10"/>
        <v>15125615.200000003</v>
      </c>
      <c r="AJ40" s="26">
        <f t="shared" si="10"/>
        <v>394213580</v>
      </c>
      <c r="AK40" s="26">
        <f t="shared" si="10"/>
        <v>2589617.8700000048</v>
      </c>
      <c r="AL40" s="26">
        <f t="shared" si="10"/>
        <v>18270789.019999981</v>
      </c>
      <c r="AM40" s="26">
        <f t="shared" si="10"/>
        <v>9192833.0700000226</v>
      </c>
      <c r="AN40" s="26">
        <f t="shared" si="10"/>
        <v>6105117.7700000107</v>
      </c>
      <c r="AO40" s="26">
        <f t="shared" si="10"/>
        <v>5700996.7400000095</v>
      </c>
      <c r="AP40" s="26">
        <f t="shared" si="10"/>
        <v>861400</v>
      </c>
      <c r="AQ40" s="26">
        <f t="shared" si="10"/>
        <v>64238155.040000081</v>
      </c>
      <c r="AR40" s="26">
        <f t="shared" si="10"/>
        <v>5507578.2000000179</v>
      </c>
      <c r="AS40" s="26">
        <f t="shared" si="10"/>
        <v>16730079.159999996</v>
      </c>
      <c r="AT40" s="26">
        <f t="shared" si="10"/>
        <v>12611085.979999959</v>
      </c>
      <c r="AU40" s="26">
        <f t="shared" si="10"/>
        <v>9598505.5799999684</v>
      </c>
      <c r="AV40" s="26">
        <f t="shared" si="10"/>
        <v>4095408.5699999928</v>
      </c>
      <c r="AW40" s="26">
        <f t="shared" si="10"/>
        <v>641925.98999999464</v>
      </c>
      <c r="AX40" s="26">
        <f t="shared" si="10"/>
        <v>7897579.349999994</v>
      </c>
      <c r="AY40" s="26">
        <f t="shared" si="10"/>
        <v>10151388.700000018</v>
      </c>
      <c r="AZ40" s="26">
        <f t="shared" si="10"/>
        <v>4593536.4900001287</v>
      </c>
      <c r="BA40" s="26">
        <f t="shared" si="10"/>
        <v>7841160.2700000256</v>
      </c>
      <c r="BB40" s="26">
        <f t="shared" si="10"/>
        <v>131680000</v>
      </c>
      <c r="BC40" s="26">
        <f t="shared" si="10"/>
        <v>12485979.970000029</v>
      </c>
      <c r="BD40" s="26">
        <f t="shared" si="10"/>
        <v>3673963.5299999863</v>
      </c>
      <c r="BE40" s="26">
        <f t="shared" si="10"/>
        <v>16145059.930000007</v>
      </c>
      <c r="BF40" s="26">
        <f t="shared" si="10"/>
        <v>177836940.88999999</v>
      </c>
      <c r="BG40" s="26">
        <f t="shared" si="10"/>
        <v>9539196.4299999923</v>
      </c>
      <c r="BH40" s="26">
        <f t="shared" si="10"/>
        <v>9684494.2900000066</v>
      </c>
      <c r="BI40" s="26">
        <f t="shared" si="10"/>
        <v>17690381.639999986</v>
      </c>
      <c r="BJ40" s="26">
        <f t="shared" si="10"/>
        <v>18639044.840000004</v>
      </c>
      <c r="BK40" s="26">
        <f t="shared" si="10"/>
        <v>114400000</v>
      </c>
      <c r="BL40" s="26">
        <f t="shared" si="10"/>
        <v>8940457.0299999714</v>
      </c>
      <c r="BM40" s="26">
        <f t="shared" si="10"/>
        <v>13925818.220000029</v>
      </c>
      <c r="BN40" s="26">
        <f t="shared" ref="BN40:CK40" si="11">((SUM(BN9:BN18)-((SUM(BN22:BN32)+BN34+BN35))))</f>
        <v>10542479.420000017</v>
      </c>
      <c r="BO40" s="26">
        <f t="shared" si="11"/>
        <v>6790089.5800000131</v>
      </c>
      <c r="BP40" s="26">
        <f t="shared" si="11"/>
        <v>1012628.1800000072</v>
      </c>
      <c r="BQ40" s="26">
        <f t="shared" si="11"/>
        <v>323977019.99999952</v>
      </c>
      <c r="BR40" s="26">
        <f t="shared" si="11"/>
        <v>1154768.9199999571</v>
      </c>
      <c r="BS40" s="26">
        <f t="shared" si="11"/>
        <v>7564543.8300000131</v>
      </c>
      <c r="BT40" s="26">
        <f t="shared" si="11"/>
        <v>61150822.600000024</v>
      </c>
      <c r="BU40" s="26">
        <f t="shared" si="11"/>
        <v>6343674.3899999931</v>
      </c>
      <c r="BV40" s="26">
        <f t="shared" si="11"/>
        <v>6301320.0099999905</v>
      </c>
      <c r="BW40" s="26">
        <f t="shared" si="11"/>
        <v>56287767.24999994</v>
      </c>
      <c r="BX40" s="26">
        <f t="shared" si="11"/>
        <v>5145791.0300000161</v>
      </c>
      <c r="BY40" s="26">
        <f t="shared" si="11"/>
        <v>3588803.549999997</v>
      </c>
      <c r="BZ40" s="26">
        <f t="shared" si="11"/>
        <v>6123925</v>
      </c>
      <c r="CA40" s="26">
        <f t="shared" si="11"/>
        <v>8472642.5900000334</v>
      </c>
      <c r="CB40" s="26">
        <f t="shared" si="11"/>
        <v>21847787.150000095</v>
      </c>
      <c r="CC40" s="26">
        <f t="shared" si="11"/>
        <v>6494532.2999999821</v>
      </c>
      <c r="CD40" s="26">
        <f t="shared" si="11"/>
        <v>16035603.689999998</v>
      </c>
      <c r="CE40" s="26">
        <f t="shared" si="11"/>
        <v>5717959.8699999899</v>
      </c>
      <c r="CF40" s="26">
        <f t="shared" si="11"/>
        <v>3082316.0799999982</v>
      </c>
      <c r="CG40" s="26">
        <f t="shared" si="11"/>
        <v>4895054.5799999982</v>
      </c>
      <c r="CH40" s="26">
        <f t="shared" si="11"/>
        <v>5025882.4800000042</v>
      </c>
      <c r="CI40" s="26">
        <f t="shared" si="11"/>
        <v>36401289.039999962</v>
      </c>
      <c r="CJ40" s="26">
        <f t="shared" si="11"/>
        <v>9626185.8299999982</v>
      </c>
      <c r="CK40" s="38">
        <f t="shared" si="11"/>
        <v>5550713.6299999952</v>
      </c>
      <c r="CL40" s="64">
        <f>SUM(B40:CK40)</f>
        <v>2313654361.4200006</v>
      </c>
    </row>
    <row r="41" spans="1:90" s="45" customFormat="1" x14ac:dyDescent="0.6">
      <c r="A41" s="44" t="s">
        <v>406</v>
      </c>
      <c r="B41" s="71" t="str">
        <f>IF(B40&gt;0,"เกินดุล",IF(B40=0,"สมดุล","ขาดดุล"))</f>
        <v>เกินดุล</v>
      </c>
      <c r="C41" s="72" t="str">
        <f t="shared" ref="C41:BN41" si="12">IF(C40&gt;0,"เกินดุล",IF(C40=0,"สมดุล","ขาดดุล"))</f>
        <v>เกินดุล</v>
      </c>
      <c r="D41" s="72" t="str">
        <f t="shared" si="12"/>
        <v>เกินดุล</v>
      </c>
      <c r="E41" s="72" t="str">
        <f t="shared" si="12"/>
        <v>เกินดุล</v>
      </c>
      <c r="F41" s="72" t="str">
        <f t="shared" si="12"/>
        <v>เกินดุล</v>
      </c>
      <c r="G41" s="72" t="str">
        <f t="shared" si="12"/>
        <v>เกินดุล</v>
      </c>
      <c r="H41" s="72" t="str">
        <f t="shared" si="12"/>
        <v>เกินดุล</v>
      </c>
      <c r="I41" s="72" t="str">
        <f t="shared" si="12"/>
        <v>เกินดุล</v>
      </c>
      <c r="J41" s="72" t="str">
        <f t="shared" si="12"/>
        <v>เกินดุล</v>
      </c>
      <c r="K41" s="72" t="str">
        <f t="shared" si="12"/>
        <v>เกินดุล</v>
      </c>
      <c r="L41" s="72" t="str">
        <f t="shared" si="12"/>
        <v>เกินดุล</v>
      </c>
      <c r="M41" s="72" t="str">
        <f t="shared" si="12"/>
        <v>เกินดุล</v>
      </c>
      <c r="N41" s="72" t="str">
        <f t="shared" si="12"/>
        <v>เกินดุล</v>
      </c>
      <c r="O41" s="72" t="str">
        <f t="shared" si="12"/>
        <v>เกินดุล</v>
      </c>
      <c r="P41" s="72" t="str">
        <f t="shared" si="12"/>
        <v>เกินดุล</v>
      </c>
      <c r="Q41" s="72" t="str">
        <f t="shared" si="12"/>
        <v>เกินดุล</v>
      </c>
      <c r="R41" s="72" t="str">
        <f>IF(R40&gt;0,"เกินดุล",IF(R40=0,"สมดุล","ขาดดุล"))</f>
        <v>เกินดุล</v>
      </c>
      <c r="S41" s="72" t="str">
        <f t="shared" si="12"/>
        <v>เกินดุล</v>
      </c>
      <c r="T41" s="72" t="str">
        <f t="shared" si="12"/>
        <v>เกินดุล</v>
      </c>
      <c r="U41" s="72" t="str">
        <f t="shared" si="12"/>
        <v>เกินดุล</v>
      </c>
      <c r="V41" s="72" t="str">
        <f t="shared" si="12"/>
        <v>เกินดุล</v>
      </c>
      <c r="W41" s="72" t="str">
        <f t="shared" si="12"/>
        <v>เกินดุล</v>
      </c>
      <c r="X41" s="72" t="str">
        <f t="shared" si="12"/>
        <v>เกินดุล</v>
      </c>
      <c r="Y41" s="72" t="str">
        <f t="shared" si="12"/>
        <v>เกินดุล</v>
      </c>
      <c r="Z41" s="72" t="str">
        <f t="shared" si="12"/>
        <v>เกินดุล</v>
      </c>
      <c r="AA41" s="72" t="str">
        <f t="shared" si="12"/>
        <v>เกินดุล</v>
      </c>
      <c r="AB41" s="72" t="str">
        <f t="shared" si="12"/>
        <v>เกินดุล</v>
      </c>
      <c r="AC41" s="71" t="str">
        <f t="shared" si="12"/>
        <v>เกินดุล</v>
      </c>
      <c r="AD41" s="72" t="str">
        <f t="shared" si="12"/>
        <v>เกินดุล</v>
      </c>
      <c r="AE41" s="72" t="str">
        <f t="shared" si="12"/>
        <v>เกินดุล</v>
      </c>
      <c r="AF41" s="72" t="str">
        <f t="shared" si="12"/>
        <v>เกินดุล</v>
      </c>
      <c r="AG41" s="72" t="str">
        <f t="shared" si="12"/>
        <v>เกินดุล</v>
      </c>
      <c r="AH41" s="72" t="str">
        <f t="shared" si="12"/>
        <v>เกินดุล</v>
      </c>
      <c r="AI41" s="72" t="str">
        <f t="shared" si="12"/>
        <v>เกินดุล</v>
      </c>
      <c r="AJ41" s="72" t="str">
        <f t="shared" si="12"/>
        <v>เกินดุล</v>
      </c>
      <c r="AK41" s="72" t="str">
        <f t="shared" si="12"/>
        <v>เกินดุล</v>
      </c>
      <c r="AL41" s="72" t="str">
        <f t="shared" si="12"/>
        <v>เกินดุล</v>
      </c>
      <c r="AM41" s="72" t="str">
        <f t="shared" si="12"/>
        <v>เกินดุล</v>
      </c>
      <c r="AN41" s="72" t="str">
        <f t="shared" si="12"/>
        <v>เกินดุล</v>
      </c>
      <c r="AO41" s="72" t="str">
        <f t="shared" si="12"/>
        <v>เกินดุล</v>
      </c>
      <c r="AP41" s="72" t="str">
        <f t="shared" si="12"/>
        <v>เกินดุล</v>
      </c>
      <c r="AQ41" s="72" t="str">
        <f t="shared" si="12"/>
        <v>เกินดุล</v>
      </c>
      <c r="AR41" s="72" t="str">
        <f t="shared" si="12"/>
        <v>เกินดุล</v>
      </c>
      <c r="AS41" s="72" t="str">
        <f t="shared" si="12"/>
        <v>เกินดุล</v>
      </c>
      <c r="AT41" s="72" t="str">
        <f t="shared" si="12"/>
        <v>เกินดุล</v>
      </c>
      <c r="AU41" s="72" t="str">
        <f t="shared" si="12"/>
        <v>เกินดุล</v>
      </c>
      <c r="AV41" s="72" t="str">
        <f t="shared" si="12"/>
        <v>เกินดุล</v>
      </c>
      <c r="AW41" s="72" t="str">
        <f t="shared" si="12"/>
        <v>เกินดุล</v>
      </c>
      <c r="AX41" s="72" t="str">
        <f t="shared" si="12"/>
        <v>เกินดุล</v>
      </c>
      <c r="AY41" s="72" t="str">
        <f t="shared" si="12"/>
        <v>เกินดุล</v>
      </c>
      <c r="AZ41" s="72" t="str">
        <f t="shared" si="12"/>
        <v>เกินดุล</v>
      </c>
      <c r="BA41" s="72" t="str">
        <f t="shared" si="12"/>
        <v>เกินดุล</v>
      </c>
      <c r="BB41" s="72" t="str">
        <f t="shared" si="12"/>
        <v>เกินดุล</v>
      </c>
      <c r="BC41" s="72" t="str">
        <f t="shared" si="12"/>
        <v>เกินดุล</v>
      </c>
      <c r="BD41" s="72" t="str">
        <f t="shared" si="12"/>
        <v>เกินดุล</v>
      </c>
      <c r="BE41" s="72" t="str">
        <f t="shared" si="12"/>
        <v>เกินดุล</v>
      </c>
      <c r="BF41" s="72" t="str">
        <f t="shared" si="12"/>
        <v>เกินดุล</v>
      </c>
      <c r="BG41" s="72" t="str">
        <f t="shared" si="12"/>
        <v>เกินดุล</v>
      </c>
      <c r="BH41" s="72" t="str">
        <f t="shared" si="12"/>
        <v>เกินดุล</v>
      </c>
      <c r="BI41" s="72" t="str">
        <f t="shared" si="12"/>
        <v>เกินดุล</v>
      </c>
      <c r="BJ41" s="72" t="str">
        <f t="shared" si="12"/>
        <v>เกินดุล</v>
      </c>
      <c r="BK41" s="72" t="str">
        <f>IF(BK40&gt;0,"เกินดุล",IF(BK40=0,"สมดุล","ขาดดุล"))</f>
        <v>เกินดุล</v>
      </c>
      <c r="BL41" s="72" t="str">
        <f t="shared" si="12"/>
        <v>เกินดุล</v>
      </c>
      <c r="BM41" s="72" t="str">
        <f t="shared" si="12"/>
        <v>เกินดุล</v>
      </c>
      <c r="BN41" s="72" t="str">
        <f t="shared" si="12"/>
        <v>เกินดุล</v>
      </c>
      <c r="BO41" s="72" t="str">
        <f t="shared" ref="BO41:CK41" si="13">IF(BO40&gt;0,"เกินดุล",IF(BO40=0,"สมดุล","ขาดดุล"))</f>
        <v>เกินดุล</v>
      </c>
      <c r="BP41" s="72" t="str">
        <f t="shared" si="13"/>
        <v>เกินดุล</v>
      </c>
      <c r="BQ41" s="72" t="str">
        <f>IF(BQ40&gt;0,"เกินดุล",IF(BQ40=0,"สมดุล","ขาดดุล"))</f>
        <v>เกินดุล</v>
      </c>
      <c r="BR41" s="72" t="str">
        <f t="shared" si="13"/>
        <v>เกินดุล</v>
      </c>
      <c r="BS41" s="72" t="str">
        <f t="shared" si="13"/>
        <v>เกินดุล</v>
      </c>
      <c r="BT41" s="72" t="str">
        <f t="shared" si="13"/>
        <v>เกินดุล</v>
      </c>
      <c r="BU41" s="72" t="str">
        <f t="shared" si="13"/>
        <v>เกินดุล</v>
      </c>
      <c r="BV41" s="72" t="str">
        <f t="shared" si="13"/>
        <v>เกินดุล</v>
      </c>
      <c r="BW41" s="72" t="str">
        <f t="shared" si="13"/>
        <v>เกินดุล</v>
      </c>
      <c r="BX41" s="72" t="str">
        <f t="shared" si="13"/>
        <v>เกินดุล</v>
      </c>
      <c r="BY41" s="72" t="str">
        <f t="shared" si="13"/>
        <v>เกินดุล</v>
      </c>
      <c r="BZ41" s="72" t="str">
        <f t="shared" si="13"/>
        <v>เกินดุล</v>
      </c>
      <c r="CA41" s="72" t="str">
        <f t="shared" si="13"/>
        <v>เกินดุล</v>
      </c>
      <c r="CB41" s="72" t="str">
        <f t="shared" si="13"/>
        <v>เกินดุล</v>
      </c>
      <c r="CC41" s="72" t="str">
        <f t="shared" si="13"/>
        <v>เกินดุล</v>
      </c>
      <c r="CD41" s="72" t="str">
        <f t="shared" si="13"/>
        <v>เกินดุล</v>
      </c>
      <c r="CE41" s="72" t="str">
        <f t="shared" si="13"/>
        <v>เกินดุล</v>
      </c>
      <c r="CF41" s="72" t="str">
        <f t="shared" si="13"/>
        <v>เกินดุล</v>
      </c>
      <c r="CG41" s="72" t="str">
        <f t="shared" si="13"/>
        <v>เกินดุล</v>
      </c>
      <c r="CH41" s="72" t="str">
        <f t="shared" si="13"/>
        <v>เกินดุล</v>
      </c>
      <c r="CI41" s="72" t="str">
        <f t="shared" si="13"/>
        <v>เกินดุล</v>
      </c>
      <c r="CJ41" s="72" t="str">
        <f t="shared" si="13"/>
        <v>เกินดุล</v>
      </c>
      <c r="CK41" s="73" t="str">
        <f t="shared" si="13"/>
        <v>เกินดุล</v>
      </c>
      <c r="CL41" s="64">
        <f t="shared" si="0"/>
        <v>0</v>
      </c>
    </row>
    <row r="42" spans="1:90" s="45" customFormat="1" x14ac:dyDescent="0.6">
      <c r="A42" s="44" t="s">
        <v>410</v>
      </c>
      <c r="B42" s="36">
        <f>IF(B40&lt;=0,0,ROUNDUP((B40*20%),2))</f>
        <v>17366731.050000001</v>
      </c>
      <c r="C42" s="26">
        <f t="shared" ref="C42:BN42" si="14">IF(C40&lt;=0,0,ROUNDUP((C40*20%),2))</f>
        <v>85258.01999999999</v>
      </c>
      <c r="D42" s="26">
        <f t="shared" si="14"/>
        <v>477828</v>
      </c>
      <c r="E42" s="26">
        <f t="shared" si="14"/>
        <v>82277.73</v>
      </c>
      <c r="F42" s="26">
        <f t="shared" si="14"/>
        <v>549390.02</v>
      </c>
      <c r="G42" s="26">
        <f t="shared" si="14"/>
        <v>1409407.58</v>
      </c>
      <c r="H42" s="26">
        <f t="shared" si="14"/>
        <v>747952.31</v>
      </c>
      <c r="I42" s="26">
        <f t="shared" si="14"/>
        <v>1627593.16</v>
      </c>
      <c r="J42" s="26">
        <f t="shared" si="14"/>
        <v>1033094</v>
      </c>
      <c r="K42" s="26">
        <f t="shared" si="14"/>
        <v>1028923.2</v>
      </c>
      <c r="L42" s="26">
        <f t="shared" si="14"/>
        <v>6772419.1799999997</v>
      </c>
      <c r="M42" s="26">
        <f t="shared" si="14"/>
        <v>646168.71</v>
      </c>
      <c r="N42" s="26">
        <f t="shared" si="14"/>
        <v>7295775.6099999994</v>
      </c>
      <c r="O42" s="26">
        <f t="shared" si="14"/>
        <v>1002639.87</v>
      </c>
      <c r="P42" s="26">
        <f t="shared" si="14"/>
        <v>3126421.5</v>
      </c>
      <c r="Q42" s="26">
        <f t="shared" si="14"/>
        <v>13357819.609999999</v>
      </c>
      <c r="R42" s="26">
        <f t="shared" si="14"/>
        <v>514904.62</v>
      </c>
      <c r="S42" s="26">
        <f t="shared" si="14"/>
        <v>2802861.7699999996</v>
      </c>
      <c r="T42" s="26">
        <f t="shared" si="14"/>
        <v>726609.67</v>
      </c>
      <c r="U42" s="26">
        <f t="shared" si="14"/>
        <v>882955.21</v>
      </c>
      <c r="V42" s="26">
        <f t="shared" si="14"/>
        <v>23465656</v>
      </c>
      <c r="W42" s="26">
        <f t="shared" si="14"/>
        <v>3844610</v>
      </c>
      <c r="X42" s="26">
        <f t="shared" si="14"/>
        <v>4901408.0999999996</v>
      </c>
      <c r="Y42" s="26">
        <f t="shared" si="14"/>
        <v>2830503.2899999996</v>
      </c>
      <c r="Z42" s="26">
        <f t="shared" si="14"/>
        <v>2048696.67</v>
      </c>
      <c r="AA42" s="26">
        <f t="shared" si="14"/>
        <v>2186841.86</v>
      </c>
      <c r="AB42" s="26">
        <f t="shared" si="14"/>
        <v>1898919.99</v>
      </c>
      <c r="AC42" s="36">
        <f t="shared" si="14"/>
        <v>1700000</v>
      </c>
      <c r="AD42" s="26">
        <f t="shared" si="14"/>
        <v>823000</v>
      </c>
      <c r="AE42" s="26">
        <f t="shared" si="14"/>
        <v>1558489.07</v>
      </c>
      <c r="AF42" s="26">
        <f t="shared" si="14"/>
        <v>1389147.85</v>
      </c>
      <c r="AG42" s="26">
        <f t="shared" si="14"/>
        <v>3585246.9299999997</v>
      </c>
      <c r="AH42" s="26">
        <f>IF(AH40&lt;=0,0,ROUNDUP((AH40*20%),2))</f>
        <v>1013063.6900000001</v>
      </c>
      <c r="AI42" s="26">
        <f t="shared" si="14"/>
        <v>3025123.04</v>
      </c>
      <c r="AJ42" s="26">
        <f t="shared" si="14"/>
        <v>78842716</v>
      </c>
      <c r="AK42" s="26">
        <f t="shared" si="14"/>
        <v>517923.58</v>
      </c>
      <c r="AL42" s="26">
        <f t="shared" si="14"/>
        <v>3654157.8099999996</v>
      </c>
      <c r="AM42" s="26">
        <f t="shared" si="14"/>
        <v>1838566.62</v>
      </c>
      <c r="AN42" s="26">
        <f t="shared" si="14"/>
        <v>1221023.56</v>
      </c>
      <c r="AO42" s="26">
        <f t="shared" si="14"/>
        <v>1140199.3500000001</v>
      </c>
      <c r="AP42" s="26">
        <f t="shared" si="14"/>
        <v>172280</v>
      </c>
      <c r="AQ42" s="26">
        <f t="shared" si="14"/>
        <v>12847631.01</v>
      </c>
      <c r="AR42" s="26">
        <f t="shared" si="14"/>
        <v>1101515.6399999999</v>
      </c>
      <c r="AS42" s="26">
        <f t="shared" si="14"/>
        <v>3346015.84</v>
      </c>
      <c r="AT42" s="26">
        <f t="shared" si="14"/>
        <v>2522217.1999999997</v>
      </c>
      <c r="AU42" s="26">
        <f t="shared" si="14"/>
        <v>1919701.12</v>
      </c>
      <c r="AV42" s="26">
        <f t="shared" si="14"/>
        <v>819081.72</v>
      </c>
      <c r="AW42" s="26">
        <f t="shared" si="14"/>
        <v>128385.2</v>
      </c>
      <c r="AX42" s="26">
        <f t="shared" si="14"/>
        <v>1579515.87</v>
      </c>
      <c r="AY42" s="26">
        <f t="shared" si="14"/>
        <v>2030277.74</v>
      </c>
      <c r="AZ42" s="26">
        <f t="shared" si="14"/>
        <v>918707.3</v>
      </c>
      <c r="BA42" s="26">
        <f t="shared" si="14"/>
        <v>1568232.06</v>
      </c>
      <c r="BB42" s="26">
        <f t="shared" si="14"/>
        <v>26336000</v>
      </c>
      <c r="BC42" s="26">
        <f t="shared" si="14"/>
        <v>2497196</v>
      </c>
      <c r="BD42" s="26">
        <f t="shared" si="14"/>
        <v>734792.71</v>
      </c>
      <c r="BE42" s="26">
        <f t="shared" si="14"/>
        <v>3229011.9899999998</v>
      </c>
      <c r="BF42" s="26">
        <f t="shared" si="14"/>
        <v>35567388.18</v>
      </c>
      <c r="BG42" s="26">
        <f t="shared" si="14"/>
        <v>1907839.29</v>
      </c>
      <c r="BH42" s="26">
        <f t="shared" si="14"/>
        <v>1936898.86</v>
      </c>
      <c r="BI42" s="26">
        <f t="shared" si="14"/>
        <v>3538076.3299999996</v>
      </c>
      <c r="BJ42" s="26">
        <f t="shared" si="14"/>
        <v>3727808.9699999997</v>
      </c>
      <c r="BK42" s="26">
        <f>IF(BK40&lt;=0,0,ROUNDUP((BK40*20%),2))</f>
        <v>22880000</v>
      </c>
      <c r="BL42" s="26">
        <f t="shared" si="14"/>
        <v>1788091.41</v>
      </c>
      <c r="BM42" s="26">
        <f t="shared" si="14"/>
        <v>2785163.65</v>
      </c>
      <c r="BN42" s="26">
        <f t="shared" si="14"/>
        <v>2108495.8899999997</v>
      </c>
      <c r="BO42" s="26">
        <f t="shared" ref="BO42:CK42" si="15">IF(BO40&lt;=0,0,ROUNDUP((BO40*20%),2))</f>
        <v>1358017.92</v>
      </c>
      <c r="BP42" s="26">
        <f t="shared" si="15"/>
        <v>202525.64</v>
      </c>
      <c r="BQ42" s="26">
        <f>IF(BQ40&lt;=0,0,ROUNDUP((BQ40*20%),2))</f>
        <v>64795404</v>
      </c>
      <c r="BR42" s="26">
        <f t="shared" si="15"/>
        <v>230953.79</v>
      </c>
      <c r="BS42" s="26">
        <f t="shared" si="15"/>
        <v>1512908.77</v>
      </c>
      <c r="BT42" s="26">
        <f t="shared" si="15"/>
        <v>12230164.52</v>
      </c>
      <c r="BU42" s="26">
        <f t="shared" si="15"/>
        <v>1268734.8800000001</v>
      </c>
      <c r="BV42" s="26">
        <f t="shared" si="15"/>
        <v>1260264.01</v>
      </c>
      <c r="BW42" s="26">
        <f t="shared" si="15"/>
        <v>11257553.449999999</v>
      </c>
      <c r="BX42" s="26">
        <f>IF(BX40&lt;=0,0,ROUNDUP((BX40*20%),2))</f>
        <v>1029158.21</v>
      </c>
      <c r="BY42" s="26">
        <f t="shared" si="15"/>
        <v>717760.71</v>
      </c>
      <c r="BZ42" s="26">
        <f t="shared" si="15"/>
        <v>1224785</v>
      </c>
      <c r="CA42" s="26">
        <f t="shared" si="15"/>
        <v>1694528.52</v>
      </c>
      <c r="CB42" s="26">
        <f t="shared" si="15"/>
        <v>4369557.4399999995</v>
      </c>
      <c r="CC42" s="26">
        <f t="shared" si="15"/>
        <v>1298906.46</v>
      </c>
      <c r="CD42" s="26">
        <f t="shared" si="15"/>
        <v>3207120.7399999998</v>
      </c>
      <c r="CE42" s="26">
        <f t="shared" si="15"/>
        <v>1143591.98</v>
      </c>
      <c r="CF42" s="26">
        <f t="shared" si="15"/>
        <v>616463.22</v>
      </c>
      <c r="CG42" s="26">
        <f t="shared" si="15"/>
        <v>979010.92</v>
      </c>
      <c r="CH42" s="26">
        <f t="shared" si="15"/>
        <v>1005176.5</v>
      </c>
      <c r="CI42" s="26">
        <f t="shared" si="15"/>
        <v>7280257.8099999996</v>
      </c>
      <c r="CJ42" s="26">
        <f>IF(CJ40&lt;=0,0,ROUNDUP((CJ40*20%),2))</f>
        <v>1925237.17</v>
      </c>
      <c r="CK42" s="38">
        <f t="shared" si="15"/>
        <v>1110142.73</v>
      </c>
      <c r="CL42" s="64">
        <f>SUM(B42:CK42)</f>
        <v>462730872.60000002</v>
      </c>
    </row>
    <row r="43" spans="1:90" s="45" customFormat="1" x14ac:dyDescent="0.6">
      <c r="A43" s="44"/>
      <c r="B43" s="3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3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38"/>
      <c r="CL43" s="64"/>
    </row>
    <row r="44" spans="1:90" s="51" customFormat="1" x14ac:dyDescent="0.6">
      <c r="A44" s="47" t="s">
        <v>407</v>
      </c>
      <c r="B44" s="17">
        <v>196653539.62</v>
      </c>
      <c r="C44" s="17">
        <v>32308126.690000001</v>
      </c>
      <c r="D44" s="17">
        <v>35114589.670000002</v>
      </c>
      <c r="E44" s="17">
        <v>20475946.23</v>
      </c>
      <c r="F44" s="17">
        <v>15752301.939999999</v>
      </c>
      <c r="G44" s="17">
        <v>949464.44</v>
      </c>
      <c r="H44" s="17">
        <v>29840022.800000001</v>
      </c>
      <c r="I44" s="17">
        <v>29863171.890000001</v>
      </c>
      <c r="J44" s="17">
        <v>16255081.65</v>
      </c>
      <c r="K44" s="17">
        <v>17525436</v>
      </c>
      <c r="L44" s="209">
        <v>-23688935.420000002</v>
      </c>
      <c r="M44" s="17">
        <v>458211.17</v>
      </c>
      <c r="N44" s="17">
        <v>182265608.81</v>
      </c>
      <c r="O44" s="17">
        <v>28461541.960000001</v>
      </c>
      <c r="P44" s="17">
        <v>19965344.09</v>
      </c>
      <c r="Q44" s="17">
        <v>45648145.869999997</v>
      </c>
      <c r="R44" s="17">
        <v>22275342.149999999</v>
      </c>
      <c r="S44" s="17">
        <v>31980188.800000001</v>
      </c>
      <c r="T44" s="17">
        <v>9417684.8100000005</v>
      </c>
      <c r="U44" s="17">
        <v>-298766.92</v>
      </c>
      <c r="V44" s="17">
        <v>303299165.35000002</v>
      </c>
      <c r="W44" s="17">
        <v>37824501.420000002</v>
      </c>
      <c r="X44" s="17">
        <v>5626750.4100000001</v>
      </c>
      <c r="Y44" s="17">
        <v>31912191.059999999</v>
      </c>
      <c r="Z44" s="17">
        <v>1580829.05</v>
      </c>
      <c r="AA44" s="17">
        <v>13909058.93</v>
      </c>
      <c r="AB44" s="17">
        <v>22102102.370000001</v>
      </c>
      <c r="AC44" s="17">
        <v>-31463254.100000001</v>
      </c>
      <c r="AD44" s="17">
        <v>2550618.75</v>
      </c>
      <c r="AE44" s="17">
        <v>6693736.7000000002</v>
      </c>
      <c r="AF44" s="17">
        <v>5228430.28</v>
      </c>
      <c r="AG44" s="17">
        <v>8654424.1500000004</v>
      </c>
      <c r="AH44" s="17">
        <v>32623925.41</v>
      </c>
      <c r="AI44" s="17">
        <v>6110183.0199999996</v>
      </c>
      <c r="AJ44" s="17">
        <v>950833191.51999998</v>
      </c>
      <c r="AK44" s="17">
        <v>58813711.439999998</v>
      </c>
      <c r="AL44" s="17">
        <v>28199394.670000002</v>
      </c>
      <c r="AM44" s="17">
        <v>55286203.479999997</v>
      </c>
      <c r="AN44" s="17">
        <v>21147048.210000001</v>
      </c>
      <c r="AO44" s="17">
        <v>12935030.66</v>
      </c>
      <c r="AP44" s="17">
        <v>10474068.800000001</v>
      </c>
      <c r="AQ44" s="17">
        <v>91857949.450000003</v>
      </c>
      <c r="AR44" s="17">
        <v>35721483.969999999</v>
      </c>
      <c r="AS44" s="17">
        <v>21890577.5</v>
      </c>
      <c r="AT44" s="17">
        <v>7651798.9000000004</v>
      </c>
      <c r="AU44" s="17">
        <v>25493751.66</v>
      </c>
      <c r="AV44" s="17">
        <v>12410736.789999999</v>
      </c>
      <c r="AW44" s="17">
        <v>29154225.66</v>
      </c>
      <c r="AX44" s="17">
        <v>23815584.079999998</v>
      </c>
      <c r="AY44" s="17">
        <v>25060795.32</v>
      </c>
      <c r="AZ44" s="17">
        <v>260060039.24000001</v>
      </c>
      <c r="BA44" s="17">
        <v>52695066.409999996</v>
      </c>
      <c r="BB44" s="17">
        <v>728787190.39999998</v>
      </c>
      <c r="BC44" s="17">
        <v>8469705.8699999992</v>
      </c>
      <c r="BD44" s="17">
        <v>951096.49</v>
      </c>
      <c r="BE44" s="17">
        <v>8506316.1099999994</v>
      </c>
      <c r="BF44" s="17">
        <v>47745986.159999996</v>
      </c>
      <c r="BG44" s="17">
        <v>46009344.93</v>
      </c>
      <c r="BH44" s="17">
        <v>3623553.27</v>
      </c>
      <c r="BI44" s="17">
        <v>26672210.34</v>
      </c>
      <c r="BJ44" s="17">
        <v>11451684.41</v>
      </c>
      <c r="BK44" s="17">
        <v>456400449.62</v>
      </c>
      <c r="BL44" s="17">
        <v>17884084.039999999</v>
      </c>
      <c r="BM44" s="17">
        <v>19664259.129999999</v>
      </c>
      <c r="BN44" s="17">
        <v>3597897.18</v>
      </c>
      <c r="BO44" s="17">
        <v>3742698.85</v>
      </c>
      <c r="BP44" s="17">
        <v>8280382.9699999997</v>
      </c>
      <c r="BQ44" s="17">
        <v>1490346451.3</v>
      </c>
      <c r="BR44" s="17">
        <v>89491.21</v>
      </c>
      <c r="BS44" s="17">
        <v>-416067.94</v>
      </c>
      <c r="BT44" s="17">
        <v>91892948.700000003</v>
      </c>
      <c r="BU44" s="17">
        <v>13565146.529999999</v>
      </c>
      <c r="BV44" s="17">
        <v>1033465.99</v>
      </c>
      <c r="BW44" s="17">
        <v>10437473.48</v>
      </c>
      <c r="BX44" s="17">
        <v>4889031.1500000004</v>
      </c>
      <c r="BY44" s="17">
        <v>49762.94</v>
      </c>
      <c r="BZ44" s="17">
        <v>17937197.48</v>
      </c>
      <c r="CA44" s="17">
        <v>18000307.34</v>
      </c>
      <c r="CB44" s="17">
        <v>193538.84</v>
      </c>
      <c r="CC44" s="17">
        <v>46312994.490000002</v>
      </c>
      <c r="CD44" s="17">
        <v>15508899.49</v>
      </c>
      <c r="CE44" s="17">
        <v>1615210.7</v>
      </c>
      <c r="CF44" s="17">
        <v>4246131.29</v>
      </c>
      <c r="CG44" s="17">
        <v>8474070.3800000008</v>
      </c>
      <c r="CH44" s="17">
        <v>3512971.94</v>
      </c>
      <c r="CI44" s="17">
        <v>-1791379.89</v>
      </c>
      <c r="CJ44" s="17">
        <v>2323809.2799999998</v>
      </c>
      <c r="CK44" s="17">
        <v>23613584.84</v>
      </c>
      <c r="CL44" s="64">
        <f t="shared" ref="CL44:CL54" si="16">SUM(B44:CK44)</f>
        <v>6024997266.1199951</v>
      </c>
    </row>
    <row r="45" spans="1:90" s="51" customFormat="1" x14ac:dyDescent="0.6">
      <c r="A45" s="47" t="s">
        <v>408</v>
      </c>
      <c r="B45" s="17">
        <v>161740499.90000001</v>
      </c>
      <c r="C45" s="17">
        <v>32326078.48</v>
      </c>
      <c r="D45" s="17">
        <v>37636437.340000004</v>
      </c>
      <c r="E45" s="17">
        <v>14846446.609999999</v>
      </c>
      <c r="F45" s="17">
        <v>21735015.690000001</v>
      </c>
      <c r="G45" s="17">
        <v>13684244.640000001</v>
      </c>
      <c r="H45" s="17">
        <v>24308841.920000002</v>
      </c>
      <c r="I45" s="17">
        <v>29142782.82</v>
      </c>
      <c r="J45" s="17">
        <v>13307461.16</v>
      </c>
      <c r="K45" s="17">
        <v>14497129.59</v>
      </c>
      <c r="L45" s="17">
        <v>16358651.49</v>
      </c>
      <c r="M45" s="17">
        <v>8145132.5499999998</v>
      </c>
      <c r="N45" s="17">
        <v>161076791.88</v>
      </c>
      <c r="O45" s="17">
        <v>27666082.170000002</v>
      </c>
      <c r="P45" s="17">
        <v>31394553.52</v>
      </c>
      <c r="Q45" s="17">
        <v>32675824.370000001</v>
      </c>
      <c r="R45" s="17">
        <v>21270028.170000002</v>
      </c>
      <c r="S45" s="17">
        <v>25839200.09</v>
      </c>
      <c r="T45" s="17">
        <v>19701277.57</v>
      </c>
      <c r="U45" s="17">
        <v>7181636.9100000001</v>
      </c>
      <c r="V45" s="17">
        <v>223692125.41</v>
      </c>
      <c r="W45" s="17">
        <v>38476133.060000002</v>
      </c>
      <c r="X45" s="17">
        <v>21331996.77</v>
      </c>
      <c r="Y45" s="17">
        <v>28377475.030000001</v>
      </c>
      <c r="Z45" s="17">
        <v>6641653.9800000004</v>
      </c>
      <c r="AA45" s="17">
        <v>10150940.1</v>
      </c>
      <c r="AB45" s="17">
        <v>12778840.380000001</v>
      </c>
      <c r="AC45" s="17">
        <v>27592492.73</v>
      </c>
      <c r="AD45" s="17">
        <v>12543090.42</v>
      </c>
      <c r="AE45" s="17">
        <v>8071229.9699999997</v>
      </c>
      <c r="AF45" s="17">
        <v>22410703.600000001</v>
      </c>
      <c r="AG45" s="17">
        <v>35064747.619999997</v>
      </c>
      <c r="AH45" s="17">
        <v>34799797.490000002</v>
      </c>
      <c r="AI45" s="17">
        <v>12130008.18</v>
      </c>
      <c r="AJ45" s="17">
        <v>218650037.41</v>
      </c>
      <c r="AK45" s="17">
        <v>53196854.420000002</v>
      </c>
      <c r="AL45" s="17">
        <v>28201853.359999999</v>
      </c>
      <c r="AM45" s="17">
        <v>45187840.700000003</v>
      </c>
      <c r="AN45" s="17">
        <v>26342313.489999998</v>
      </c>
      <c r="AO45" s="17">
        <v>12908190.369999999</v>
      </c>
      <c r="AP45" s="17">
        <v>10813519.08</v>
      </c>
      <c r="AQ45" s="17">
        <v>61313708.259999998</v>
      </c>
      <c r="AR45" s="17">
        <v>31816391.800000001</v>
      </c>
      <c r="AS45" s="17">
        <v>22980962.449999999</v>
      </c>
      <c r="AT45" s="17">
        <v>20450594.850000001</v>
      </c>
      <c r="AU45" s="17">
        <v>25698682.280000001</v>
      </c>
      <c r="AV45" s="17">
        <v>13678231.49</v>
      </c>
      <c r="AW45" s="17">
        <v>33449660.379999999</v>
      </c>
      <c r="AX45" s="17">
        <v>24157868.600000001</v>
      </c>
      <c r="AY45" s="17">
        <v>28878158.280000001</v>
      </c>
      <c r="AZ45" s="17">
        <v>224644555.09999999</v>
      </c>
      <c r="BA45" s="17">
        <v>51121087.299999997</v>
      </c>
      <c r="BB45" s="17">
        <v>609082015.26999998</v>
      </c>
      <c r="BC45" s="17">
        <v>21595468.460000001</v>
      </c>
      <c r="BD45" s="17">
        <v>9754539.6099999994</v>
      </c>
      <c r="BE45" s="17">
        <v>13720277.83</v>
      </c>
      <c r="BF45" s="17">
        <v>96400425.200000003</v>
      </c>
      <c r="BG45" s="17">
        <v>36708431.780000001</v>
      </c>
      <c r="BH45" s="17">
        <v>9271867.8800000008</v>
      </c>
      <c r="BI45" s="17">
        <v>27788528.780000001</v>
      </c>
      <c r="BJ45" s="17">
        <v>8247700.3200000003</v>
      </c>
      <c r="BK45" s="17">
        <v>316310202.20999998</v>
      </c>
      <c r="BL45" s="17">
        <v>32567585</v>
      </c>
      <c r="BM45" s="17">
        <v>24096235.34</v>
      </c>
      <c r="BN45" s="17">
        <v>29857165.829999998</v>
      </c>
      <c r="BO45" s="17">
        <v>20314166.640000001</v>
      </c>
      <c r="BP45" s="17">
        <v>20319253.399999999</v>
      </c>
      <c r="BQ45" s="17">
        <v>1308036044.8800001</v>
      </c>
      <c r="BR45" s="17">
        <v>12418486.949999999</v>
      </c>
      <c r="BS45" s="17">
        <v>10507050.25</v>
      </c>
      <c r="BT45" s="17">
        <v>165081087.00999999</v>
      </c>
      <c r="BU45" s="17">
        <v>11076943.539999999</v>
      </c>
      <c r="BV45" s="17">
        <v>20415801.52</v>
      </c>
      <c r="BW45" s="17">
        <v>46003412.43</v>
      </c>
      <c r="BX45" s="17">
        <v>13177378.02</v>
      </c>
      <c r="BY45" s="17">
        <v>6446940.7999999998</v>
      </c>
      <c r="BZ45" s="17">
        <v>23394361.960000001</v>
      </c>
      <c r="CA45" s="17">
        <v>20075398.210000001</v>
      </c>
      <c r="CB45" s="17">
        <v>56501066.640000001</v>
      </c>
      <c r="CC45" s="17">
        <v>60697028.219999999</v>
      </c>
      <c r="CD45" s="17">
        <v>35457139.759999998</v>
      </c>
      <c r="CE45" s="17">
        <v>15333948.939999999</v>
      </c>
      <c r="CF45" s="17">
        <v>12076352.58</v>
      </c>
      <c r="CG45" s="17">
        <v>15811288.52</v>
      </c>
      <c r="CH45" s="17">
        <v>13669793.49</v>
      </c>
      <c r="CI45" s="17">
        <v>54530326.18</v>
      </c>
      <c r="CJ45" s="17">
        <v>15326324.859999999</v>
      </c>
      <c r="CK45" s="17">
        <v>24365833.870000001</v>
      </c>
      <c r="CL45" s="64">
        <f t="shared" si="16"/>
        <v>5358521733.4100018</v>
      </c>
    </row>
    <row r="46" spans="1:90" s="51" customFormat="1" x14ac:dyDescent="0.6">
      <c r="A46" s="47" t="s">
        <v>409</v>
      </c>
      <c r="B46" s="17">
        <v>233477645.00999999</v>
      </c>
      <c r="C46" s="17">
        <v>10160590.220000001</v>
      </c>
      <c r="D46" s="17">
        <v>13343274.49</v>
      </c>
      <c r="E46" s="17">
        <v>10743383.02</v>
      </c>
      <c r="F46" s="17">
        <v>13852169.289999999</v>
      </c>
      <c r="G46" s="17">
        <v>29943242.5</v>
      </c>
      <c r="H46" s="17">
        <v>18118332.289999999</v>
      </c>
      <c r="I46" s="17">
        <v>48856216.560000002</v>
      </c>
      <c r="J46" s="17">
        <v>11296240.16</v>
      </c>
      <c r="K46" s="17">
        <v>14453433.51</v>
      </c>
      <c r="L46" s="17">
        <v>94618663.599999994</v>
      </c>
      <c r="M46" s="17">
        <v>14064688.98</v>
      </c>
      <c r="N46" s="17">
        <v>125889098.91</v>
      </c>
      <c r="O46" s="17">
        <v>14754802.35</v>
      </c>
      <c r="P46" s="17">
        <v>35164966.520000003</v>
      </c>
      <c r="Q46" s="17">
        <v>38899807.140000001</v>
      </c>
      <c r="R46" s="17">
        <v>16187005.75</v>
      </c>
      <c r="S46" s="17">
        <v>14159740</v>
      </c>
      <c r="T46" s="17">
        <v>23427226.649999999</v>
      </c>
      <c r="U46" s="17">
        <v>12550883.439999999</v>
      </c>
      <c r="V46" s="17">
        <v>289874308.76999998</v>
      </c>
      <c r="W46" s="17">
        <v>9177549.4399999995</v>
      </c>
      <c r="X46" s="17">
        <v>42147068.600000001</v>
      </c>
      <c r="Y46" s="17">
        <v>24256725.809999999</v>
      </c>
      <c r="Z46" s="17">
        <v>10305649.609999999</v>
      </c>
      <c r="AA46" s="17">
        <v>9160243.6300000008</v>
      </c>
      <c r="AB46" s="17">
        <v>12876479.880000001</v>
      </c>
      <c r="AC46" s="17">
        <v>111144630.31</v>
      </c>
      <c r="AD46" s="17">
        <v>21438641.600000001</v>
      </c>
      <c r="AE46" s="17">
        <v>24003483.699999999</v>
      </c>
      <c r="AF46" s="17">
        <v>39623692.130000003</v>
      </c>
      <c r="AG46" s="17">
        <v>54086565.619999997</v>
      </c>
      <c r="AH46" s="17">
        <v>13888814.609999999</v>
      </c>
      <c r="AI46" s="17">
        <v>20870866.66</v>
      </c>
      <c r="AJ46" s="17">
        <v>295321272.19</v>
      </c>
      <c r="AK46" s="17">
        <v>10547202.01</v>
      </c>
      <c r="AL46" s="17">
        <v>8210315.4299999997</v>
      </c>
      <c r="AM46" s="17">
        <v>60431479.369999997</v>
      </c>
      <c r="AN46" s="17">
        <v>38202714.719999999</v>
      </c>
      <c r="AO46" s="17">
        <v>13324737.289999999</v>
      </c>
      <c r="AP46" s="17">
        <v>6311033.3399999999</v>
      </c>
      <c r="AQ46" s="17">
        <v>84321584.519999996</v>
      </c>
      <c r="AR46" s="17">
        <v>13041179.98</v>
      </c>
      <c r="AS46" s="17">
        <v>26571935.84</v>
      </c>
      <c r="AT46" s="17">
        <v>36773569.049999997</v>
      </c>
      <c r="AU46" s="17">
        <v>11603508.26</v>
      </c>
      <c r="AV46" s="17">
        <v>7978778.25</v>
      </c>
      <c r="AW46" s="17">
        <v>16530007.26</v>
      </c>
      <c r="AX46" s="17">
        <v>15227736.18</v>
      </c>
      <c r="AY46" s="17">
        <v>13183946.33</v>
      </c>
      <c r="AZ46" s="17">
        <v>67485931.349999994</v>
      </c>
      <c r="BA46" s="17">
        <v>9253042.2200000007</v>
      </c>
      <c r="BB46" s="17">
        <v>178176205.75999999</v>
      </c>
      <c r="BC46" s="17">
        <v>78683517.719999999</v>
      </c>
      <c r="BD46" s="17">
        <v>26586983.98</v>
      </c>
      <c r="BE46" s="17">
        <v>21103789.960000001</v>
      </c>
      <c r="BF46" s="17">
        <v>207148836.99000001</v>
      </c>
      <c r="BG46" s="17">
        <v>8724679.5199999996</v>
      </c>
      <c r="BH46" s="17">
        <v>23871919.489999998</v>
      </c>
      <c r="BI46" s="17">
        <v>26006962.289999999</v>
      </c>
      <c r="BJ46" s="17">
        <v>14414302.359999999</v>
      </c>
      <c r="BK46" s="17">
        <v>139447076.84999999</v>
      </c>
      <c r="BL46" s="17">
        <v>38937153.850000001</v>
      </c>
      <c r="BM46" s="17">
        <v>17284788.039999999</v>
      </c>
      <c r="BN46" s="17">
        <v>62269768.75</v>
      </c>
      <c r="BO46" s="17">
        <v>31461124.850000001</v>
      </c>
      <c r="BP46" s="17">
        <v>25991614.140000001</v>
      </c>
      <c r="BQ46" s="17">
        <v>1090455128.8800001</v>
      </c>
      <c r="BR46" s="17">
        <v>33139186.859999999</v>
      </c>
      <c r="BS46" s="17">
        <v>29853184.699999999</v>
      </c>
      <c r="BT46" s="17">
        <v>229804209.19</v>
      </c>
      <c r="BU46" s="17">
        <v>2912554.77</v>
      </c>
      <c r="BV46" s="17">
        <v>33188824.539999999</v>
      </c>
      <c r="BW46" s="17">
        <v>97302149.340000004</v>
      </c>
      <c r="BX46" s="17">
        <v>16854117.030000001</v>
      </c>
      <c r="BY46" s="17">
        <v>18961741.399999999</v>
      </c>
      <c r="BZ46" s="17">
        <v>19255775.289999999</v>
      </c>
      <c r="CA46" s="17">
        <v>44297263.340000004</v>
      </c>
      <c r="CB46" s="17">
        <v>103668758.79000001</v>
      </c>
      <c r="CC46" s="17">
        <v>35120684.170000002</v>
      </c>
      <c r="CD46" s="17">
        <v>51891778.049999997</v>
      </c>
      <c r="CE46" s="17">
        <v>21166296.629999999</v>
      </c>
      <c r="CF46" s="17">
        <v>25226304.539999999</v>
      </c>
      <c r="CG46" s="17">
        <v>19902222.27</v>
      </c>
      <c r="CH46" s="17">
        <v>14992787.539999999</v>
      </c>
      <c r="CI46" s="17">
        <v>108633655.59999999</v>
      </c>
      <c r="CJ46" s="17">
        <v>18976287.300000001</v>
      </c>
      <c r="CK46" s="17">
        <v>14690539.83</v>
      </c>
      <c r="CL46" s="64">
        <f t="shared" si="16"/>
        <v>5141538278.96</v>
      </c>
    </row>
    <row r="47" spans="1:90" s="51" customFormat="1" x14ac:dyDescent="0.6">
      <c r="A47" s="47"/>
      <c r="B47" s="17"/>
      <c r="C47" s="19"/>
      <c r="D47" s="40"/>
      <c r="E47" s="40"/>
      <c r="F47" s="40"/>
      <c r="G47" s="40"/>
      <c r="H47" s="19"/>
      <c r="I47" s="40"/>
      <c r="J47" s="19"/>
      <c r="K47" s="40"/>
      <c r="L47" s="48"/>
      <c r="M47" s="40"/>
      <c r="N47" s="19"/>
      <c r="O47" s="19"/>
      <c r="P47" s="40"/>
      <c r="Q47" s="40"/>
      <c r="R47" s="40"/>
      <c r="S47" s="40"/>
      <c r="T47" s="40"/>
      <c r="U47" s="49"/>
      <c r="V47" s="40"/>
      <c r="W47" s="40"/>
      <c r="X47" s="40"/>
      <c r="Y47" s="40"/>
      <c r="Z47" s="40"/>
      <c r="AA47" s="40"/>
      <c r="AB47" s="40"/>
      <c r="AC47" s="41"/>
      <c r="AD47" s="40"/>
      <c r="AE47" s="40"/>
      <c r="AF47" s="40"/>
      <c r="AG47" s="40"/>
      <c r="AH47" s="40"/>
      <c r="AI47" s="40"/>
      <c r="AJ47" s="50"/>
      <c r="AK47" s="50"/>
      <c r="AL47" s="19"/>
      <c r="AM47" s="19"/>
      <c r="AN47" s="19"/>
      <c r="AO47" s="40"/>
      <c r="AP47" s="40"/>
      <c r="AQ47" s="40"/>
      <c r="AR47" s="40"/>
      <c r="AS47" s="19"/>
      <c r="AT47" s="19"/>
      <c r="AU47" s="40"/>
      <c r="AV47" s="19"/>
      <c r="AW47" s="40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40"/>
      <c r="BZ47" s="19"/>
      <c r="CA47" s="40"/>
      <c r="CB47" s="40"/>
      <c r="CC47" s="40"/>
      <c r="CD47" s="40"/>
      <c r="CE47" s="19"/>
      <c r="CF47" s="40"/>
      <c r="CG47" s="40"/>
      <c r="CH47" s="19"/>
      <c r="CI47" s="40"/>
      <c r="CJ47" s="19"/>
      <c r="CK47" s="40"/>
      <c r="CL47" s="64"/>
    </row>
    <row r="48" spans="1:90" s="46" customFormat="1" x14ac:dyDescent="0.6">
      <c r="A48" s="78" t="s">
        <v>276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80"/>
    </row>
    <row r="49" spans="1:90" s="20" customFormat="1" x14ac:dyDescent="0.6">
      <c r="A49" s="16" t="s">
        <v>217</v>
      </c>
      <c r="B49" s="17">
        <v>160000000</v>
      </c>
      <c r="C49" s="17">
        <v>12377735.050000001</v>
      </c>
      <c r="D49" s="17">
        <v>11308970.68</v>
      </c>
      <c r="E49" s="17">
        <v>8234207</v>
      </c>
      <c r="F49" s="17">
        <v>6249306.6699999999</v>
      </c>
      <c r="G49" s="17">
        <v>11448822.720000001</v>
      </c>
      <c r="H49" s="17">
        <v>15132355</v>
      </c>
      <c r="I49" s="17">
        <v>31012891.32</v>
      </c>
      <c r="J49" s="17">
        <v>11140759.039999999</v>
      </c>
      <c r="K49" s="17">
        <v>12521718.82</v>
      </c>
      <c r="L49" s="17">
        <v>31222509.699999999</v>
      </c>
      <c r="M49" s="17">
        <v>4920000</v>
      </c>
      <c r="N49" s="17">
        <v>87620369.980000004</v>
      </c>
      <c r="O49" s="17">
        <v>13202394.630000001</v>
      </c>
      <c r="P49" s="17">
        <v>14086660</v>
      </c>
      <c r="Q49" s="17">
        <v>35181101.43</v>
      </c>
      <c r="R49" s="17">
        <v>9866439.5099999998</v>
      </c>
      <c r="S49" s="17">
        <v>12397320.800000001</v>
      </c>
      <c r="T49" s="17">
        <v>9500000</v>
      </c>
      <c r="U49" s="17">
        <v>3622439.66</v>
      </c>
      <c r="V49" s="17">
        <v>195000000</v>
      </c>
      <c r="W49" s="17">
        <v>6343894.9299999997</v>
      </c>
      <c r="X49" s="17">
        <v>15000000</v>
      </c>
      <c r="Y49" s="17">
        <v>9615573.8300000001</v>
      </c>
      <c r="Z49" s="17">
        <v>4400000.0999999996</v>
      </c>
      <c r="AA49" s="17">
        <v>6780000</v>
      </c>
      <c r="AB49" s="17">
        <v>10000000</v>
      </c>
      <c r="AC49" s="17">
        <v>37000000</v>
      </c>
      <c r="AD49" s="17">
        <v>7000000</v>
      </c>
      <c r="AE49" s="17">
        <v>7948116.9100000001</v>
      </c>
      <c r="AF49" s="17">
        <v>8200000</v>
      </c>
      <c r="AG49" s="17">
        <v>26000000</v>
      </c>
      <c r="AH49" s="17">
        <v>9500000</v>
      </c>
      <c r="AI49" s="17">
        <v>7500000</v>
      </c>
      <c r="AJ49" s="17">
        <v>505000000</v>
      </c>
      <c r="AK49" s="17">
        <v>10000000</v>
      </c>
      <c r="AL49" s="17">
        <v>8600625.9399999995</v>
      </c>
      <c r="AM49" s="17">
        <v>18407922.219999999</v>
      </c>
      <c r="AN49" s="17">
        <v>19667259.050000001</v>
      </c>
      <c r="AO49" s="17">
        <v>9470405.7699999996</v>
      </c>
      <c r="AP49" s="17">
        <v>3272658.92</v>
      </c>
      <c r="AQ49" s="17">
        <v>82777158.620000005</v>
      </c>
      <c r="AR49" s="17">
        <v>12681288.77</v>
      </c>
      <c r="AS49" s="17">
        <v>21616793.440000001</v>
      </c>
      <c r="AT49" s="17">
        <v>20055271.32</v>
      </c>
      <c r="AU49" s="17">
        <v>7585374.5999999996</v>
      </c>
      <c r="AV49" s="17">
        <v>4000000</v>
      </c>
      <c r="AW49" s="17">
        <v>9779594.3300000001</v>
      </c>
      <c r="AX49" s="17">
        <v>7885042.8799999999</v>
      </c>
      <c r="AY49" s="17">
        <v>7000000</v>
      </c>
      <c r="AZ49" s="17">
        <v>129459820.76000001</v>
      </c>
      <c r="BA49" s="17">
        <v>8003165.4900000002</v>
      </c>
      <c r="BB49" s="17">
        <v>230000000</v>
      </c>
      <c r="BC49" s="17">
        <v>36624404.810000002</v>
      </c>
      <c r="BD49" s="17">
        <v>7999564.5499999998</v>
      </c>
      <c r="BE49" s="17">
        <v>11000000</v>
      </c>
      <c r="BF49" s="17">
        <v>102400000</v>
      </c>
      <c r="BG49" s="17">
        <v>6100000</v>
      </c>
      <c r="BH49" s="17">
        <v>5543894.2300000004</v>
      </c>
      <c r="BI49" s="17">
        <v>10382567</v>
      </c>
      <c r="BJ49" s="17">
        <v>8500000</v>
      </c>
      <c r="BK49" s="17">
        <v>120000000</v>
      </c>
      <c r="BL49" s="17">
        <v>25071490.789999999</v>
      </c>
      <c r="BM49" s="17">
        <v>17773752.780000001</v>
      </c>
      <c r="BN49" s="17">
        <v>24856030.350000001</v>
      </c>
      <c r="BO49" s="17">
        <v>16503786.119999999</v>
      </c>
      <c r="BP49" s="17">
        <v>9660641.4800000004</v>
      </c>
      <c r="BQ49" s="17">
        <v>930000000</v>
      </c>
      <c r="BR49" s="17">
        <v>17277550.469999999</v>
      </c>
      <c r="BS49" s="17">
        <v>12923739.83</v>
      </c>
      <c r="BT49" s="17">
        <v>81198001.170000002</v>
      </c>
      <c r="BU49" s="17">
        <v>4267317.1500000004</v>
      </c>
      <c r="BV49" s="17">
        <v>13200215.470000001</v>
      </c>
      <c r="BW49" s="17">
        <v>50085449.359999999</v>
      </c>
      <c r="BX49" s="17">
        <v>7303222.9699999997</v>
      </c>
      <c r="BY49" s="17">
        <v>6905862.2999999998</v>
      </c>
      <c r="BZ49" s="17">
        <v>11518392.34</v>
      </c>
      <c r="CA49" s="17">
        <v>19158262.359999999</v>
      </c>
      <c r="CB49" s="17">
        <v>39662292.060000002</v>
      </c>
      <c r="CC49" s="17">
        <v>18592060</v>
      </c>
      <c r="CD49" s="17">
        <v>36092030.700000003</v>
      </c>
      <c r="CE49" s="17">
        <v>7326471.0300000003</v>
      </c>
      <c r="CF49" s="17">
        <v>5608749.4800000004</v>
      </c>
      <c r="CG49" s="17">
        <v>7466807.9199999999</v>
      </c>
      <c r="CH49" s="17">
        <v>6528351.29</v>
      </c>
      <c r="CI49" s="17">
        <v>46282661.920000002</v>
      </c>
      <c r="CJ49" s="17">
        <v>6794651.0199999996</v>
      </c>
      <c r="CK49" s="17">
        <v>5796232.9000000004</v>
      </c>
      <c r="CL49" s="64">
        <f t="shared" si="16"/>
        <v>3703000423.7400002</v>
      </c>
    </row>
    <row r="50" spans="1:90" s="20" customFormat="1" x14ac:dyDescent="0.6">
      <c r="A50" s="16" t="s">
        <v>218</v>
      </c>
      <c r="B50" s="17">
        <v>1578996.53</v>
      </c>
      <c r="C50" s="17">
        <v>1145284.1000000001</v>
      </c>
      <c r="D50" s="17">
        <v>388980</v>
      </c>
      <c r="E50" s="17">
        <v>375050</v>
      </c>
      <c r="F50" s="17">
        <v>186670</v>
      </c>
      <c r="G50" s="17">
        <v>6661706</v>
      </c>
      <c r="H50" s="17">
        <v>315000</v>
      </c>
      <c r="I50" s="17">
        <v>1249461.2</v>
      </c>
      <c r="J50" s="17">
        <v>309983.2</v>
      </c>
      <c r="K50" s="17">
        <v>232327</v>
      </c>
      <c r="L50" s="17">
        <v>518735</v>
      </c>
      <c r="M50" s="17">
        <v>125512</v>
      </c>
      <c r="N50" s="17">
        <v>1407852.56</v>
      </c>
      <c r="O50" s="17">
        <v>300000</v>
      </c>
      <c r="P50" s="17">
        <v>36200</v>
      </c>
      <c r="Q50" s="17">
        <v>206689.6</v>
      </c>
      <c r="R50" s="17">
        <v>6900</v>
      </c>
      <c r="S50" s="17">
        <v>154400</v>
      </c>
      <c r="T50" s="17">
        <v>150000</v>
      </c>
      <c r="U50" s="17">
        <v>91100</v>
      </c>
      <c r="V50" s="17">
        <v>2000000</v>
      </c>
      <c r="W50" s="17">
        <v>200000</v>
      </c>
      <c r="X50" s="17">
        <v>260000</v>
      </c>
      <c r="Y50" s="17">
        <v>201671.94</v>
      </c>
      <c r="Z50" s="17">
        <v>130000</v>
      </c>
      <c r="AA50" s="17">
        <v>200000</v>
      </c>
      <c r="AB50" s="17">
        <v>200000</v>
      </c>
      <c r="AC50" s="17">
        <v>300000</v>
      </c>
      <c r="AD50" s="17">
        <v>200000</v>
      </c>
      <c r="AE50" s="17">
        <v>200540.29</v>
      </c>
      <c r="AF50" s="17">
        <v>16000</v>
      </c>
      <c r="AG50" s="17">
        <v>380000</v>
      </c>
      <c r="AH50" s="17">
        <v>120000</v>
      </c>
      <c r="AI50" s="17">
        <v>150000</v>
      </c>
      <c r="AJ50" s="17">
        <v>120000</v>
      </c>
      <c r="AK50" s="17">
        <v>550000</v>
      </c>
      <c r="AL50" s="17">
        <v>235125</v>
      </c>
      <c r="AM50" s="17">
        <v>571847.1</v>
      </c>
      <c r="AN50" s="17">
        <v>1400000</v>
      </c>
      <c r="AO50" s="17">
        <v>816715</v>
      </c>
      <c r="AP50" s="17">
        <v>69300</v>
      </c>
      <c r="AQ50" s="17">
        <v>3391617.97</v>
      </c>
      <c r="AR50" s="17">
        <v>563079.17000000004</v>
      </c>
      <c r="AS50" s="17">
        <v>448850</v>
      </c>
      <c r="AT50" s="17">
        <v>961435</v>
      </c>
      <c r="AU50" s="17">
        <v>231500</v>
      </c>
      <c r="AV50" s="17">
        <v>202000</v>
      </c>
      <c r="AW50" s="17">
        <v>169500</v>
      </c>
      <c r="AX50" s="17">
        <v>496635.03</v>
      </c>
      <c r="AY50" s="17">
        <v>200000</v>
      </c>
      <c r="AZ50" s="17">
        <v>35051878.479999997</v>
      </c>
      <c r="BA50" s="17">
        <v>401000</v>
      </c>
      <c r="BB50" s="17">
        <v>6000000</v>
      </c>
      <c r="BC50" s="17">
        <v>498475</v>
      </c>
      <c r="BD50" s="17">
        <v>172625</v>
      </c>
      <c r="BE50" s="17">
        <v>200000</v>
      </c>
      <c r="BF50" s="17">
        <v>1060400</v>
      </c>
      <c r="BG50" s="17">
        <v>200000</v>
      </c>
      <c r="BH50" s="17">
        <v>357346</v>
      </c>
      <c r="BI50" s="17">
        <v>374200</v>
      </c>
      <c r="BJ50" s="17">
        <v>3060</v>
      </c>
      <c r="BK50" s="17">
        <v>200000</v>
      </c>
      <c r="BL50" s="17">
        <v>745000</v>
      </c>
      <c r="BM50" s="17">
        <v>317000</v>
      </c>
      <c r="BN50" s="17">
        <v>0</v>
      </c>
      <c r="BO50" s="17">
        <v>380129</v>
      </c>
      <c r="BP50" s="17">
        <v>330830</v>
      </c>
      <c r="BQ50" s="17">
        <v>1875440</v>
      </c>
      <c r="BR50" s="17">
        <v>190000</v>
      </c>
      <c r="BS50" s="17">
        <v>1200000</v>
      </c>
      <c r="BT50" s="17">
        <v>298610.43</v>
      </c>
      <c r="BU50" s="17">
        <v>1384349.5</v>
      </c>
      <c r="BV50" s="17">
        <v>360000</v>
      </c>
      <c r="BW50" s="17">
        <v>1500000</v>
      </c>
      <c r="BX50" s="17">
        <v>181400</v>
      </c>
      <c r="BY50" s="17">
        <v>247800</v>
      </c>
      <c r="BZ50" s="17">
        <v>7500</v>
      </c>
      <c r="CA50" s="17">
        <v>365150</v>
      </c>
      <c r="CB50" s="17">
        <v>1563440</v>
      </c>
      <c r="CC50" s="17">
        <v>518933</v>
      </c>
      <c r="CD50" s="17">
        <v>666650</v>
      </c>
      <c r="CE50" s="17">
        <v>587700</v>
      </c>
      <c r="CF50" s="17">
        <v>115880</v>
      </c>
      <c r="CG50" s="17">
        <v>232064</v>
      </c>
      <c r="CH50" s="17">
        <v>222248.5</v>
      </c>
      <c r="CI50" s="17">
        <v>9964100.5</v>
      </c>
      <c r="CJ50" s="17">
        <v>100000</v>
      </c>
      <c r="CK50" s="17">
        <v>177400</v>
      </c>
      <c r="CL50" s="64">
        <f t="shared" si="16"/>
        <v>98477273.100000009</v>
      </c>
    </row>
    <row r="51" spans="1:90" s="20" customFormat="1" x14ac:dyDescent="0.6">
      <c r="A51" s="16" t="s">
        <v>219</v>
      </c>
      <c r="B51" s="17">
        <v>93725778.090000004</v>
      </c>
      <c r="C51" s="17">
        <v>5278123.8600000003</v>
      </c>
      <c r="D51" s="17">
        <v>2953746.6</v>
      </c>
      <c r="E51" s="17">
        <v>1441667.87</v>
      </c>
      <c r="F51" s="17">
        <v>2642761.2799999998</v>
      </c>
      <c r="G51" s="17">
        <v>4122851</v>
      </c>
      <c r="H51" s="17">
        <v>3537492</v>
      </c>
      <c r="I51" s="17">
        <v>10295490</v>
      </c>
      <c r="J51" s="17">
        <v>2569985</v>
      </c>
      <c r="K51" s="17">
        <v>2224641.7400000002</v>
      </c>
      <c r="L51" s="17">
        <v>21342632.440000001</v>
      </c>
      <c r="M51" s="17">
        <v>1438450</v>
      </c>
      <c r="N51" s="17">
        <v>63773936.899999999</v>
      </c>
      <c r="O51" s="17">
        <v>5862648.0999999996</v>
      </c>
      <c r="P51" s="17">
        <v>6600000</v>
      </c>
      <c r="Q51" s="17">
        <v>21500000</v>
      </c>
      <c r="R51" s="17">
        <v>3840718.4</v>
      </c>
      <c r="S51" s="17">
        <v>4829329</v>
      </c>
      <c r="T51" s="17">
        <v>5128732</v>
      </c>
      <c r="U51" s="17">
        <v>1419483.37</v>
      </c>
      <c r="V51" s="17">
        <v>150000000</v>
      </c>
      <c r="W51" s="17">
        <v>3530322.92</v>
      </c>
      <c r="X51" s="17">
        <v>5500000</v>
      </c>
      <c r="Y51" s="17">
        <v>5760000.0499999998</v>
      </c>
      <c r="Z51" s="17">
        <v>1599191.64</v>
      </c>
      <c r="AA51" s="17">
        <v>2034000</v>
      </c>
      <c r="AB51" s="17">
        <v>3500000</v>
      </c>
      <c r="AC51" s="17">
        <v>14700000</v>
      </c>
      <c r="AD51" s="17">
        <v>4060000</v>
      </c>
      <c r="AE51" s="17">
        <v>3296472.87</v>
      </c>
      <c r="AF51" s="17">
        <v>4500000</v>
      </c>
      <c r="AG51" s="17">
        <v>7500000</v>
      </c>
      <c r="AH51" s="17">
        <v>4450000</v>
      </c>
      <c r="AI51" s="17">
        <v>2700000</v>
      </c>
      <c r="AJ51" s="17">
        <v>359300000</v>
      </c>
      <c r="AK51" s="17">
        <v>7000000</v>
      </c>
      <c r="AL51" s="17">
        <v>4548998.76</v>
      </c>
      <c r="AM51" s="17">
        <v>13592555.84</v>
      </c>
      <c r="AN51" s="17">
        <v>13026331.390000001</v>
      </c>
      <c r="AO51" s="17">
        <v>2826097.55</v>
      </c>
      <c r="AP51" s="17">
        <v>1087707.68</v>
      </c>
      <c r="AQ51" s="17">
        <v>54469633.130000003</v>
      </c>
      <c r="AR51" s="17">
        <v>4759537.18</v>
      </c>
      <c r="AS51" s="17">
        <v>15847519.58</v>
      </c>
      <c r="AT51" s="17">
        <v>12000000</v>
      </c>
      <c r="AU51" s="17">
        <v>4690825</v>
      </c>
      <c r="AV51" s="17">
        <v>2000000</v>
      </c>
      <c r="AW51" s="17">
        <v>3382780.41</v>
      </c>
      <c r="AX51" s="17">
        <v>3316613</v>
      </c>
      <c r="AY51" s="17">
        <v>3000000</v>
      </c>
      <c r="AZ51" s="17">
        <v>31115213.949999999</v>
      </c>
      <c r="BA51" s="17">
        <v>6648000</v>
      </c>
      <c r="BB51" s="17">
        <v>134000000</v>
      </c>
      <c r="BC51" s="17">
        <v>9624461.8300000001</v>
      </c>
      <c r="BD51" s="17">
        <v>2379913</v>
      </c>
      <c r="BE51" s="17">
        <v>3900000</v>
      </c>
      <c r="BF51" s="17">
        <v>96696218</v>
      </c>
      <c r="BG51" s="17">
        <v>3119420</v>
      </c>
      <c r="BH51" s="17">
        <v>2048518.56</v>
      </c>
      <c r="BI51" s="17">
        <v>5012091</v>
      </c>
      <c r="BJ51" s="17">
        <v>3500000</v>
      </c>
      <c r="BK51" s="17">
        <v>99916500</v>
      </c>
      <c r="BL51" s="17">
        <v>8660342.0899999999</v>
      </c>
      <c r="BM51" s="17">
        <v>5895520.0499999998</v>
      </c>
      <c r="BN51" s="17">
        <v>12993254.119999999</v>
      </c>
      <c r="BO51" s="17">
        <v>6562508</v>
      </c>
      <c r="BP51" s="17">
        <v>4931609.9000000004</v>
      </c>
      <c r="BQ51" s="17">
        <v>564565925</v>
      </c>
      <c r="BR51" s="17">
        <v>6841411.7800000003</v>
      </c>
      <c r="BS51" s="17">
        <v>4670014.21</v>
      </c>
      <c r="BT51" s="17">
        <v>52000000</v>
      </c>
      <c r="BU51" s="17">
        <v>1150188.25</v>
      </c>
      <c r="BV51" s="17">
        <v>4297358.72</v>
      </c>
      <c r="BW51" s="17">
        <v>20500000</v>
      </c>
      <c r="BX51" s="17">
        <v>2534044.2999999998</v>
      </c>
      <c r="BY51" s="17">
        <v>3104828.1</v>
      </c>
      <c r="BZ51" s="17">
        <v>4413241</v>
      </c>
      <c r="CA51" s="17">
        <v>5351347.5999999996</v>
      </c>
      <c r="CB51" s="17">
        <v>26153259.68</v>
      </c>
      <c r="CC51" s="17">
        <v>10683673</v>
      </c>
      <c r="CD51" s="17">
        <v>13755392.08</v>
      </c>
      <c r="CE51" s="17">
        <v>7364493.7400000002</v>
      </c>
      <c r="CF51" s="17">
        <v>1589003.95</v>
      </c>
      <c r="CG51" s="17">
        <v>1888141.96</v>
      </c>
      <c r="CH51" s="17">
        <v>2561262.85</v>
      </c>
      <c r="CI51" s="17">
        <v>20471510.129999999</v>
      </c>
      <c r="CJ51" s="17">
        <v>3349750.26</v>
      </c>
      <c r="CK51" s="17">
        <v>3017799.82</v>
      </c>
      <c r="CL51" s="64">
        <f t="shared" si="16"/>
        <v>2179773271.5799999</v>
      </c>
    </row>
    <row r="52" spans="1:90" s="20" customFormat="1" x14ac:dyDescent="0.6">
      <c r="A52" s="16" t="s">
        <v>220</v>
      </c>
      <c r="B52" s="17">
        <v>15893837.119999999</v>
      </c>
      <c r="C52" s="17">
        <v>2284792.5</v>
      </c>
      <c r="D52" s="17">
        <v>7885896</v>
      </c>
      <c r="E52" s="17">
        <v>6829855</v>
      </c>
      <c r="F52" s="17">
        <v>3645098</v>
      </c>
      <c r="G52" s="17">
        <v>4925832</v>
      </c>
      <c r="H52" s="17">
        <v>5036336</v>
      </c>
      <c r="I52" s="17">
        <v>10944997.1</v>
      </c>
      <c r="J52" s="17">
        <v>5064449</v>
      </c>
      <c r="K52" s="17">
        <v>9997159</v>
      </c>
      <c r="L52" s="17">
        <v>20024420</v>
      </c>
      <c r="M52" s="17">
        <v>2398508</v>
      </c>
      <c r="N52" s="17">
        <v>23783224.77</v>
      </c>
      <c r="O52" s="17">
        <v>5598000</v>
      </c>
      <c r="P52" s="17">
        <v>5851553</v>
      </c>
      <c r="Q52" s="17">
        <v>3433860</v>
      </c>
      <c r="R52" s="17">
        <v>5847737.25</v>
      </c>
      <c r="S52" s="17">
        <v>3849576</v>
      </c>
      <c r="T52" s="17">
        <v>4167603</v>
      </c>
      <c r="U52" s="17">
        <v>2302501.5</v>
      </c>
      <c r="V52" s="17">
        <v>17000000</v>
      </c>
      <c r="W52" s="17">
        <v>4767069</v>
      </c>
      <c r="X52" s="17">
        <v>8000000</v>
      </c>
      <c r="Y52" s="17">
        <v>6466569</v>
      </c>
      <c r="Z52" s="17">
        <v>2702729.06</v>
      </c>
      <c r="AA52" s="17">
        <v>2670023</v>
      </c>
      <c r="AB52" s="17">
        <v>6000000</v>
      </c>
      <c r="AC52" s="17">
        <v>21000000</v>
      </c>
      <c r="AD52" s="17">
        <v>3200000</v>
      </c>
      <c r="AE52" s="17">
        <v>3576531</v>
      </c>
      <c r="AF52" s="17">
        <v>8400000</v>
      </c>
      <c r="AG52" s="17">
        <v>3500000</v>
      </c>
      <c r="AH52" s="17">
        <v>4700000</v>
      </c>
      <c r="AI52" s="17">
        <v>5500000</v>
      </c>
      <c r="AJ52" s="17">
        <v>32279015.449999999</v>
      </c>
      <c r="AK52" s="17">
        <v>4200000</v>
      </c>
      <c r="AL52" s="17">
        <v>3901846</v>
      </c>
      <c r="AM52" s="17">
        <v>7305667.5</v>
      </c>
      <c r="AN52" s="17">
        <v>8616505.1500000004</v>
      </c>
      <c r="AO52" s="17">
        <v>4678657</v>
      </c>
      <c r="AP52" s="17">
        <v>1931302</v>
      </c>
      <c r="AQ52" s="17">
        <v>17878290.859999999</v>
      </c>
      <c r="AR52" s="17">
        <v>5874809.6799999997</v>
      </c>
      <c r="AS52" s="17">
        <v>8225699</v>
      </c>
      <c r="AT52" s="17">
        <v>7898959</v>
      </c>
      <c r="AU52" s="17">
        <v>6586920</v>
      </c>
      <c r="AV52" s="17">
        <v>2801102.33</v>
      </c>
      <c r="AW52" s="17">
        <v>6864530</v>
      </c>
      <c r="AX52" s="17">
        <v>4815192.9800000004</v>
      </c>
      <c r="AY52" s="17">
        <v>3000000</v>
      </c>
      <c r="AZ52" s="17">
        <v>11354367.949999999</v>
      </c>
      <c r="BA52" s="17">
        <v>4419192</v>
      </c>
      <c r="BB52" s="17">
        <v>12000000</v>
      </c>
      <c r="BC52" s="17">
        <v>12135076.609999999</v>
      </c>
      <c r="BD52" s="17">
        <v>4822164</v>
      </c>
      <c r="BE52" s="17">
        <v>6000000</v>
      </c>
      <c r="BF52" s="17">
        <v>9737976.3499999996</v>
      </c>
      <c r="BG52" s="17">
        <v>3901486.78</v>
      </c>
      <c r="BH52" s="17">
        <v>2495888</v>
      </c>
      <c r="BI52" s="17">
        <v>4434845</v>
      </c>
      <c r="BJ52" s="17">
        <v>3500000</v>
      </c>
      <c r="BK52" s="17">
        <v>15000000</v>
      </c>
      <c r="BL52" s="17">
        <v>6000000</v>
      </c>
      <c r="BM52" s="17">
        <v>6142698.1399999997</v>
      </c>
      <c r="BN52" s="17">
        <v>9644673.2799999993</v>
      </c>
      <c r="BO52" s="17">
        <v>6937098.5</v>
      </c>
      <c r="BP52" s="17">
        <v>6660847.7999999998</v>
      </c>
      <c r="BQ52" s="17">
        <v>37000000</v>
      </c>
      <c r="BR52" s="17">
        <v>6256850</v>
      </c>
      <c r="BS52" s="17">
        <v>5668749</v>
      </c>
      <c r="BT52" s="17">
        <v>5500000</v>
      </c>
      <c r="BU52" s="17">
        <v>76211</v>
      </c>
      <c r="BV52" s="17">
        <v>5595328.9400000004</v>
      </c>
      <c r="BW52" s="17">
        <v>16524647</v>
      </c>
      <c r="BX52" s="17">
        <v>3687494.75</v>
      </c>
      <c r="BY52" s="17">
        <v>5182819</v>
      </c>
      <c r="BZ52" s="17">
        <v>4508425</v>
      </c>
      <c r="CA52" s="17">
        <v>8543700</v>
      </c>
      <c r="CB52" s="17">
        <v>11910266.119999999</v>
      </c>
      <c r="CC52" s="17">
        <v>7692626</v>
      </c>
      <c r="CD52" s="17">
        <v>8072292.7599999998</v>
      </c>
      <c r="CE52" s="17">
        <v>1566439</v>
      </c>
      <c r="CF52" s="17">
        <v>3203.9</v>
      </c>
      <c r="CG52" s="17">
        <v>4146974.5</v>
      </c>
      <c r="CH52" s="17">
        <v>2984867.5</v>
      </c>
      <c r="CI52" s="17">
        <v>27850031.399999999</v>
      </c>
      <c r="CJ52" s="17">
        <v>3416761</v>
      </c>
      <c r="CK52" s="17">
        <v>3412472</v>
      </c>
      <c r="CL52" s="64">
        <f t="shared" si="16"/>
        <v>668893126.52999997</v>
      </c>
    </row>
    <row r="53" spans="1:90" s="20" customFormat="1" x14ac:dyDescent="0.6">
      <c r="A53" s="16" t="s">
        <v>221</v>
      </c>
      <c r="B53" s="22">
        <v>0</v>
      </c>
      <c r="C53" s="22">
        <v>5000</v>
      </c>
      <c r="D53" s="22">
        <v>0</v>
      </c>
      <c r="E53" s="22">
        <v>0</v>
      </c>
      <c r="F53" s="22">
        <v>0</v>
      </c>
      <c r="G53" s="22">
        <v>1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1</v>
      </c>
      <c r="AB53" s="22">
        <v>0</v>
      </c>
      <c r="AC53" s="22">
        <v>0</v>
      </c>
      <c r="AD53" s="22">
        <v>0</v>
      </c>
      <c r="AE53" s="22">
        <v>0</v>
      </c>
      <c r="AF53" s="22">
        <v>1</v>
      </c>
      <c r="AG53" s="22">
        <v>0</v>
      </c>
      <c r="AH53" s="22">
        <v>1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48000</v>
      </c>
      <c r="BA53" s="22">
        <v>8500</v>
      </c>
      <c r="BB53" s="22">
        <v>0</v>
      </c>
      <c r="BC53" s="22">
        <v>0</v>
      </c>
      <c r="BD53" s="22">
        <v>0</v>
      </c>
      <c r="BE53" s="22">
        <v>1</v>
      </c>
      <c r="BF53" s="22">
        <v>1</v>
      </c>
      <c r="BG53" s="22">
        <v>1</v>
      </c>
      <c r="BH53" s="22">
        <v>1</v>
      </c>
      <c r="BI53" s="22">
        <v>8000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39911</v>
      </c>
      <c r="BU53" s="22">
        <v>0</v>
      </c>
      <c r="BV53" s="22">
        <v>0</v>
      </c>
      <c r="BW53" s="22">
        <v>0</v>
      </c>
      <c r="BX53" s="22">
        <v>0</v>
      </c>
      <c r="BY53" s="22">
        <v>1</v>
      </c>
      <c r="BZ53" s="22">
        <v>0</v>
      </c>
      <c r="CA53" s="22">
        <v>0</v>
      </c>
      <c r="CB53" s="22">
        <v>0</v>
      </c>
      <c r="CC53" s="22">
        <v>307910</v>
      </c>
      <c r="CD53" s="22">
        <v>0</v>
      </c>
      <c r="CE53" s="22">
        <v>0</v>
      </c>
      <c r="CF53" s="22">
        <v>0</v>
      </c>
      <c r="CG53" s="22">
        <v>0</v>
      </c>
      <c r="CH53" s="22">
        <v>1</v>
      </c>
      <c r="CI53" s="22">
        <v>0</v>
      </c>
      <c r="CJ53" s="22">
        <v>0</v>
      </c>
      <c r="CK53" s="22">
        <v>0</v>
      </c>
      <c r="CL53" s="64">
        <f t="shared" si="16"/>
        <v>417331</v>
      </c>
    </row>
    <row r="54" spans="1:90" s="20" customFormat="1" x14ac:dyDescent="0.6">
      <c r="A54" s="16" t="s">
        <v>222</v>
      </c>
      <c r="B54" s="17">
        <v>3395154.4</v>
      </c>
      <c r="C54" s="17">
        <v>698560</v>
      </c>
      <c r="D54" s="17">
        <v>654461</v>
      </c>
      <c r="E54" s="17">
        <v>418584.86</v>
      </c>
      <c r="F54" s="17">
        <v>507834.33</v>
      </c>
      <c r="G54" s="17">
        <v>1595330</v>
      </c>
      <c r="H54" s="17">
        <v>904365</v>
      </c>
      <c r="I54" s="17">
        <v>952021.9</v>
      </c>
      <c r="J54" s="17">
        <v>770167.48</v>
      </c>
      <c r="K54" s="17">
        <v>778835</v>
      </c>
      <c r="L54" s="17">
        <v>2100282.87</v>
      </c>
      <c r="M54" s="17">
        <v>530000</v>
      </c>
      <c r="N54" s="17">
        <v>1873821.32</v>
      </c>
      <c r="O54" s="17">
        <v>1341840</v>
      </c>
      <c r="P54" s="17">
        <v>626461.5</v>
      </c>
      <c r="Q54" s="17">
        <v>957895</v>
      </c>
      <c r="R54" s="17">
        <v>600000</v>
      </c>
      <c r="S54" s="17">
        <v>880000</v>
      </c>
      <c r="T54" s="17">
        <v>500200</v>
      </c>
      <c r="U54" s="17">
        <v>325520</v>
      </c>
      <c r="V54" s="17">
        <v>2000000</v>
      </c>
      <c r="W54" s="17">
        <v>449956</v>
      </c>
      <c r="X54" s="17">
        <v>1400000</v>
      </c>
      <c r="Y54" s="17">
        <v>612362.25</v>
      </c>
      <c r="Z54" s="17">
        <v>499709</v>
      </c>
      <c r="AA54" s="17">
        <v>360000</v>
      </c>
      <c r="AB54" s="17">
        <v>300000</v>
      </c>
      <c r="AC54" s="17">
        <v>1300000</v>
      </c>
      <c r="AD54" s="17">
        <v>400000</v>
      </c>
      <c r="AE54" s="17">
        <v>400680</v>
      </c>
      <c r="AF54" s="17">
        <v>1140000</v>
      </c>
      <c r="AG54" s="17">
        <v>500000</v>
      </c>
      <c r="AH54" s="17">
        <v>900000</v>
      </c>
      <c r="AI54" s="17">
        <v>530000</v>
      </c>
      <c r="AJ54" s="17">
        <v>4951590</v>
      </c>
      <c r="AK54" s="17">
        <v>550000</v>
      </c>
      <c r="AL54" s="17">
        <v>275722</v>
      </c>
      <c r="AM54" s="17">
        <v>1165459.51</v>
      </c>
      <c r="AN54" s="17">
        <v>600000</v>
      </c>
      <c r="AO54" s="17">
        <v>585411.51</v>
      </c>
      <c r="AP54" s="17">
        <v>308881</v>
      </c>
      <c r="AQ54" s="17">
        <v>1563589.23</v>
      </c>
      <c r="AR54" s="17">
        <v>624871.80000000005</v>
      </c>
      <c r="AS54" s="17">
        <v>1024687</v>
      </c>
      <c r="AT54" s="17">
        <v>1040922</v>
      </c>
      <c r="AU54" s="17">
        <v>989446</v>
      </c>
      <c r="AV54" s="17">
        <v>520000</v>
      </c>
      <c r="AW54" s="17">
        <v>431394</v>
      </c>
      <c r="AX54" s="17">
        <v>591806.5</v>
      </c>
      <c r="AY54" s="17">
        <v>400000</v>
      </c>
      <c r="AZ54" s="17">
        <v>3374293.24</v>
      </c>
      <c r="BA54" s="17">
        <v>767199.38</v>
      </c>
      <c r="BB54" s="17">
        <v>1700000</v>
      </c>
      <c r="BC54" s="17">
        <v>919090.1</v>
      </c>
      <c r="BD54" s="17">
        <v>217265.97</v>
      </c>
      <c r="BE54" s="17">
        <v>200000</v>
      </c>
      <c r="BF54" s="17">
        <v>2025265.18</v>
      </c>
      <c r="BG54" s="17">
        <v>364334.5</v>
      </c>
      <c r="BH54" s="17">
        <v>687520</v>
      </c>
      <c r="BI54" s="17">
        <v>894550</v>
      </c>
      <c r="BJ54" s="17">
        <v>371012</v>
      </c>
      <c r="BK54" s="17">
        <v>1500000</v>
      </c>
      <c r="BL54" s="17">
        <v>1277136.69</v>
      </c>
      <c r="BM54" s="17">
        <v>648299.1</v>
      </c>
      <c r="BN54" s="17">
        <v>1580424</v>
      </c>
      <c r="BO54" s="17">
        <v>700000</v>
      </c>
      <c r="BP54" s="17">
        <v>630798.38</v>
      </c>
      <c r="BQ54" s="17">
        <v>4500000</v>
      </c>
      <c r="BR54" s="17">
        <v>499937.3</v>
      </c>
      <c r="BS54" s="17">
        <v>600000</v>
      </c>
      <c r="BT54" s="17">
        <v>2250000</v>
      </c>
      <c r="BU54" s="17">
        <v>25000</v>
      </c>
      <c r="BV54" s="17">
        <v>300000</v>
      </c>
      <c r="BW54" s="17">
        <v>1196536</v>
      </c>
      <c r="BX54" s="17">
        <v>700738.7</v>
      </c>
      <c r="BY54" s="17">
        <v>779769</v>
      </c>
      <c r="BZ54" s="17">
        <v>488787</v>
      </c>
      <c r="CA54" s="17">
        <v>1278897</v>
      </c>
      <c r="CB54" s="17">
        <v>1289552.5</v>
      </c>
      <c r="CC54" s="17">
        <v>1036635.7</v>
      </c>
      <c r="CD54" s="17">
        <v>1367577.6000000001</v>
      </c>
      <c r="CE54" s="17">
        <v>384001.5</v>
      </c>
      <c r="CF54" s="17">
        <v>416280.64</v>
      </c>
      <c r="CG54" s="17">
        <v>229092</v>
      </c>
      <c r="CH54" s="17">
        <v>342460</v>
      </c>
      <c r="CI54" s="17">
        <v>1093457.45</v>
      </c>
      <c r="CJ54" s="17">
        <v>217221</v>
      </c>
      <c r="CK54" s="17">
        <v>416585.6</v>
      </c>
      <c r="CL54" s="64">
        <f t="shared" si="16"/>
        <v>84097539.989999995</v>
      </c>
    </row>
    <row r="55" spans="1:90" s="56" customFormat="1" x14ac:dyDescent="0.6">
      <c r="A55" s="122" t="s">
        <v>284</v>
      </c>
      <c r="B55" s="125">
        <f>SUM(B49:B54)</f>
        <v>274593766.13999999</v>
      </c>
      <c r="C55" s="126">
        <f t="shared" ref="C55:BN55" si="17">SUM(C49:C54)</f>
        <v>21789495.510000002</v>
      </c>
      <c r="D55" s="126">
        <f t="shared" si="17"/>
        <v>23192054.280000001</v>
      </c>
      <c r="E55" s="126">
        <f t="shared" si="17"/>
        <v>17299364.73</v>
      </c>
      <c r="F55" s="126">
        <f t="shared" si="17"/>
        <v>13231670.279999999</v>
      </c>
      <c r="G55" s="126">
        <f t="shared" si="17"/>
        <v>28754542.719999999</v>
      </c>
      <c r="H55" s="126">
        <f>SUM(H49:H54)</f>
        <v>24925548</v>
      </c>
      <c r="I55" s="126">
        <f t="shared" si="17"/>
        <v>54454861.519999996</v>
      </c>
      <c r="J55" s="126">
        <f t="shared" si="17"/>
        <v>19855343.719999999</v>
      </c>
      <c r="K55" s="126">
        <f t="shared" si="17"/>
        <v>25754681.560000002</v>
      </c>
      <c r="L55" s="126">
        <f t="shared" si="17"/>
        <v>75208580.010000005</v>
      </c>
      <c r="M55" s="126">
        <f t="shared" si="17"/>
        <v>9412470</v>
      </c>
      <c r="N55" s="126">
        <f t="shared" si="17"/>
        <v>178459205.53</v>
      </c>
      <c r="O55" s="126">
        <f t="shared" si="17"/>
        <v>26304882.73</v>
      </c>
      <c r="P55" s="126">
        <f t="shared" si="17"/>
        <v>27200874.5</v>
      </c>
      <c r="Q55" s="126">
        <f t="shared" si="17"/>
        <v>61279546.030000001</v>
      </c>
      <c r="R55" s="126">
        <f t="shared" si="17"/>
        <v>20161795.16</v>
      </c>
      <c r="S55" s="126">
        <f t="shared" si="17"/>
        <v>22110625.800000001</v>
      </c>
      <c r="T55" s="126">
        <f t="shared" si="17"/>
        <v>19446535</v>
      </c>
      <c r="U55" s="126">
        <f t="shared" si="17"/>
        <v>7761044.5300000003</v>
      </c>
      <c r="V55" s="126">
        <f t="shared" si="17"/>
        <v>366000000</v>
      </c>
      <c r="W55" s="126">
        <f t="shared" si="17"/>
        <v>15291242.85</v>
      </c>
      <c r="X55" s="126">
        <f t="shared" si="17"/>
        <v>30160000</v>
      </c>
      <c r="Y55" s="126">
        <f t="shared" si="17"/>
        <v>22656177.07</v>
      </c>
      <c r="Z55" s="126">
        <f t="shared" si="17"/>
        <v>9331629.7999999989</v>
      </c>
      <c r="AA55" s="126">
        <f t="shared" si="17"/>
        <v>12044024</v>
      </c>
      <c r="AB55" s="126">
        <f t="shared" si="17"/>
        <v>20000000</v>
      </c>
      <c r="AC55" s="125">
        <f t="shared" si="17"/>
        <v>74300000</v>
      </c>
      <c r="AD55" s="126">
        <f t="shared" si="17"/>
        <v>14860000</v>
      </c>
      <c r="AE55" s="126">
        <f t="shared" si="17"/>
        <v>15422341.07</v>
      </c>
      <c r="AF55" s="126">
        <f t="shared" si="17"/>
        <v>22256001</v>
      </c>
      <c r="AG55" s="126">
        <f t="shared" si="17"/>
        <v>37880000</v>
      </c>
      <c r="AH55" s="126">
        <f t="shared" si="17"/>
        <v>19670001</v>
      </c>
      <c r="AI55" s="126">
        <f t="shared" si="17"/>
        <v>16380000</v>
      </c>
      <c r="AJ55" s="126">
        <f t="shared" si="17"/>
        <v>901650605.45000005</v>
      </c>
      <c r="AK55" s="126">
        <f t="shared" si="17"/>
        <v>22300000</v>
      </c>
      <c r="AL55" s="126">
        <f t="shared" si="17"/>
        <v>17562317.699999999</v>
      </c>
      <c r="AM55" s="126">
        <f t="shared" si="17"/>
        <v>41043452.169999994</v>
      </c>
      <c r="AN55" s="126">
        <f t="shared" si="17"/>
        <v>43310095.589999996</v>
      </c>
      <c r="AO55" s="126">
        <f t="shared" si="17"/>
        <v>18377286.830000002</v>
      </c>
      <c r="AP55" s="126">
        <f t="shared" si="17"/>
        <v>6669849.5999999996</v>
      </c>
      <c r="AQ55" s="126">
        <f t="shared" si="17"/>
        <v>160080289.80999997</v>
      </c>
      <c r="AR55" s="126">
        <f t="shared" si="17"/>
        <v>24503586.599999998</v>
      </c>
      <c r="AS55" s="126">
        <f t="shared" si="17"/>
        <v>47163549.020000003</v>
      </c>
      <c r="AT55" s="126">
        <f t="shared" si="17"/>
        <v>41956587.32</v>
      </c>
      <c r="AU55" s="126">
        <f t="shared" si="17"/>
        <v>20084065.600000001</v>
      </c>
      <c r="AV55" s="126">
        <f t="shared" si="17"/>
        <v>9523102.3300000001</v>
      </c>
      <c r="AW55" s="126">
        <f t="shared" si="17"/>
        <v>20627798.740000002</v>
      </c>
      <c r="AX55" s="126">
        <f t="shared" si="17"/>
        <v>17105290.390000001</v>
      </c>
      <c r="AY55" s="126">
        <f t="shared" si="17"/>
        <v>13600000</v>
      </c>
      <c r="AZ55" s="126">
        <f t="shared" si="17"/>
        <v>210403574.38</v>
      </c>
      <c r="BA55" s="126">
        <f t="shared" si="17"/>
        <v>20247056.870000001</v>
      </c>
      <c r="BB55" s="126">
        <f t="shared" si="17"/>
        <v>383700000</v>
      </c>
      <c r="BC55" s="126">
        <f t="shared" si="17"/>
        <v>59801508.350000001</v>
      </c>
      <c r="BD55" s="126">
        <f t="shared" si="17"/>
        <v>15591532.520000001</v>
      </c>
      <c r="BE55" s="126">
        <f t="shared" si="17"/>
        <v>21300001</v>
      </c>
      <c r="BF55" s="126">
        <f t="shared" si="17"/>
        <v>211919860.53</v>
      </c>
      <c r="BG55" s="126">
        <f t="shared" si="17"/>
        <v>13685242.279999999</v>
      </c>
      <c r="BH55" s="126">
        <f t="shared" si="17"/>
        <v>11133167.790000001</v>
      </c>
      <c r="BI55" s="126">
        <f t="shared" si="17"/>
        <v>21106253</v>
      </c>
      <c r="BJ55" s="126">
        <f t="shared" si="17"/>
        <v>15874072</v>
      </c>
      <c r="BK55" s="126">
        <f>SUM(BK49:BK54)</f>
        <v>236616500</v>
      </c>
      <c r="BL55" s="126">
        <f t="shared" si="17"/>
        <v>41753969.569999993</v>
      </c>
      <c r="BM55" s="126">
        <f t="shared" si="17"/>
        <v>30777270.070000004</v>
      </c>
      <c r="BN55" s="126">
        <f t="shared" si="17"/>
        <v>49074381.75</v>
      </c>
      <c r="BO55" s="126">
        <f t="shared" ref="BO55:CK55" si="18">SUM(BO49:BO54)</f>
        <v>31083521.619999997</v>
      </c>
      <c r="BP55" s="126">
        <f t="shared" si="18"/>
        <v>22214727.559999999</v>
      </c>
      <c r="BQ55" s="126">
        <f t="shared" si="18"/>
        <v>1537941365</v>
      </c>
      <c r="BR55" s="126">
        <f t="shared" si="18"/>
        <v>31065749.550000001</v>
      </c>
      <c r="BS55" s="126">
        <f t="shared" si="18"/>
        <v>25062503.039999999</v>
      </c>
      <c r="BT55" s="126">
        <f t="shared" si="18"/>
        <v>141286522.60000002</v>
      </c>
      <c r="BU55" s="126">
        <f t="shared" si="18"/>
        <v>6903065.9000000004</v>
      </c>
      <c r="BV55" s="126">
        <f t="shared" si="18"/>
        <v>23752903.130000003</v>
      </c>
      <c r="BW55" s="126">
        <f>SUM(BW49:BW54)</f>
        <v>89806632.359999999</v>
      </c>
      <c r="BX55" s="126">
        <f t="shared" si="18"/>
        <v>14406900.719999999</v>
      </c>
      <c r="BY55" s="126">
        <f t="shared" si="18"/>
        <v>16221079.4</v>
      </c>
      <c r="BZ55" s="126">
        <f t="shared" si="18"/>
        <v>20936345.34</v>
      </c>
      <c r="CA55" s="126">
        <f t="shared" si="18"/>
        <v>34697356.960000001</v>
      </c>
      <c r="CB55" s="126">
        <f t="shared" si="18"/>
        <v>80578810.360000014</v>
      </c>
      <c r="CC55" s="126">
        <f t="shared" si="18"/>
        <v>38831837.700000003</v>
      </c>
      <c r="CD55" s="126">
        <f t="shared" si="18"/>
        <v>59953943.140000001</v>
      </c>
      <c r="CE55" s="126">
        <f t="shared" si="18"/>
        <v>17229105.27</v>
      </c>
      <c r="CF55" s="126">
        <f t="shared" si="18"/>
        <v>7733117.9700000007</v>
      </c>
      <c r="CG55" s="126">
        <f t="shared" si="18"/>
        <v>13963080.379999999</v>
      </c>
      <c r="CH55" s="126">
        <f t="shared" si="18"/>
        <v>12639191.140000001</v>
      </c>
      <c r="CI55" s="126">
        <f t="shared" si="18"/>
        <v>105661761.39999999</v>
      </c>
      <c r="CJ55" s="126">
        <f t="shared" si="18"/>
        <v>13878383.279999999</v>
      </c>
      <c r="CK55" s="127">
        <f t="shared" si="18"/>
        <v>12820490.32</v>
      </c>
      <c r="CL55" s="127">
        <f>SUM(CL49:CL54)</f>
        <v>6734658965.9399996</v>
      </c>
    </row>
    <row r="56" spans="1:90" s="56" customFormat="1" x14ac:dyDescent="0.6">
      <c r="A56" s="52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3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5"/>
      <c r="CL56" s="55"/>
    </row>
    <row r="57" spans="1:90" s="56" customFormat="1" x14ac:dyDescent="0.6">
      <c r="A57" s="81" t="s">
        <v>277</v>
      </c>
      <c r="B57" s="8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2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4"/>
      <c r="CL57" s="84"/>
    </row>
    <row r="58" spans="1:90" s="20" customFormat="1" x14ac:dyDescent="0.6">
      <c r="A58" s="16" t="s">
        <v>223</v>
      </c>
      <c r="B58" s="29">
        <v>5126447.5</v>
      </c>
      <c r="C58" s="29">
        <v>500000</v>
      </c>
      <c r="D58" s="29">
        <v>480000</v>
      </c>
      <c r="E58" s="29">
        <v>479322</v>
      </c>
      <c r="F58" s="29">
        <v>350000</v>
      </c>
      <c r="G58" s="29">
        <v>500000</v>
      </c>
      <c r="H58" s="29">
        <v>805467.2</v>
      </c>
      <c r="I58" s="29">
        <v>2622974</v>
      </c>
      <c r="J58" s="29">
        <v>1000000</v>
      </c>
      <c r="K58" s="29">
        <v>1345028</v>
      </c>
      <c r="L58" s="29">
        <v>1999316.45</v>
      </c>
      <c r="M58" s="29">
        <v>350000</v>
      </c>
      <c r="N58" s="29">
        <v>2487155.62</v>
      </c>
      <c r="O58" s="29">
        <v>572000</v>
      </c>
      <c r="P58" s="29">
        <v>800000</v>
      </c>
      <c r="Q58" s="29">
        <v>963006</v>
      </c>
      <c r="R58" s="29">
        <v>921333.31</v>
      </c>
      <c r="S58" s="29">
        <v>309495</v>
      </c>
      <c r="T58" s="29">
        <v>600000</v>
      </c>
      <c r="U58" s="29">
        <v>133712</v>
      </c>
      <c r="V58" s="29">
        <v>6000000</v>
      </c>
      <c r="W58" s="29">
        <v>510000</v>
      </c>
      <c r="X58" s="29">
        <v>600000</v>
      </c>
      <c r="Y58" s="29">
        <v>887023</v>
      </c>
      <c r="Z58" s="29">
        <v>274741</v>
      </c>
      <c r="AA58" s="29">
        <v>664869</v>
      </c>
      <c r="AB58" s="29">
        <v>500000</v>
      </c>
      <c r="AC58" s="29">
        <v>2500000</v>
      </c>
      <c r="AD58" s="29">
        <v>650000</v>
      </c>
      <c r="AE58" s="29">
        <v>320376</v>
      </c>
      <c r="AF58" s="29">
        <v>600000</v>
      </c>
      <c r="AG58" s="29">
        <v>663335.97</v>
      </c>
      <c r="AH58" s="29">
        <v>1163000</v>
      </c>
      <c r="AI58" s="29">
        <v>1000000</v>
      </c>
      <c r="AJ58" s="29">
        <v>10000000</v>
      </c>
      <c r="AK58" s="29">
        <v>1500000</v>
      </c>
      <c r="AL58" s="29">
        <v>700000</v>
      </c>
      <c r="AM58" s="29">
        <v>978016.7</v>
      </c>
      <c r="AN58" s="29">
        <v>1164799.5900000001</v>
      </c>
      <c r="AO58" s="29">
        <v>1160991</v>
      </c>
      <c r="AP58" s="29">
        <v>347089</v>
      </c>
      <c r="AQ58" s="29">
        <v>3405869.05</v>
      </c>
      <c r="AR58" s="29">
        <v>1468679.88</v>
      </c>
      <c r="AS58" s="29">
        <v>1003418</v>
      </c>
      <c r="AT58" s="29">
        <v>1200000</v>
      </c>
      <c r="AU58" s="29">
        <v>693529</v>
      </c>
      <c r="AV58" s="29">
        <v>320000</v>
      </c>
      <c r="AW58" s="29">
        <v>668828</v>
      </c>
      <c r="AX58" s="29">
        <v>503342</v>
      </c>
      <c r="AY58" s="29">
        <v>200000</v>
      </c>
      <c r="AZ58" s="29">
        <v>4167473.4</v>
      </c>
      <c r="BA58" s="29">
        <v>600000</v>
      </c>
      <c r="BB58" s="29">
        <v>3500000</v>
      </c>
      <c r="BC58" s="29">
        <v>1506754</v>
      </c>
      <c r="BD58" s="29">
        <v>698756.37</v>
      </c>
      <c r="BE58" s="29">
        <v>500000</v>
      </c>
      <c r="BF58" s="29">
        <v>1800000</v>
      </c>
      <c r="BG58" s="29">
        <v>413796</v>
      </c>
      <c r="BH58" s="29">
        <v>420401</v>
      </c>
      <c r="BI58" s="29">
        <v>757656</v>
      </c>
      <c r="BJ58" s="29">
        <v>591720</v>
      </c>
      <c r="BK58" s="29">
        <v>5130864</v>
      </c>
      <c r="BL58" s="29">
        <v>1148067.48</v>
      </c>
      <c r="BM58" s="29">
        <v>598647.82999999996</v>
      </c>
      <c r="BN58" s="29">
        <v>1383310</v>
      </c>
      <c r="BO58" s="29">
        <v>500000</v>
      </c>
      <c r="BP58" s="29">
        <v>495461</v>
      </c>
      <c r="BQ58" s="29">
        <v>9000000</v>
      </c>
      <c r="BR58" s="29">
        <v>1050000</v>
      </c>
      <c r="BS58" s="29">
        <v>963658</v>
      </c>
      <c r="BT58" s="29">
        <v>4500000</v>
      </c>
      <c r="BU58" s="29">
        <v>317208</v>
      </c>
      <c r="BV58" s="29">
        <v>450000</v>
      </c>
      <c r="BW58" s="29">
        <v>1011014.75</v>
      </c>
      <c r="BX58" s="29">
        <v>399887</v>
      </c>
      <c r="BY58" s="29">
        <v>441300</v>
      </c>
      <c r="BZ58" s="29">
        <v>850000</v>
      </c>
      <c r="CA58" s="29">
        <v>2813700</v>
      </c>
      <c r="CB58" s="29">
        <v>2121286</v>
      </c>
      <c r="CC58" s="29">
        <v>2070757.2</v>
      </c>
      <c r="CD58" s="29">
        <v>1000269.2</v>
      </c>
      <c r="CE58" s="29">
        <v>339898</v>
      </c>
      <c r="CF58" s="29">
        <v>413093.1</v>
      </c>
      <c r="CG58" s="29">
        <v>384790.52</v>
      </c>
      <c r="CH58" s="29">
        <v>668438.74</v>
      </c>
      <c r="CI58" s="29">
        <v>1559746</v>
      </c>
      <c r="CJ58" s="29">
        <v>249150</v>
      </c>
      <c r="CK58" s="29">
        <v>326219.59999999998</v>
      </c>
      <c r="CL58" s="64">
        <f>SUM(B58:CK58)</f>
        <v>119136487.45999999</v>
      </c>
    </row>
    <row r="59" spans="1:90" s="20" customFormat="1" x14ac:dyDescent="0.6">
      <c r="A59" s="16" t="s">
        <v>224</v>
      </c>
      <c r="B59" s="31">
        <v>0</v>
      </c>
      <c r="C59" s="31">
        <v>0</v>
      </c>
      <c r="D59" s="31">
        <v>0</v>
      </c>
      <c r="E59" s="31">
        <v>0</v>
      </c>
      <c r="F59" s="31">
        <v>87500</v>
      </c>
      <c r="G59" s="31">
        <v>1</v>
      </c>
      <c r="H59" s="31">
        <v>0</v>
      </c>
      <c r="I59" s="31">
        <v>0</v>
      </c>
      <c r="J59" s="31">
        <v>0</v>
      </c>
      <c r="K59" s="31">
        <v>86000</v>
      </c>
      <c r="L59" s="31">
        <v>52000</v>
      </c>
      <c r="M59" s="31">
        <v>0</v>
      </c>
      <c r="N59" s="31">
        <v>95765.91</v>
      </c>
      <c r="O59" s="31">
        <v>0</v>
      </c>
      <c r="P59" s="31">
        <v>120000</v>
      </c>
      <c r="Q59" s="31">
        <v>92235</v>
      </c>
      <c r="R59" s="31">
        <v>38100</v>
      </c>
      <c r="S59" s="31">
        <v>51043</v>
      </c>
      <c r="T59" s="31">
        <v>42000</v>
      </c>
      <c r="U59" s="31">
        <v>0</v>
      </c>
      <c r="V59" s="31">
        <v>200000</v>
      </c>
      <c r="W59" s="31">
        <v>116925</v>
      </c>
      <c r="X59" s="31">
        <v>60000</v>
      </c>
      <c r="Y59" s="31">
        <v>73820</v>
      </c>
      <c r="Z59" s="31">
        <v>110000</v>
      </c>
      <c r="AA59" s="31">
        <v>102400</v>
      </c>
      <c r="AB59" s="31">
        <v>100000</v>
      </c>
      <c r="AC59" s="31">
        <v>50000</v>
      </c>
      <c r="AD59" s="31">
        <v>100000</v>
      </c>
      <c r="AE59" s="31">
        <v>150000</v>
      </c>
      <c r="AF59" s="31">
        <v>300000</v>
      </c>
      <c r="AG59" s="31">
        <v>75000</v>
      </c>
      <c r="AH59" s="31">
        <v>1</v>
      </c>
      <c r="AI59" s="31">
        <v>22000</v>
      </c>
      <c r="AJ59" s="31">
        <v>0</v>
      </c>
      <c r="AK59" s="31">
        <v>100000</v>
      </c>
      <c r="AL59" s="31">
        <v>0</v>
      </c>
      <c r="AM59" s="31">
        <v>0</v>
      </c>
      <c r="AN59" s="31">
        <v>141999</v>
      </c>
      <c r="AO59" s="31">
        <v>177050</v>
      </c>
      <c r="AP59" s="31">
        <v>69900</v>
      </c>
      <c r="AQ59" s="31">
        <v>137850.69</v>
      </c>
      <c r="AR59" s="31">
        <v>153534</v>
      </c>
      <c r="AS59" s="31">
        <v>112400</v>
      </c>
      <c r="AT59" s="31">
        <v>100000</v>
      </c>
      <c r="AU59" s="31">
        <v>381460</v>
      </c>
      <c r="AV59" s="31">
        <v>100000</v>
      </c>
      <c r="AW59" s="31">
        <v>79150</v>
      </c>
      <c r="AX59" s="31">
        <v>98210</v>
      </c>
      <c r="AY59" s="31">
        <v>68780</v>
      </c>
      <c r="AZ59" s="31">
        <v>394790</v>
      </c>
      <c r="BA59" s="31">
        <v>139960</v>
      </c>
      <c r="BB59" s="31">
        <v>100000</v>
      </c>
      <c r="BC59" s="31">
        <v>26000</v>
      </c>
      <c r="BD59" s="31">
        <v>77260</v>
      </c>
      <c r="BE59" s="31">
        <v>30000</v>
      </c>
      <c r="BF59" s="31">
        <v>200000</v>
      </c>
      <c r="BG59" s="31">
        <v>2340</v>
      </c>
      <c r="BH59" s="31">
        <v>1</v>
      </c>
      <c r="BI59" s="31">
        <v>9300</v>
      </c>
      <c r="BJ59" s="31">
        <v>0</v>
      </c>
      <c r="BK59" s="31">
        <v>31830</v>
      </c>
      <c r="BL59" s="31">
        <v>4883.43</v>
      </c>
      <c r="BM59" s="31">
        <v>111900</v>
      </c>
      <c r="BN59" s="31">
        <v>980</v>
      </c>
      <c r="BO59" s="31">
        <v>10000</v>
      </c>
      <c r="BP59" s="31">
        <v>100000</v>
      </c>
      <c r="BQ59" s="31">
        <v>0</v>
      </c>
      <c r="BR59" s="31">
        <v>7050</v>
      </c>
      <c r="BS59" s="31">
        <v>0</v>
      </c>
      <c r="BT59" s="31">
        <v>76942</v>
      </c>
      <c r="BU59" s="31">
        <v>170690</v>
      </c>
      <c r="BV59" s="31">
        <v>0</v>
      </c>
      <c r="BW59" s="31">
        <v>66340</v>
      </c>
      <c r="BX59" s="31">
        <v>9859</v>
      </c>
      <c r="BY59" s="31">
        <v>12408</v>
      </c>
      <c r="BZ59" s="31">
        <v>144200</v>
      </c>
      <c r="CA59" s="31">
        <v>98540</v>
      </c>
      <c r="CB59" s="31">
        <v>678400</v>
      </c>
      <c r="CC59" s="31">
        <v>251610</v>
      </c>
      <c r="CD59" s="31">
        <v>88812.6</v>
      </c>
      <c r="CE59" s="31">
        <v>0</v>
      </c>
      <c r="CF59" s="31">
        <v>50680</v>
      </c>
      <c r="CG59" s="31">
        <v>4320</v>
      </c>
      <c r="CH59" s="31">
        <v>6247</v>
      </c>
      <c r="CI59" s="31">
        <v>0</v>
      </c>
      <c r="CJ59" s="31">
        <v>0</v>
      </c>
      <c r="CK59" s="31">
        <v>8985</v>
      </c>
      <c r="CL59" s="64">
        <f>SUM(B59:CK59)</f>
        <v>6759452.629999999</v>
      </c>
    </row>
    <row r="60" spans="1:90" s="20" customFormat="1" x14ac:dyDescent="0.6">
      <c r="A60" s="16" t="s">
        <v>225</v>
      </c>
      <c r="B60" s="29">
        <v>5000444.5</v>
      </c>
      <c r="C60" s="29">
        <v>500000</v>
      </c>
      <c r="D60" s="29">
        <v>550000</v>
      </c>
      <c r="E60" s="29">
        <v>960000</v>
      </c>
      <c r="F60" s="29">
        <v>636000</v>
      </c>
      <c r="G60" s="29">
        <v>700000</v>
      </c>
      <c r="H60" s="29">
        <v>1026349</v>
      </c>
      <c r="I60" s="29">
        <v>1793545.26</v>
      </c>
      <c r="J60" s="29">
        <v>960000</v>
      </c>
      <c r="K60" s="29">
        <v>937135</v>
      </c>
      <c r="L60" s="29">
        <v>1547475.13</v>
      </c>
      <c r="M60" s="29">
        <v>270000</v>
      </c>
      <c r="N60" s="29">
        <v>1824180.2</v>
      </c>
      <c r="O60" s="29">
        <v>948220</v>
      </c>
      <c r="P60" s="29">
        <v>1350000</v>
      </c>
      <c r="Q60" s="29">
        <v>994400</v>
      </c>
      <c r="R60" s="29">
        <v>1219030</v>
      </c>
      <c r="S60" s="29">
        <v>780300</v>
      </c>
      <c r="T60" s="29">
        <v>727240</v>
      </c>
      <c r="U60" s="29">
        <v>447000</v>
      </c>
      <c r="V60" s="29">
        <v>8500000</v>
      </c>
      <c r="W60" s="29">
        <v>452950</v>
      </c>
      <c r="X60" s="29">
        <v>1400000</v>
      </c>
      <c r="Y60" s="29">
        <v>1465029</v>
      </c>
      <c r="Z60" s="29">
        <v>600000</v>
      </c>
      <c r="AA60" s="29">
        <v>815333</v>
      </c>
      <c r="AB60" s="29">
        <v>800000</v>
      </c>
      <c r="AC60" s="29">
        <v>930000</v>
      </c>
      <c r="AD60" s="29">
        <v>900000</v>
      </c>
      <c r="AE60" s="29">
        <v>600000</v>
      </c>
      <c r="AF60" s="29">
        <v>1200000</v>
      </c>
      <c r="AG60" s="29">
        <v>1125831.44</v>
      </c>
      <c r="AH60" s="29">
        <v>805000</v>
      </c>
      <c r="AI60" s="29">
        <v>1000000</v>
      </c>
      <c r="AJ60" s="29">
        <v>10000000</v>
      </c>
      <c r="AK60" s="29">
        <v>900000</v>
      </c>
      <c r="AL60" s="29">
        <v>550000</v>
      </c>
      <c r="AM60" s="29">
        <v>1550000</v>
      </c>
      <c r="AN60" s="29">
        <v>1265532.8999999999</v>
      </c>
      <c r="AO60" s="29">
        <v>1356100</v>
      </c>
      <c r="AP60" s="29">
        <v>435500</v>
      </c>
      <c r="AQ60" s="29">
        <v>3167396.41</v>
      </c>
      <c r="AR60" s="29">
        <v>1372104.89</v>
      </c>
      <c r="AS60" s="29">
        <v>3809270</v>
      </c>
      <c r="AT60" s="29">
        <v>1500000</v>
      </c>
      <c r="AU60" s="29">
        <v>1010510</v>
      </c>
      <c r="AV60" s="29">
        <v>300000</v>
      </c>
      <c r="AW60" s="29">
        <v>625390</v>
      </c>
      <c r="AX60" s="29">
        <v>681765</v>
      </c>
      <c r="AY60" s="29">
        <v>634820.94999999995</v>
      </c>
      <c r="AZ60" s="29">
        <v>2238803</v>
      </c>
      <c r="BA60" s="29">
        <v>700000</v>
      </c>
      <c r="BB60" s="29">
        <v>1800000</v>
      </c>
      <c r="BC60" s="29">
        <v>1126765</v>
      </c>
      <c r="BD60" s="29">
        <v>315688</v>
      </c>
      <c r="BE60" s="29">
        <v>1000000</v>
      </c>
      <c r="BF60" s="29">
        <v>1958000</v>
      </c>
      <c r="BG60" s="29">
        <v>303096</v>
      </c>
      <c r="BH60" s="29">
        <v>450000</v>
      </c>
      <c r="BI60" s="29">
        <v>1073740</v>
      </c>
      <c r="BJ60" s="29">
        <v>498000</v>
      </c>
      <c r="BK60" s="29">
        <v>2844521</v>
      </c>
      <c r="BL60" s="29">
        <v>797966.47</v>
      </c>
      <c r="BM60" s="29">
        <v>846770</v>
      </c>
      <c r="BN60" s="29">
        <v>1103924.7</v>
      </c>
      <c r="BO60" s="29">
        <v>1200000</v>
      </c>
      <c r="BP60" s="29">
        <v>530000</v>
      </c>
      <c r="BQ60" s="29">
        <v>7200000</v>
      </c>
      <c r="BR60" s="29">
        <v>506033</v>
      </c>
      <c r="BS60" s="29">
        <v>687958.42</v>
      </c>
      <c r="BT60" s="29">
        <v>1135494.95</v>
      </c>
      <c r="BU60" s="29">
        <v>350000</v>
      </c>
      <c r="BV60" s="29">
        <v>888000</v>
      </c>
      <c r="BW60" s="29">
        <v>1592303.35</v>
      </c>
      <c r="BX60" s="29">
        <v>548600.19999999995</v>
      </c>
      <c r="BY60" s="29">
        <v>479727</v>
      </c>
      <c r="BZ60" s="29">
        <v>550000</v>
      </c>
      <c r="CA60" s="29">
        <v>1331650</v>
      </c>
      <c r="CB60" s="29">
        <v>1336000</v>
      </c>
      <c r="CC60" s="29">
        <v>1739510</v>
      </c>
      <c r="CD60" s="29">
        <v>1099851</v>
      </c>
      <c r="CE60" s="29">
        <v>662060</v>
      </c>
      <c r="CF60" s="29">
        <v>425139.85</v>
      </c>
      <c r="CG60" s="29">
        <v>612000</v>
      </c>
      <c r="CH60" s="29">
        <v>559051</v>
      </c>
      <c r="CI60" s="29">
        <v>2094750</v>
      </c>
      <c r="CJ60" s="29">
        <v>400000</v>
      </c>
      <c r="CK60" s="29">
        <v>437513.66</v>
      </c>
      <c r="CL60" s="64">
        <f t="shared" si="0"/>
        <v>116346769.28</v>
      </c>
    </row>
    <row r="61" spans="1:90" s="20" customFormat="1" x14ac:dyDescent="0.6">
      <c r="A61" s="16" t="s">
        <v>226</v>
      </c>
      <c r="B61" s="29">
        <v>800000</v>
      </c>
      <c r="C61" s="29">
        <v>50000</v>
      </c>
      <c r="D61" s="29">
        <v>100000</v>
      </c>
      <c r="E61" s="29">
        <v>321813</v>
      </c>
      <c r="F61" s="29">
        <v>90000</v>
      </c>
      <c r="G61" s="29">
        <v>250000</v>
      </c>
      <c r="H61" s="29">
        <v>223217</v>
      </c>
      <c r="I61" s="29">
        <v>452136</v>
      </c>
      <c r="J61" s="29">
        <v>341480</v>
      </c>
      <c r="K61" s="29">
        <v>120825</v>
      </c>
      <c r="L61" s="29">
        <v>1977580</v>
      </c>
      <c r="M61" s="29">
        <v>50000</v>
      </c>
      <c r="N61" s="29">
        <v>386005.35</v>
      </c>
      <c r="O61" s="29">
        <v>96000</v>
      </c>
      <c r="P61" s="29">
        <v>350000</v>
      </c>
      <c r="Q61" s="29">
        <v>226109</v>
      </c>
      <c r="R61" s="29">
        <v>591100</v>
      </c>
      <c r="S61" s="29">
        <v>378410</v>
      </c>
      <c r="T61" s="29">
        <v>340000</v>
      </c>
      <c r="U61" s="29">
        <v>70914</v>
      </c>
      <c r="V61" s="29">
        <v>3000000</v>
      </c>
      <c r="W61" s="29">
        <v>157100</v>
      </c>
      <c r="X61" s="29">
        <v>100000</v>
      </c>
      <c r="Y61" s="29">
        <v>126880</v>
      </c>
      <c r="Z61" s="29">
        <v>389241</v>
      </c>
      <c r="AA61" s="29">
        <v>148518</v>
      </c>
      <c r="AB61" s="29">
        <v>150000</v>
      </c>
      <c r="AC61" s="29">
        <v>400000</v>
      </c>
      <c r="AD61" s="29">
        <v>100000</v>
      </c>
      <c r="AE61" s="29">
        <v>115000</v>
      </c>
      <c r="AF61" s="29">
        <v>200000</v>
      </c>
      <c r="AG61" s="29">
        <v>314246.57</v>
      </c>
      <c r="AH61" s="29">
        <v>190000</v>
      </c>
      <c r="AI61" s="29">
        <v>350000</v>
      </c>
      <c r="AJ61" s="29">
        <v>1500000</v>
      </c>
      <c r="AK61" s="29">
        <v>1300000</v>
      </c>
      <c r="AL61" s="29">
        <v>150000</v>
      </c>
      <c r="AM61" s="29">
        <v>138685</v>
      </c>
      <c r="AN61" s="29">
        <v>317708</v>
      </c>
      <c r="AO61" s="29">
        <v>477755</v>
      </c>
      <c r="AP61" s="29">
        <v>43233</v>
      </c>
      <c r="AQ61" s="29">
        <v>909699.3</v>
      </c>
      <c r="AR61" s="29">
        <v>940882.3</v>
      </c>
      <c r="AS61" s="29">
        <v>641153</v>
      </c>
      <c r="AT61" s="29">
        <v>180000</v>
      </c>
      <c r="AU61" s="29">
        <v>172346</v>
      </c>
      <c r="AV61" s="29">
        <v>200000</v>
      </c>
      <c r="AW61" s="29">
        <v>767910</v>
      </c>
      <c r="AX61" s="29">
        <v>140079</v>
      </c>
      <c r="AY61" s="29">
        <v>118462</v>
      </c>
      <c r="AZ61" s="29">
        <v>1622000</v>
      </c>
      <c r="BA61" s="29">
        <v>471980</v>
      </c>
      <c r="BB61" s="29">
        <v>900000</v>
      </c>
      <c r="BC61" s="29">
        <v>1241084</v>
      </c>
      <c r="BD61" s="29">
        <v>76291.25</v>
      </c>
      <c r="BE61" s="29">
        <v>330000</v>
      </c>
      <c r="BF61" s="29">
        <v>900000</v>
      </c>
      <c r="BG61" s="29">
        <v>138689</v>
      </c>
      <c r="BH61" s="29">
        <v>141745</v>
      </c>
      <c r="BI61" s="29">
        <v>149320</v>
      </c>
      <c r="BJ61" s="29">
        <v>204180</v>
      </c>
      <c r="BK61" s="29">
        <v>303424</v>
      </c>
      <c r="BL61" s="29">
        <v>231795.29</v>
      </c>
      <c r="BM61" s="29">
        <v>190380</v>
      </c>
      <c r="BN61" s="29">
        <v>17250</v>
      </c>
      <c r="BO61" s="29">
        <v>600000</v>
      </c>
      <c r="BP61" s="29">
        <v>213118</v>
      </c>
      <c r="BQ61" s="29">
        <v>3000000</v>
      </c>
      <c r="BR61" s="29">
        <v>154200</v>
      </c>
      <c r="BS61" s="29">
        <v>146920</v>
      </c>
      <c r="BT61" s="29">
        <v>330000</v>
      </c>
      <c r="BU61" s="29">
        <v>97799</v>
      </c>
      <c r="BV61" s="29">
        <v>360000</v>
      </c>
      <c r="BW61" s="29">
        <v>103490</v>
      </c>
      <c r="BX61" s="29">
        <v>62890</v>
      </c>
      <c r="BY61" s="29">
        <v>95789.18</v>
      </c>
      <c r="BZ61" s="29">
        <v>80000</v>
      </c>
      <c r="CA61" s="29">
        <v>250270</v>
      </c>
      <c r="CB61" s="29">
        <v>178242</v>
      </c>
      <c r="CC61" s="29">
        <v>1013970</v>
      </c>
      <c r="CD61" s="29">
        <v>230274</v>
      </c>
      <c r="CE61" s="29">
        <v>119999</v>
      </c>
      <c r="CF61" s="29">
        <v>83930</v>
      </c>
      <c r="CG61" s="29">
        <v>122871</v>
      </c>
      <c r="CH61" s="29">
        <v>86294</v>
      </c>
      <c r="CI61" s="29">
        <v>1800214.86</v>
      </c>
      <c r="CJ61" s="29">
        <v>80000</v>
      </c>
      <c r="CK61" s="29">
        <v>24056.67</v>
      </c>
      <c r="CL61" s="64">
        <f t="shared" si="0"/>
        <v>37106953.770000003</v>
      </c>
    </row>
    <row r="62" spans="1:90" s="20" customFormat="1" x14ac:dyDescent="0.6">
      <c r="A62" s="16" t="s">
        <v>227</v>
      </c>
      <c r="B62" s="29">
        <v>53800</v>
      </c>
      <c r="C62" s="29">
        <v>15000</v>
      </c>
      <c r="D62" s="29">
        <v>25000</v>
      </c>
      <c r="E62" s="29">
        <v>50000</v>
      </c>
      <c r="F62" s="29">
        <v>55560</v>
      </c>
      <c r="G62" s="29">
        <v>1</v>
      </c>
      <c r="H62" s="29">
        <v>10051</v>
      </c>
      <c r="I62" s="29">
        <v>155200</v>
      </c>
      <c r="J62" s="29">
        <v>150000</v>
      </c>
      <c r="K62" s="29">
        <v>11900</v>
      </c>
      <c r="L62" s="29">
        <v>873000</v>
      </c>
      <c r="M62" s="29">
        <v>1500</v>
      </c>
      <c r="N62" s="29">
        <v>306921.88</v>
      </c>
      <c r="O62" s="29">
        <v>0</v>
      </c>
      <c r="P62" s="29">
        <v>2000</v>
      </c>
      <c r="Q62" s="29">
        <v>99800</v>
      </c>
      <c r="R62" s="29">
        <v>0</v>
      </c>
      <c r="S62" s="29">
        <v>3600</v>
      </c>
      <c r="T62" s="29">
        <v>0</v>
      </c>
      <c r="U62" s="29">
        <v>5000</v>
      </c>
      <c r="V62" s="29">
        <v>20000</v>
      </c>
      <c r="W62" s="29">
        <v>0</v>
      </c>
      <c r="X62" s="29">
        <v>20000</v>
      </c>
      <c r="Y62" s="29">
        <v>0</v>
      </c>
      <c r="Z62" s="29">
        <v>30000</v>
      </c>
      <c r="AA62" s="29">
        <v>25640</v>
      </c>
      <c r="AB62" s="29">
        <v>0</v>
      </c>
      <c r="AC62" s="29">
        <v>20000</v>
      </c>
      <c r="AD62" s="29">
        <v>10000</v>
      </c>
      <c r="AE62" s="29">
        <v>10000</v>
      </c>
      <c r="AF62" s="29">
        <v>1</v>
      </c>
      <c r="AG62" s="29">
        <v>14175</v>
      </c>
      <c r="AH62" s="29">
        <v>25000</v>
      </c>
      <c r="AI62" s="29">
        <v>1000</v>
      </c>
      <c r="AJ62" s="29">
        <v>200000</v>
      </c>
      <c r="AK62" s="29">
        <v>300000</v>
      </c>
      <c r="AL62" s="29">
        <v>0</v>
      </c>
      <c r="AM62" s="29">
        <v>30000</v>
      </c>
      <c r="AN62" s="29">
        <v>6510</v>
      </c>
      <c r="AO62" s="29">
        <v>42079</v>
      </c>
      <c r="AP62" s="29">
        <v>92500</v>
      </c>
      <c r="AQ62" s="29">
        <v>27378</v>
      </c>
      <c r="AR62" s="29">
        <v>5310</v>
      </c>
      <c r="AS62" s="29">
        <v>45000</v>
      </c>
      <c r="AT62" s="29">
        <v>50000</v>
      </c>
      <c r="AU62" s="29">
        <v>28395</v>
      </c>
      <c r="AV62" s="29">
        <v>20000</v>
      </c>
      <c r="AW62" s="29">
        <v>7000</v>
      </c>
      <c r="AX62" s="29">
        <v>53600</v>
      </c>
      <c r="AY62" s="29">
        <v>13800</v>
      </c>
      <c r="AZ62" s="29">
        <v>77700</v>
      </c>
      <c r="BA62" s="29">
        <v>100000</v>
      </c>
      <c r="BB62" s="29">
        <v>50000</v>
      </c>
      <c r="BC62" s="29">
        <v>17000</v>
      </c>
      <c r="BD62" s="29">
        <v>0</v>
      </c>
      <c r="BE62" s="29">
        <v>1</v>
      </c>
      <c r="BF62" s="29">
        <v>100000</v>
      </c>
      <c r="BG62" s="29">
        <v>1</v>
      </c>
      <c r="BH62" s="29">
        <v>77521</v>
      </c>
      <c r="BI62" s="29">
        <v>31000</v>
      </c>
      <c r="BJ62" s="29">
        <v>70000</v>
      </c>
      <c r="BK62" s="29">
        <v>158180</v>
      </c>
      <c r="BL62" s="29">
        <v>0</v>
      </c>
      <c r="BM62" s="29">
        <v>26640</v>
      </c>
      <c r="BN62" s="29">
        <v>13000</v>
      </c>
      <c r="BO62" s="29">
        <v>100000</v>
      </c>
      <c r="BP62" s="29">
        <v>60000</v>
      </c>
      <c r="BQ62" s="29">
        <v>0</v>
      </c>
      <c r="BR62" s="29">
        <v>46220</v>
      </c>
      <c r="BS62" s="29">
        <v>50940</v>
      </c>
      <c r="BT62" s="29">
        <v>3900</v>
      </c>
      <c r="BU62" s="29">
        <v>0</v>
      </c>
      <c r="BV62" s="29">
        <v>45000</v>
      </c>
      <c r="BW62" s="29">
        <v>9844</v>
      </c>
      <c r="BX62" s="29">
        <v>51270</v>
      </c>
      <c r="BY62" s="29">
        <v>3000</v>
      </c>
      <c r="BZ62" s="29">
        <v>7760</v>
      </c>
      <c r="CA62" s="29">
        <v>472900</v>
      </c>
      <c r="CB62" s="29">
        <v>89200</v>
      </c>
      <c r="CC62" s="29">
        <v>515525</v>
      </c>
      <c r="CD62" s="29">
        <v>15319</v>
      </c>
      <c r="CE62" s="29">
        <v>0</v>
      </c>
      <c r="CF62" s="29">
        <v>6250.2</v>
      </c>
      <c r="CG62" s="29">
        <v>171000</v>
      </c>
      <c r="CH62" s="29">
        <v>1</v>
      </c>
      <c r="CI62" s="29">
        <v>0</v>
      </c>
      <c r="CJ62" s="29">
        <v>0</v>
      </c>
      <c r="CK62" s="29">
        <v>10200</v>
      </c>
      <c r="CL62" s="64">
        <f t="shared" si="0"/>
        <v>5295094.08</v>
      </c>
    </row>
    <row r="63" spans="1:90" s="20" customFormat="1" x14ac:dyDescent="0.6">
      <c r="A63" s="16" t="s">
        <v>228</v>
      </c>
      <c r="B63" s="29">
        <v>497100</v>
      </c>
      <c r="C63" s="29">
        <v>300000</v>
      </c>
      <c r="D63" s="29">
        <v>1000000</v>
      </c>
      <c r="E63" s="29">
        <v>271100</v>
      </c>
      <c r="F63" s="29">
        <v>525600</v>
      </c>
      <c r="G63" s="29">
        <v>550000</v>
      </c>
      <c r="H63" s="29">
        <v>342155</v>
      </c>
      <c r="I63" s="29">
        <v>1390370</v>
      </c>
      <c r="J63" s="29">
        <v>463180</v>
      </c>
      <c r="K63" s="29">
        <v>125525</v>
      </c>
      <c r="L63" s="29">
        <v>2227660</v>
      </c>
      <c r="M63" s="29">
        <v>50000</v>
      </c>
      <c r="N63" s="29">
        <v>763154.2</v>
      </c>
      <c r="O63" s="29">
        <v>513102.76</v>
      </c>
      <c r="P63" s="29">
        <v>120000</v>
      </c>
      <c r="Q63" s="29">
        <v>1229100</v>
      </c>
      <c r="R63" s="29">
        <v>304830</v>
      </c>
      <c r="S63" s="29">
        <v>500000</v>
      </c>
      <c r="T63" s="29">
        <v>300000</v>
      </c>
      <c r="U63" s="29">
        <v>202100</v>
      </c>
      <c r="V63" s="29">
        <v>4000000</v>
      </c>
      <c r="W63" s="29">
        <v>460000</v>
      </c>
      <c r="X63" s="29">
        <v>800000</v>
      </c>
      <c r="Y63" s="29">
        <v>565475</v>
      </c>
      <c r="Z63" s="29">
        <v>333235</v>
      </c>
      <c r="AA63" s="29">
        <v>368850</v>
      </c>
      <c r="AB63" s="29">
        <v>600000</v>
      </c>
      <c r="AC63" s="29">
        <v>1000000</v>
      </c>
      <c r="AD63" s="29">
        <v>350000</v>
      </c>
      <c r="AE63" s="29">
        <v>929214</v>
      </c>
      <c r="AF63" s="29">
        <v>250000</v>
      </c>
      <c r="AG63" s="29">
        <v>538404.14</v>
      </c>
      <c r="AH63" s="29">
        <v>120000</v>
      </c>
      <c r="AI63" s="29">
        <v>750000</v>
      </c>
      <c r="AJ63" s="29">
        <v>3000000</v>
      </c>
      <c r="AK63" s="29">
        <v>950000</v>
      </c>
      <c r="AL63" s="29">
        <v>400000</v>
      </c>
      <c r="AM63" s="29">
        <v>439365</v>
      </c>
      <c r="AN63" s="29">
        <v>531520</v>
      </c>
      <c r="AO63" s="29">
        <v>1848040</v>
      </c>
      <c r="AP63" s="29">
        <v>154296</v>
      </c>
      <c r="AQ63" s="29">
        <v>2308011.5299999998</v>
      </c>
      <c r="AR63" s="29">
        <v>273132</v>
      </c>
      <c r="AS63" s="29">
        <v>1493408</v>
      </c>
      <c r="AT63" s="29">
        <v>400000</v>
      </c>
      <c r="AU63" s="29">
        <v>410914</v>
      </c>
      <c r="AV63" s="29">
        <v>300000</v>
      </c>
      <c r="AW63" s="29">
        <v>676230</v>
      </c>
      <c r="AX63" s="29">
        <v>315120</v>
      </c>
      <c r="AY63" s="29">
        <v>432908</v>
      </c>
      <c r="AZ63" s="29">
        <v>4159336.25</v>
      </c>
      <c r="BA63" s="29">
        <v>500000</v>
      </c>
      <c r="BB63" s="29">
        <v>700000</v>
      </c>
      <c r="BC63" s="29">
        <v>719453.8</v>
      </c>
      <c r="BD63" s="29">
        <v>819574.55</v>
      </c>
      <c r="BE63" s="29">
        <v>100000</v>
      </c>
      <c r="BF63" s="29">
        <v>507000</v>
      </c>
      <c r="BG63" s="29">
        <v>646010</v>
      </c>
      <c r="BH63" s="29">
        <v>197890</v>
      </c>
      <c r="BI63" s="29">
        <v>417190</v>
      </c>
      <c r="BJ63" s="29">
        <v>210550</v>
      </c>
      <c r="BK63" s="29">
        <v>3158765</v>
      </c>
      <c r="BL63" s="29">
        <v>291661.90999999997</v>
      </c>
      <c r="BM63" s="29">
        <v>586770</v>
      </c>
      <c r="BN63" s="29">
        <v>300525</v>
      </c>
      <c r="BO63" s="29">
        <v>350000</v>
      </c>
      <c r="BP63" s="29">
        <v>189650</v>
      </c>
      <c r="BQ63" s="29">
        <v>3000000</v>
      </c>
      <c r="BR63" s="29">
        <v>250000</v>
      </c>
      <c r="BS63" s="29">
        <v>456560</v>
      </c>
      <c r="BT63" s="29">
        <v>400000</v>
      </c>
      <c r="BU63" s="29">
        <v>251950</v>
      </c>
      <c r="BV63" s="29">
        <v>480000</v>
      </c>
      <c r="BW63" s="29">
        <v>301790</v>
      </c>
      <c r="BX63" s="29">
        <v>224393</v>
      </c>
      <c r="BY63" s="29">
        <v>112450</v>
      </c>
      <c r="BZ63" s="29">
        <v>422350</v>
      </c>
      <c r="CA63" s="29">
        <v>427000</v>
      </c>
      <c r="CB63" s="29">
        <v>888640</v>
      </c>
      <c r="CC63" s="29">
        <v>847700</v>
      </c>
      <c r="CD63" s="29">
        <v>706412.5</v>
      </c>
      <c r="CE63" s="29">
        <v>105450</v>
      </c>
      <c r="CF63" s="29">
        <v>592628.76</v>
      </c>
      <c r="CG63" s="29">
        <v>393100</v>
      </c>
      <c r="CH63" s="29">
        <v>133625</v>
      </c>
      <c r="CI63" s="29">
        <v>538193.36</v>
      </c>
      <c r="CJ63" s="29">
        <v>126350</v>
      </c>
      <c r="CK63" s="29">
        <v>67668</v>
      </c>
      <c r="CL63" s="64">
        <f t="shared" si="0"/>
        <v>61253736.75999999</v>
      </c>
    </row>
    <row r="64" spans="1:90" s="20" customFormat="1" x14ac:dyDescent="0.6">
      <c r="A64" s="16" t="s">
        <v>229</v>
      </c>
      <c r="B64" s="29">
        <v>7685426</v>
      </c>
      <c r="C64" s="29">
        <v>600000</v>
      </c>
      <c r="D64" s="29">
        <v>1000000</v>
      </c>
      <c r="E64" s="29">
        <v>937141</v>
      </c>
      <c r="F64" s="29">
        <v>694000</v>
      </c>
      <c r="G64" s="29">
        <v>650000</v>
      </c>
      <c r="H64" s="29">
        <v>1018057.3</v>
      </c>
      <c r="I64" s="29">
        <v>2228240</v>
      </c>
      <c r="J64" s="29">
        <v>1629392</v>
      </c>
      <c r="K64" s="29">
        <v>1162183</v>
      </c>
      <c r="L64" s="29">
        <v>3987735</v>
      </c>
      <c r="M64" s="29">
        <v>250000</v>
      </c>
      <c r="N64" s="29">
        <v>3522610.82</v>
      </c>
      <c r="O64" s="29">
        <v>650000</v>
      </c>
      <c r="P64" s="29">
        <v>1500000</v>
      </c>
      <c r="Q64" s="29">
        <v>2476471</v>
      </c>
      <c r="R64" s="29">
        <v>1524391.98</v>
      </c>
      <c r="S64" s="29">
        <v>1371116</v>
      </c>
      <c r="T64" s="29">
        <v>900000</v>
      </c>
      <c r="U64" s="29">
        <v>287555</v>
      </c>
      <c r="V64" s="29">
        <v>9000000</v>
      </c>
      <c r="W64" s="29">
        <v>600000</v>
      </c>
      <c r="X64" s="29">
        <v>1700000</v>
      </c>
      <c r="Y64" s="29">
        <v>1149204</v>
      </c>
      <c r="Z64" s="29">
        <v>524728</v>
      </c>
      <c r="AA64" s="29">
        <v>793313</v>
      </c>
      <c r="AB64" s="29">
        <v>1350000</v>
      </c>
      <c r="AC64" s="29">
        <v>7000000</v>
      </c>
      <c r="AD64" s="29">
        <v>1300000</v>
      </c>
      <c r="AE64" s="29">
        <v>700000</v>
      </c>
      <c r="AF64" s="29">
        <v>1800000</v>
      </c>
      <c r="AG64" s="29">
        <v>2205158.54</v>
      </c>
      <c r="AH64" s="29">
        <v>1170000</v>
      </c>
      <c r="AI64" s="29">
        <v>1200000</v>
      </c>
      <c r="AJ64" s="29">
        <v>11000000</v>
      </c>
      <c r="AK64" s="29">
        <v>1500000</v>
      </c>
      <c r="AL64" s="29">
        <v>1200000</v>
      </c>
      <c r="AM64" s="29">
        <v>1202983.43</v>
      </c>
      <c r="AN64" s="29">
        <v>1926945</v>
      </c>
      <c r="AO64" s="29">
        <v>1520924</v>
      </c>
      <c r="AP64" s="29">
        <v>253103</v>
      </c>
      <c r="AQ64" s="29">
        <v>2928353.15</v>
      </c>
      <c r="AR64" s="29">
        <v>1231706.67</v>
      </c>
      <c r="AS64" s="29">
        <v>536560</v>
      </c>
      <c r="AT64" s="29">
        <v>1200000</v>
      </c>
      <c r="AU64" s="29">
        <v>829870</v>
      </c>
      <c r="AV64" s="29">
        <v>350000</v>
      </c>
      <c r="AW64" s="29">
        <v>1193067</v>
      </c>
      <c r="AX64" s="29">
        <v>548916</v>
      </c>
      <c r="AY64" s="29">
        <v>692834.4</v>
      </c>
      <c r="AZ64" s="29">
        <v>4253936</v>
      </c>
      <c r="BA64" s="29">
        <v>600000</v>
      </c>
      <c r="BB64" s="29">
        <v>4300000</v>
      </c>
      <c r="BC64" s="29">
        <v>2274398.5</v>
      </c>
      <c r="BD64" s="29">
        <v>726167.91</v>
      </c>
      <c r="BE64" s="29">
        <v>500000</v>
      </c>
      <c r="BF64" s="29">
        <v>6500000</v>
      </c>
      <c r="BG64" s="29">
        <v>623766</v>
      </c>
      <c r="BH64" s="29">
        <v>750000</v>
      </c>
      <c r="BI64" s="29">
        <v>1019420</v>
      </c>
      <c r="BJ64" s="29">
        <v>841299</v>
      </c>
      <c r="BK64" s="29">
        <v>6073843</v>
      </c>
      <c r="BL64" s="29">
        <v>2066297.99</v>
      </c>
      <c r="BM64" s="29">
        <v>1099186.54</v>
      </c>
      <c r="BN64" s="29">
        <v>1693709.85</v>
      </c>
      <c r="BO64" s="29">
        <v>1800000</v>
      </c>
      <c r="BP64" s="29">
        <v>732990</v>
      </c>
      <c r="BQ64" s="29">
        <v>14652070</v>
      </c>
      <c r="BR64" s="29">
        <v>2365000</v>
      </c>
      <c r="BS64" s="29">
        <v>2592214.67</v>
      </c>
      <c r="BT64" s="29">
        <v>6029415</v>
      </c>
      <c r="BU64" s="29">
        <v>605575</v>
      </c>
      <c r="BV64" s="29">
        <v>862000</v>
      </c>
      <c r="BW64" s="29">
        <v>3576766.7</v>
      </c>
      <c r="BX64" s="29">
        <v>1996190</v>
      </c>
      <c r="BY64" s="29">
        <v>846354</v>
      </c>
      <c r="BZ64" s="29">
        <v>1900000</v>
      </c>
      <c r="CA64" s="29">
        <v>6075050</v>
      </c>
      <c r="CB64" s="29">
        <v>2912535.28</v>
      </c>
      <c r="CC64" s="29">
        <v>3336892</v>
      </c>
      <c r="CD64" s="29">
        <v>1962444.1</v>
      </c>
      <c r="CE64" s="29">
        <v>599970</v>
      </c>
      <c r="CF64" s="29">
        <v>669056.57999999996</v>
      </c>
      <c r="CG64" s="29">
        <v>1110035</v>
      </c>
      <c r="CH64" s="29">
        <v>623520.48</v>
      </c>
      <c r="CI64" s="29">
        <v>5794123.6200000001</v>
      </c>
      <c r="CJ64" s="29">
        <v>542331</v>
      </c>
      <c r="CK64" s="29">
        <v>412538.75</v>
      </c>
      <c r="CL64" s="64">
        <f t="shared" si="0"/>
        <v>188001082.25999999</v>
      </c>
    </row>
    <row r="65" spans="1:90" s="20" customFormat="1" x14ac:dyDescent="0.6">
      <c r="A65" s="16" t="s">
        <v>230</v>
      </c>
      <c r="B65" s="29">
        <v>14607579.199999999</v>
      </c>
      <c r="C65" s="29">
        <v>750000</v>
      </c>
      <c r="D65" s="29">
        <v>850000</v>
      </c>
      <c r="E65" s="29">
        <v>600000</v>
      </c>
      <c r="F65" s="29">
        <v>300000</v>
      </c>
      <c r="G65" s="29">
        <v>700000</v>
      </c>
      <c r="H65" s="29">
        <v>1000248</v>
      </c>
      <c r="I65" s="29">
        <v>1427889.65</v>
      </c>
      <c r="J65" s="29">
        <v>1215000</v>
      </c>
      <c r="K65" s="29">
        <v>1446706</v>
      </c>
      <c r="L65" s="29">
        <v>3523890.84</v>
      </c>
      <c r="M65" s="29">
        <v>350000</v>
      </c>
      <c r="N65" s="29">
        <v>6319914.0999999996</v>
      </c>
      <c r="O65" s="29">
        <v>1284060</v>
      </c>
      <c r="P65" s="29">
        <v>1800000</v>
      </c>
      <c r="Q65" s="29">
        <v>2977500</v>
      </c>
      <c r="R65" s="29">
        <v>1745648</v>
      </c>
      <c r="S65" s="29">
        <v>1130000</v>
      </c>
      <c r="T65" s="29">
        <v>1200000</v>
      </c>
      <c r="U65" s="29">
        <v>559500</v>
      </c>
      <c r="V65" s="29">
        <v>15000000</v>
      </c>
      <c r="W65" s="29">
        <v>1091842</v>
      </c>
      <c r="X65" s="29">
        <v>2400000</v>
      </c>
      <c r="Y65" s="29">
        <v>1360166</v>
      </c>
      <c r="Z65" s="29">
        <v>300000</v>
      </c>
      <c r="AA65" s="29">
        <v>807860.05</v>
      </c>
      <c r="AB65" s="29">
        <v>900000</v>
      </c>
      <c r="AC65" s="29">
        <v>3500000</v>
      </c>
      <c r="AD65" s="29">
        <v>1600000</v>
      </c>
      <c r="AE65" s="29">
        <v>1100000</v>
      </c>
      <c r="AF65" s="29">
        <v>2200000</v>
      </c>
      <c r="AG65" s="29">
        <v>1497629.17</v>
      </c>
      <c r="AH65" s="29">
        <v>1040000</v>
      </c>
      <c r="AI65" s="29">
        <v>1100000</v>
      </c>
      <c r="AJ65" s="29">
        <v>25420000</v>
      </c>
      <c r="AK65" s="29">
        <v>900000</v>
      </c>
      <c r="AL65" s="29">
        <v>700000</v>
      </c>
      <c r="AM65" s="29">
        <v>1499756</v>
      </c>
      <c r="AN65" s="29">
        <v>2136488</v>
      </c>
      <c r="AO65" s="29">
        <v>1500000</v>
      </c>
      <c r="AP65" s="29">
        <v>310597</v>
      </c>
      <c r="AQ65" s="29">
        <v>4926508.47</v>
      </c>
      <c r="AR65" s="29">
        <v>1407044</v>
      </c>
      <c r="AS65" s="29">
        <v>2421168</v>
      </c>
      <c r="AT65" s="29">
        <v>2500000</v>
      </c>
      <c r="AU65" s="29">
        <v>885993</v>
      </c>
      <c r="AV65" s="29">
        <v>700000</v>
      </c>
      <c r="AW65" s="29">
        <v>660840</v>
      </c>
      <c r="AX65" s="29">
        <v>564000</v>
      </c>
      <c r="AY65" s="29">
        <v>689947.75</v>
      </c>
      <c r="AZ65" s="29">
        <v>4407400</v>
      </c>
      <c r="BA65" s="29">
        <v>753605</v>
      </c>
      <c r="BB65" s="29">
        <v>12000000</v>
      </c>
      <c r="BC65" s="29">
        <v>2211069.2000000002</v>
      </c>
      <c r="BD65" s="29">
        <v>37110</v>
      </c>
      <c r="BE65" s="29">
        <v>1200000</v>
      </c>
      <c r="BF65" s="29">
        <v>6000000</v>
      </c>
      <c r="BG65" s="29">
        <v>600000</v>
      </c>
      <c r="BH65" s="29">
        <v>1</v>
      </c>
      <c r="BI65" s="29">
        <v>37500</v>
      </c>
      <c r="BJ65" s="29">
        <v>60000</v>
      </c>
      <c r="BK65" s="29">
        <v>6730000</v>
      </c>
      <c r="BL65" s="29">
        <v>1837919.54</v>
      </c>
      <c r="BM65" s="29">
        <v>891550.55</v>
      </c>
      <c r="BN65" s="29">
        <v>1673231</v>
      </c>
      <c r="BO65" s="29">
        <v>2063920</v>
      </c>
      <c r="BP65" s="29">
        <v>917080</v>
      </c>
      <c r="BQ65" s="29">
        <v>49271150</v>
      </c>
      <c r="BR65" s="29">
        <v>1650000</v>
      </c>
      <c r="BS65" s="29">
        <v>1151880</v>
      </c>
      <c r="BT65" s="29">
        <v>4617824</v>
      </c>
      <c r="BU65" s="29">
        <v>0</v>
      </c>
      <c r="BV65" s="29">
        <v>960000</v>
      </c>
      <c r="BW65" s="29">
        <v>5407646.4000000004</v>
      </c>
      <c r="BX65" s="29">
        <v>705850.6</v>
      </c>
      <c r="BY65" s="29">
        <v>408496</v>
      </c>
      <c r="BZ65" s="29">
        <v>740000</v>
      </c>
      <c r="CA65" s="29">
        <v>1500542.55</v>
      </c>
      <c r="CB65" s="29">
        <v>856557</v>
      </c>
      <c r="CC65" s="29">
        <v>2518220</v>
      </c>
      <c r="CD65" s="29">
        <v>2341691.02</v>
      </c>
      <c r="CE65" s="29">
        <v>594970</v>
      </c>
      <c r="CF65" s="29">
        <v>469220</v>
      </c>
      <c r="CG65" s="29">
        <v>1164410</v>
      </c>
      <c r="CH65" s="29">
        <v>723082</v>
      </c>
      <c r="CI65" s="29">
        <v>4583556</v>
      </c>
      <c r="CJ65" s="29">
        <v>120000</v>
      </c>
      <c r="CK65" s="29">
        <v>453927.84</v>
      </c>
      <c r="CL65" s="64">
        <f t="shared" si="0"/>
        <v>246567184.93000004</v>
      </c>
    </row>
    <row r="66" spans="1:90" s="20" customFormat="1" x14ac:dyDescent="0.6">
      <c r="A66" s="16" t="s">
        <v>231</v>
      </c>
      <c r="B66" s="29">
        <v>1000090</v>
      </c>
      <c r="C66" s="29">
        <v>100000</v>
      </c>
      <c r="D66" s="29">
        <v>130000</v>
      </c>
      <c r="E66" s="29">
        <v>150000</v>
      </c>
      <c r="F66" s="29">
        <v>200000</v>
      </c>
      <c r="G66" s="29">
        <v>1</v>
      </c>
      <c r="H66" s="29">
        <v>46530</v>
      </c>
      <c r="I66" s="29">
        <v>584750</v>
      </c>
      <c r="J66" s="29">
        <v>180000</v>
      </c>
      <c r="K66" s="29">
        <v>379500</v>
      </c>
      <c r="L66" s="29">
        <v>447400</v>
      </c>
      <c r="M66" s="29">
        <v>200000</v>
      </c>
      <c r="N66" s="29">
        <v>0</v>
      </c>
      <c r="O66" s="29">
        <v>404060</v>
      </c>
      <c r="P66" s="29">
        <v>100000</v>
      </c>
      <c r="Q66" s="29">
        <v>847700</v>
      </c>
      <c r="R66" s="29">
        <v>620370</v>
      </c>
      <c r="S66" s="29">
        <v>61500</v>
      </c>
      <c r="T66" s="29">
        <v>160000</v>
      </c>
      <c r="U66" s="29">
        <v>220500</v>
      </c>
      <c r="V66" s="29">
        <v>500000</v>
      </c>
      <c r="W66" s="29">
        <v>559425</v>
      </c>
      <c r="X66" s="29">
        <v>500000</v>
      </c>
      <c r="Y66" s="29">
        <v>169750</v>
      </c>
      <c r="Z66" s="29">
        <v>70000</v>
      </c>
      <c r="AA66" s="29">
        <v>163900</v>
      </c>
      <c r="AB66" s="29">
        <v>0</v>
      </c>
      <c r="AC66" s="29">
        <v>600000</v>
      </c>
      <c r="AD66" s="29">
        <v>350000</v>
      </c>
      <c r="AE66" s="29">
        <v>394850</v>
      </c>
      <c r="AF66" s="29">
        <v>379000</v>
      </c>
      <c r="AG66" s="29">
        <v>100000</v>
      </c>
      <c r="AH66" s="29">
        <v>450000</v>
      </c>
      <c r="AI66" s="29">
        <v>350000</v>
      </c>
      <c r="AJ66" s="29">
        <v>6000000</v>
      </c>
      <c r="AK66" s="29">
        <v>500000</v>
      </c>
      <c r="AL66" s="29">
        <v>150000</v>
      </c>
      <c r="AM66" s="29">
        <v>495050</v>
      </c>
      <c r="AN66" s="29">
        <v>171414</v>
      </c>
      <c r="AO66" s="29">
        <v>366350</v>
      </c>
      <c r="AP66" s="29">
        <v>23150</v>
      </c>
      <c r="AQ66" s="29">
        <v>856240.7</v>
      </c>
      <c r="AR66" s="29">
        <v>716450</v>
      </c>
      <c r="AS66" s="29">
        <v>10000</v>
      </c>
      <c r="AT66" s="29">
        <v>1304640</v>
      </c>
      <c r="AU66" s="29">
        <v>851460</v>
      </c>
      <c r="AV66" s="29">
        <v>150000</v>
      </c>
      <c r="AW66" s="29">
        <v>126050</v>
      </c>
      <c r="AX66" s="29">
        <v>321180</v>
      </c>
      <c r="AY66" s="29">
        <v>14720</v>
      </c>
      <c r="AZ66" s="29">
        <v>4479950</v>
      </c>
      <c r="BA66" s="29">
        <v>500000</v>
      </c>
      <c r="BB66" s="29">
        <v>300000</v>
      </c>
      <c r="BC66" s="29">
        <v>10000</v>
      </c>
      <c r="BD66" s="29">
        <v>83500</v>
      </c>
      <c r="BE66" s="29">
        <v>1</v>
      </c>
      <c r="BF66" s="29">
        <v>1000000</v>
      </c>
      <c r="BG66" s="29">
        <v>105507</v>
      </c>
      <c r="BH66" s="29">
        <v>278000</v>
      </c>
      <c r="BI66" s="29">
        <v>396960</v>
      </c>
      <c r="BJ66" s="29">
        <v>197840</v>
      </c>
      <c r="BK66" s="29">
        <v>5040200</v>
      </c>
      <c r="BL66" s="29">
        <v>114812.77</v>
      </c>
      <c r="BM66" s="29">
        <v>404900</v>
      </c>
      <c r="BN66" s="29">
        <v>295600</v>
      </c>
      <c r="BO66" s="29">
        <v>240000</v>
      </c>
      <c r="BP66" s="29">
        <v>40000</v>
      </c>
      <c r="BQ66" s="29">
        <v>8000000</v>
      </c>
      <c r="BR66" s="29">
        <v>55000</v>
      </c>
      <c r="BS66" s="29">
        <v>497182.5</v>
      </c>
      <c r="BT66" s="29">
        <v>34026</v>
      </c>
      <c r="BU66" s="29">
        <v>138000</v>
      </c>
      <c r="BV66" s="29">
        <v>288000</v>
      </c>
      <c r="BW66" s="29">
        <v>485000</v>
      </c>
      <c r="BX66" s="29">
        <v>44160</v>
      </c>
      <c r="BY66" s="29">
        <v>216300</v>
      </c>
      <c r="BZ66" s="29">
        <v>50000</v>
      </c>
      <c r="CA66" s="29">
        <v>2860000</v>
      </c>
      <c r="CB66" s="29">
        <v>850000</v>
      </c>
      <c r="CC66" s="29">
        <v>680900</v>
      </c>
      <c r="CD66" s="29">
        <v>133920</v>
      </c>
      <c r="CE66" s="29">
        <v>400000</v>
      </c>
      <c r="CF66" s="29">
        <v>0</v>
      </c>
      <c r="CG66" s="29">
        <v>468750</v>
      </c>
      <c r="CH66" s="29">
        <v>1</v>
      </c>
      <c r="CI66" s="29">
        <v>520000</v>
      </c>
      <c r="CJ66" s="29">
        <v>103450</v>
      </c>
      <c r="CK66" s="29">
        <v>45400</v>
      </c>
      <c r="CL66" s="64">
        <f t="shared" si="0"/>
        <v>51833390.970000006</v>
      </c>
    </row>
    <row r="67" spans="1:90" s="20" customFormat="1" x14ac:dyDescent="0.6">
      <c r="A67" s="16" t="s">
        <v>232</v>
      </c>
      <c r="B67" s="29">
        <v>500000</v>
      </c>
      <c r="C67" s="29">
        <v>100000</v>
      </c>
      <c r="D67" s="29">
        <v>300000</v>
      </c>
      <c r="E67" s="29">
        <v>300000</v>
      </c>
      <c r="F67" s="29">
        <v>154250</v>
      </c>
      <c r="G67" s="29">
        <v>250000</v>
      </c>
      <c r="H67" s="29">
        <v>1050250</v>
      </c>
      <c r="I67" s="29">
        <v>323630</v>
      </c>
      <c r="J67" s="29">
        <v>100000</v>
      </c>
      <c r="K67" s="29">
        <v>170473</v>
      </c>
      <c r="L67" s="29">
        <v>541028</v>
      </c>
      <c r="M67" s="29">
        <v>230000</v>
      </c>
      <c r="N67" s="29">
        <v>1547371.25</v>
      </c>
      <c r="O67" s="29">
        <v>113500</v>
      </c>
      <c r="P67" s="29">
        <v>500000</v>
      </c>
      <c r="Q67" s="29">
        <v>529978</v>
      </c>
      <c r="R67" s="29">
        <v>256904.35</v>
      </c>
      <c r="S67" s="29">
        <v>350000</v>
      </c>
      <c r="T67" s="29">
        <v>150000</v>
      </c>
      <c r="U67" s="29">
        <v>68620</v>
      </c>
      <c r="V67" s="29">
        <v>3000000</v>
      </c>
      <c r="W67" s="29">
        <v>100256</v>
      </c>
      <c r="X67" s="29">
        <v>150000</v>
      </c>
      <c r="Y67" s="29">
        <v>49875</v>
      </c>
      <c r="Z67" s="29">
        <v>100047.01</v>
      </c>
      <c r="AA67" s="29">
        <v>514718</v>
      </c>
      <c r="AB67" s="29">
        <v>200000</v>
      </c>
      <c r="AC67" s="29">
        <v>700000</v>
      </c>
      <c r="AD67" s="29">
        <v>100000</v>
      </c>
      <c r="AE67" s="29">
        <v>183050</v>
      </c>
      <c r="AF67" s="29">
        <v>200000</v>
      </c>
      <c r="AG67" s="29">
        <v>232099.59</v>
      </c>
      <c r="AH67" s="29">
        <v>160000</v>
      </c>
      <c r="AI67" s="29">
        <v>1500000</v>
      </c>
      <c r="AJ67" s="29">
        <v>2500000</v>
      </c>
      <c r="AK67" s="29">
        <v>2500000</v>
      </c>
      <c r="AL67" s="29">
        <v>150000</v>
      </c>
      <c r="AM67" s="29">
        <v>100000</v>
      </c>
      <c r="AN67" s="29">
        <v>871159.15</v>
      </c>
      <c r="AO67" s="29">
        <v>612527.80000000005</v>
      </c>
      <c r="AP67" s="29">
        <v>44431.76</v>
      </c>
      <c r="AQ67" s="29">
        <v>4793884.55</v>
      </c>
      <c r="AR67" s="29">
        <v>940882.3</v>
      </c>
      <c r="AS67" s="29">
        <v>504545</v>
      </c>
      <c r="AT67" s="29">
        <v>400000</v>
      </c>
      <c r="AU67" s="29">
        <v>391657</v>
      </c>
      <c r="AV67" s="29">
        <v>350000</v>
      </c>
      <c r="AW67" s="29">
        <v>80108.600000000006</v>
      </c>
      <c r="AX67" s="29">
        <v>131045</v>
      </c>
      <c r="AY67" s="29">
        <v>171126.64</v>
      </c>
      <c r="AZ67" s="29">
        <v>2067070</v>
      </c>
      <c r="BA67" s="29">
        <v>500000</v>
      </c>
      <c r="BB67" s="29">
        <v>600000</v>
      </c>
      <c r="BC67" s="29">
        <v>204635</v>
      </c>
      <c r="BD67" s="29">
        <v>39579.550000000003</v>
      </c>
      <c r="BE67" s="29">
        <v>400000</v>
      </c>
      <c r="BF67" s="29">
        <v>747068.15</v>
      </c>
      <c r="BG67" s="29">
        <v>87319</v>
      </c>
      <c r="BH67" s="29">
        <v>296866</v>
      </c>
      <c r="BI67" s="29">
        <v>313235</v>
      </c>
      <c r="BJ67" s="29">
        <v>399200</v>
      </c>
      <c r="BK67" s="29">
        <v>394643</v>
      </c>
      <c r="BL67" s="29">
        <v>221263.82</v>
      </c>
      <c r="BM67" s="29">
        <v>159230</v>
      </c>
      <c r="BN67" s="29">
        <v>0</v>
      </c>
      <c r="BO67" s="29">
        <v>1000000</v>
      </c>
      <c r="BP67" s="29">
        <v>180730</v>
      </c>
      <c r="BQ67" s="29">
        <v>4000000</v>
      </c>
      <c r="BR67" s="29">
        <v>88606</v>
      </c>
      <c r="BS67" s="29">
        <v>208380</v>
      </c>
      <c r="BT67" s="29">
        <v>350000</v>
      </c>
      <c r="BU67" s="29">
        <v>85822</v>
      </c>
      <c r="BV67" s="29">
        <v>169917</v>
      </c>
      <c r="BW67" s="29">
        <v>59640</v>
      </c>
      <c r="BX67" s="29">
        <v>133133</v>
      </c>
      <c r="BY67" s="29">
        <v>39541</v>
      </c>
      <c r="BZ67" s="29">
        <v>100000</v>
      </c>
      <c r="CA67" s="29">
        <v>167000</v>
      </c>
      <c r="CB67" s="29">
        <v>626964</v>
      </c>
      <c r="CC67" s="29">
        <v>392090</v>
      </c>
      <c r="CD67" s="29">
        <v>200000</v>
      </c>
      <c r="CE67" s="29">
        <v>45998</v>
      </c>
      <c r="CF67" s="29">
        <v>99370</v>
      </c>
      <c r="CG67" s="29">
        <v>160960.35999999999</v>
      </c>
      <c r="CH67" s="29">
        <v>157229</v>
      </c>
      <c r="CI67" s="29">
        <v>2711125.06</v>
      </c>
      <c r="CJ67" s="29">
        <v>88114.5</v>
      </c>
      <c r="CK67" s="29">
        <v>31656.36</v>
      </c>
      <c r="CL67" s="64">
        <f t="shared" si="0"/>
        <v>46793803.800000004</v>
      </c>
    </row>
    <row r="68" spans="1:90" s="20" customFormat="1" x14ac:dyDescent="0.6">
      <c r="A68" s="16" t="s">
        <v>233</v>
      </c>
      <c r="B68" s="31">
        <v>0</v>
      </c>
      <c r="C68" s="31">
        <v>140000</v>
      </c>
      <c r="D68" s="31">
        <v>150000</v>
      </c>
      <c r="E68" s="31">
        <v>20000</v>
      </c>
      <c r="F68" s="31">
        <v>120000</v>
      </c>
      <c r="G68" s="31">
        <v>150000</v>
      </c>
      <c r="H68" s="31">
        <v>361086.5</v>
      </c>
      <c r="I68" s="31">
        <v>743208</v>
      </c>
      <c r="J68" s="31">
        <v>840100</v>
      </c>
      <c r="K68" s="31">
        <v>2297454</v>
      </c>
      <c r="L68" s="31">
        <v>61344</v>
      </c>
      <c r="M68" s="31">
        <v>0</v>
      </c>
      <c r="N68" s="31">
        <v>18017</v>
      </c>
      <c r="O68" s="31">
        <v>0</v>
      </c>
      <c r="P68" s="31">
        <v>50000</v>
      </c>
      <c r="Q68" s="31">
        <v>0</v>
      </c>
      <c r="R68" s="31">
        <v>0</v>
      </c>
      <c r="S68" s="31">
        <v>106935</v>
      </c>
      <c r="T68" s="31">
        <v>3000</v>
      </c>
      <c r="U68" s="31">
        <v>7755</v>
      </c>
      <c r="V68" s="31">
        <v>100000</v>
      </c>
      <c r="W68" s="31">
        <v>32680</v>
      </c>
      <c r="X68" s="31">
        <v>400000</v>
      </c>
      <c r="Y68" s="31">
        <v>17681</v>
      </c>
      <c r="Z68" s="31">
        <v>15040</v>
      </c>
      <c r="AA68" s="31">
        <v>17400</v>
      </c>
      <c r="AB68" s="31">
        <v>0</v>
      </c>
      <c r="AC68" s="31">
        <v>300000</v>
      </c>
      <c r="AD68" s="31">
        <v>80000</v>
      </c>
      <c r="AE68" s="31">
        <v>6000</v>
      </c>
      <c r="AF68" s="31">
        <v>170000</v>
      </c>
      <c r="AG68" s="31">
        <v>130939.71</v>
      </c>
      <c r="AH68" s="31">
        <v>22000</v>
      </c>
      <c r="AI68" s="31">
        <v>30000</v>
      </c>
      <c r="AJ68" s="31">
        <v>100000</v>
      </c>
      <c r="AK68" s="31">
        <v>60000</v>
      </c>
      <c r="AL68" s="31">
        <v>60000</v>
      </c>
      <c r="AM68" s="31">
        <v>0</v>
      </c>
      <c r="AN68" s="31">
        <v>82480</v>
      </c>
      <c r="AO68" s="31">
        <v>768278</v>
      </c>
      <c r="AP68" s="31">
        <v>11800</v>
      </c>
      <c r="AQ68" s="31">
        <v>33177.599999999999</v>
      </c>
      <c r="AR68" s="31">
        <v>153534</v>
      </c>
      <c r="AS68" s="31">
        <v>1437923.7</v>
      </c>
      <c r="AT68" s="31">
        <v>30000</v>
      </c>
      <c r="AU68" s="31">
        <v>12500</v>
      </c>
      <c r="AV68" s="31">
        <v>50000</v>
      </c>
      <c r="AW68" s="31">
        <v>79150</v>
      </c>
      <c r="AX68" s="31">
        <v>27315</v>
      </c>
      <c r="AY68" s="31">
        <v>31538.1</v>
      </c>
      <c r="AZ68" s="31">
        <v>636260</v>
      </c>
      <c r="BA68" s="31">
        <v>300000</v>
      </c>
      <c r="BB68" s="31">
        <v>30000</v>
      </c>
      <c r="BC68" s="31">
        <v>184536.6</v>
      </c>
      <c r="BD68" s="31">
        <v>56500</v>
      </c>
      <c r="BE68" s="31">
        <v>100000</v>
      </c>
      <c r="BF68" s="31">
        <v>190000</v>
      </c>
      <c r="BG68" s="31">
        <v>25536</v>
      </c>
      <c r="BH68" s="31">
        <v>14730</v>
      </c>
      <c r="BI68" s="31">
        <v>10250</v>
      </c>
      <c r="BJ68" s="31">
        <v>35000</v>
      </c>
      <c r="BK68" s="31">
        <v>133730</v>
      </c>
      <c r="BL68" s="31">
        <v>5146.1000000000004</v>
      </c>
      <c r="BM68" s="31">
        <v>47700</v>
      </c>
      <c r="BN68" s="31">
        <v>272640</v>
      </c>
      <c r="BO68" s="31">
        <v>600000</v>
      </c>
      <c r="BP68" s="31">
        <v>40060</v>
      </c>
      <c r="BQ68" s="31">
        <v>500000</v>
      </c>
      <c r="BR68" s="31">
        <v>45254.51</v>
      </c>
      <c r="BS68" s="31">
        <v>226030</v>
      </c>
      <c r="BT68" s="31">
        <v>30245</v>
      </c>
      <c r="BU68" s="31">
        <v>1464427</v>
      </c>
      <c r="BV68" s="31">
        <v>40000</v>
      </c>
      <c r="BW68" s="31">
        <v>1009168</v>
      </c>
      <c r="BX68" s="31">
        <v>81440</v>
      </c>
      <c r="BY68" s="31">
        <v>279900</v>
      </c>
      <c r="BZ68" s="31">
        <v>50000</v>
      </c>
      <c r="CA68" s="31">
        <v>306020</v>
      </c>
      <c r="CB68" s="31">
        <v>93670</v>
      </c>
      <c r="CC68" s="31">
        <v>268095</v>
      </c>
      <c r="CD68" s="31">
        <v>304613.71000000002</v>
      </c>
      <c r="CE68" s="31">
        <v>121313</v>
      </c>
      <c r="CF68" s="31">
        <v>161180</v>
      </c>
      <c r="CG68" s="31">
        <v>27200</v>
      </c>
      <c r="CH68" s="31">
        <v>192674</v>
      </c>
      <c r="CI68" s="31">
        <v>384773</v>
      </c>
      <c r="CJ68" s="31">
        <v>18940</v>
      </c>
      <c r="CK68" s="31">
        <v>5174</v>
      </c>
      <c r="CL68" s="64">
        <f t="shared" si="0"/>
        <v>17620542.530000001</v>
      </c>
    </row>
    <row r="69" spans="1:90" s="20" customFormat="1" x14ac:dyDescent="0.6">
      <c r="A69" s="16" t="s">
        <v>234</v>
      </c>
      <c r="B69" s="29">
        <v>500000</v>
      </c>
      <c r="C69" s="29">
        <v>400000</v>
      </c>
      <c r="D69" s="29">
        <v>500000</v>
      </c>
      <c r="E69" s="29">
        <v>300000</v>
      </c>
      <c r="F69" s="29">
        <v>460000</v>
      </c>
      <c r="G69" s="29">
        <v>500000</v>
      </c>
      <c r="H69" s="29">
        <v>419000</v>
      </c>
      <c r="I69" s="29">
        <v>80434</v>
      </c>
      <c r="J69" s="29">
        <v>250000</v>
      </c>
      <c r="K69" s="29">
        <v>1000000</v>
      </c>
      <c r="L69" s="29">
        <v>2065352</v>
      </c>
      <c r="M69" s="29">
        <v>250000</v>
      </c>
      <c r="N69" s="29">
        <v>3092712.8</v>
      </c>
      <c r="O69" s="29">
        <v>486480</v>
      </c>
      <c r="P69" s="29">
        <v>800000</v>
      </c>
      <c r="Q69" s="29">
        <v>409490</v>
      </c>
      <c r="R69" s="29">
        <v>302400</v>
      </c>
      <c r="S69" s="29">
        <v>392564</v>
      </c>
      <c r="T69" s="29">
        <v>700000</v>
      </c>
      <c r="U69" s="29">
        <v>178450</v>
      </c>
      <c r="V69" s="29">
        <v>4000000</v>
      </c>
      <c r="W69" s="29">
        <v>446700</v>
      </c>
      <c r="X69" s="29">
        <v>300000</v>
      </c>
      <c r="Y69" s="29">
        <v>1143031.5</v>
      </c>
      <c r="Z69" s="29">
        <v>0</v>
      </c>
      <c r="AA69" s="29">
        <v>300000</v>
      </c>
      <c r="AB69" s="29">
        <v>200000</v>
      </c>
      <c r="AC69" s="29">
        <v>1000000</v>
      </c>
      <c r="AD69" s="29">
        <v>200000</v>
      </c>
      <c r="AE69" s="29">
        <v>760000</v>
      </c>
      <c r="AF69" s="29">
        <v>300000</v>
      </c>
      <c r="AG69" s="29">
        <v>100000</v>
      </c>
      <c r="AH69" s="29">
        <v>1028000</v>
      </c>
      <c r="AI69" s="29">
        <v>700000</v>
      </c>
      <c r="AJ69" s="29">
        <v>2000000</v>
      </c>
      <c r="AK69" s="29">
        <v>500000</v>
      </c>
      <c r="AL69" s="29">
        <v>750754.8</v>
      </c>
      <c r="AM69" s="29">
        <v>500000</v>
      </c>
      <c r="AN69" s="29">
        <v>610682</v>
      </c>
      <c r="AO69" s="29">
        <v>200000</v>
      </c>
      <c r="AP69" s="29">
        <v>200000</v>
      </c>
      <c r="AQ69" s="29">
        <v>180763.41</v>
      </c>
      <c r="AR69" s="29">
        <v>299030</v>
      </c>
      <c r="AS69" s="29">
        <v>99570</v>
      </c>
      <c r="AT69" s="29">
        <v>300000</v>
      </c>
      <c r="AU69" s="29">
        <v>321000</v>
      </c>
      <c r="AV69" s="29">
        <v>300000</v>
      </c>
      <c r="AW69" s="29">
        <v>662210</v>
      </c>
      <c r="AX69" s="29">
        <v>760150</v>
      </c>
      <c r="AY69" s="29">
        <v>840479</v>
      </c>
      <c r="AZ69" s="29">
        <v>1406595.43</v>
      </c>
      <c r="BA69" s="29">
        <v>500000</v>
      </c>
      <c r="BB69" s="29">
        <v>4000000</v>
      </c>
      <c r="BC69" s="29">
        <v>1385178.23</v>
      </c>
      <c r="BD69" s="29">
        <v>754100</v>
      </c>
      <c r="BE69" s="29">
        <v>900000</v>
      </c>
      <c r="BF69" s="29">
        <v>1045660</v>
      </c>
      <c r="BG69" s="29">
        <v>646600</v>
      </c>
      <c r="BH69" s="29">
        <v>956950</v>
      </c>
      <c r="BI69" s="29">
        <v>704150</v>
      </c>
      <c r="BJ69" s="29">
        <v>294270</v>
      </c>
      <c r="BK69" s="29">
        <v>0</v>
      </c>
      <c r="BL69" s="29">
        <v>188530</v>
      </c>
      <c r="BM69" s="29">
        <v>850000</v>
      </c>
      <c r="BN69" s="29">
        <v>2883090</v>
      </c>
      <c r="BO69" s="29">
        <v>1000000</v>
      </c>
      <c r="BP69" s="29">
        <v>213370</v>
      </c>
      <c r="BQ69" s="29">
        <v>5044990</v>
      </c>
      <c r="BR69" s="29">
        <v>500000</v>
      </c>
      <c r="BS69" s="29">
        <v>100000</v>
      </c>
      <c r="BT69" s="29">
        <v>517497</v>
      </c>
      <c r="BU69" s="29">
        <v>313640</v>
      </c>
      <c r="BV69" s="29">
        <v>300000</v>
      </c>
      <c r="BW69" s="29">
        <v>1350000</v>
      </c>
      <c r="BX69" s="29">
        <v>106600</v>
      </c>
      <c r="BY69" s="29">
        <v>274383</v>
      </c>
      <c r="BZ69" s="29">
        <v>478700</v>
      </c>
      <c r="CA69" s="29">
        <v>1000790</v>
      </c>
      <c r="CB69" s="29">
        <v>184100</v>
      </c>
      <c r="CC69" s="29">
        <v>884590</v>
      </c>
      <c r="CD69" s="29">
        <v>1006220</v>
      </c>
      <c r="CE69" s="29">
        <v>348080</v>
      </c>
      <c r="CF69" s="29">
        <v>165560.29999999999</v>
      </c>
      <c r="CG69" s="29">
        <v>298500</v>
      </c>
      <c r="CH69" s="29">
        <v>325000</v>
      </c>
      <c r="CI69" s="29">
        <v>2371221.9300000002</v>
      </c>
      <c r="CJ69" s="29">
        <v>128300</v>
      </c>
      <c r="CK69" s="29">
        <v>137240</v>
      </c>
      <c r="CL69" s="64">
        <f t="shared" si="0"/>
        <v>65653159.399999991</v>
      </c>
    </row>
    <row r="70" spans="1:90" s="56" customFormat="1" x14ac:dyDescent="0.6">
      <c r="A70" s="122" t="s">
        <v>284</v>
      </c>
      <c r="B70" s="125">
        <f>SUM(B58:B69)</f>
        <v>35770887.200000003</v>
      </c>
      <c r="C70" s="126">
        <f t="shared" ref="C70:BN70" si="19">SUM(C58:C69)</f>
        <v>3455000</v>
      </c>
      <c r="D70" s="126">
        <f t="shared" si="19"/>
        <v>5085000</v>
      </c>
      <c r="E70" s="126">
        <f t="shared" si="19"/>
        <v>4389376</v>
      </c>
      <c r="F70" s="126">
        <f t="shared" si="19"/>
        <v>3672910</v>
      </c>
      <c r="G70" s="126">
        <f t="shared" si="19"/>
        <v>4250003</v>
      </c>
      <c r="H70" s="126">
        <f t="shared" si="19"/>
        <v>6302411</v>
      </c>
      <c r="I70" s="126">
        <f t="shared" si="19"/>
        <v>11802376.91</v>
      </c>
      <c r="J70" s="126">
        <f t="shared" si="19"/>
        <v>7129152</v>
      </c>
      <c r="K70" s="126">
        <f t="shared" si="19"/>
        <v>9082729</v>
      </c>
      <c r="L70" s="126">
        <f t="shared" si="19"/>
        <v>19303781.420000002</v>
      </c>
      <c r="M70" s="126">
        <f t="shared" si="19"/>
        <v>2001500</v>
      </c>
      <c r="N70" s="126">
        <f t="shared" si="19"/>
        <v>20363809.129999999</v>
      </c>
      <c r="O70" s="126">
        <f t="shared" si="19"/>
        <v>5067422.76</v>
      </c>
      <c r="P70" s="126">
        <f t="shared" si="19"/>
        <v>7492000</v>
      </c>
      <c r="Q70" s="126">
        <f t="shared" si="19"/>
        <v>10845789</v>
      </c>
      <c r="R70" s="126">
        <f t="shared" si="19"/>
        <v>7524107.6399999997</v>
      </c>
      <c r="S70" s="126">
        <f t="shared" si="19"/>
        <v>5434963</v>
      </c>
      <c r="T70" s="126">
        <f t="shared" si="19"/>
        <v>5122240</v>
      </c>
      <c r="U70" s="126">
        <f t="shared" si="19"/>
        <v>2181106</v>
      </c>
      <c r="V70" s="126">
        <f t="shared" si="19"/>
        <v>53320000</v>
      </c>
      <c r="W70" s="126">
        <f t="shared" si="19"/>
        <v>4527878</v>
      </c>
      <c r="X70" s="126">
        <f t="shared" si="19"/>
        <v>8430000</v>
      </c>
      <c r="Y70" s="126">
        <f t="shared" si="19"/>
        <v>7007934.5</v>
      </c>
      <c r="Z70" s="126">
        <f t="shared" si="19"/>
        <v>2747032.01</v>
      </c>
      <c r="AA70" s="126">
        <f t="shared" si="19"/>
        <v>4722801.05</v>
      </c>
      <c r="AB70" s="126">
        <f t="shared" si="19"/>
        <v>4800000</v>
      </c>
      <c r="AC70" s="125">
        <f t="shared" si="19"/>
        <v>18000000</v>
      </c>
      <c r="AD70" s="126">
        <f t="shared" si="19"/>
        <v>5740000</v>
      </c>
      <c r="AE70" s="126">
        <f t="shared" si="19"/>
        <v>5268490</v>
      </c>
      <c r="AF70" s="126">
        <f t="shared" si="19"/>
        <v>7599001</v>
      </c>
      <c r="AG70" s="126">
        <f t="shared" si="19"/>
        <v>6996820.1299999999</v>
      </c>
      <c r="AH70" s="126">
        <f t="shared" si="19"/>
        <v>6173001</v>
      </c>
      <c r="AI70" s="126">
        <f t="shared" si="19"/>
        <v>8003000</v>
      </c>
      <c r="AJ70" s="126">
        <f t="shared" si="19"/>
        <v>71720000</v>
      </c>
      <c r="AK70" s="126">
        <f t="shared" si="19"/>
        <v>11010000</v>
      </c>
      <c r="AL70" s="126">
        <f t="shared" si="19"/>
        <v>4810754.8</v>
      </c>
      <c r="AM70" s="126">
        <f t="shared" si="19"/>
        <v>6933856.1299999999</v>
      </c>
      <c r="AN70" s="126">
        <f t="shared" si="19"/>
        <v>9227237.6400000006</v>
      </c>
      <c r="AO70" s="126">
        <f t="shared" si="19"/>
        <v>10030094.800000001</v>
      </c>
      <c r="AP70" s="126">
        <f t="shared" si="19"/>
        <v>1985599.76</v>
      </c>
      <c r="AQ70" s="126">
        <f t="shared" si="19"/>
        <v>23675132.860000003</v>
      </c>
      <c r="AR70" s="126">
        <f t="shared" si="19"/>
        <v>8962290.0399999991</v>
      </c>
      <c r="AS70" s="126">
        <f t="shared" si="19"/>
        <v>12114415.699999999</v>
      </c>
      <c r="AT70" s="126">
        <f t="shared" si="19"/>
        <v>9164640</v>
      </c>
      <c r="AU70" s="126">
        <f t="shared" si="19"/>
        <v>5989634</v>
      </c>
      <c r="AV70" s="126">
        <f t="shared" si="19"/>
        <v>3140000</v>
      </c>
      <c r="AW70" s="126">
        <f t="shared" si="19"/>
        <v>5625933.5999999996</v>
      </c>
      <c r="AX70" s="126">
        <f t="shared" si="19"/>
        <v>4144722</v>
      </c>
      <c r="AY70" s="126">
        <f t="shared" si="19"/>
        <v>3909416.8400000003</v>
      </c>
      <c r="AZ70" s="126">
        <f t="shared" si="19"/>
        <v>29911314.079999998</v>
      </c>
      <c r="BA70" s="126">
        <f t="shared" si="19"/>
        <v>5665545</v>
      </c>
      <c r="BB70" s="126">
        <f t="shared" si="19"/>
        <v>28280000</v>
      </c>
      <c r="BC70" s="126">
        <f t="shared" si="19"/>
        <v>10906874.33</v>
      </c>
      <c r="BD70" s="126">
        <f t="shared" si="19"/>
        <v>3684527.63</v>
      </c>
      <c r="BE70" s="126">
        <f t="shared" si="19"/>
        <v>5060002</v>
      </c>
      <c r="BF70" s="126">
        <f t="shared" si="19"/>
        <v>20947728.149999999</v>
      </c>
      <c r="BG70" s="126">
        <f t="shared" si="19"/>
        <v>3592660</v>
      </c>
      <c r="BH70" s="126">
        <f t="shared" si="19"/>
        <v>3584105</v>
      </c>
      <c r="BI70" s="126">
        <f t="shared" si="19"/>
        <v>4919721</v>
      </c>
      <c r="BJ70" s="126">
        <f t="shared" si="19"/>
        <v>3402059</v>
      </c>
      <c r="BK70" s="126">
        <f>SUM(BK58:BK69)</f>
        <v>30000000</v>
      </c>
      <c r="BL70" s="126">
        <f t="shared" si="19"/>
        <v>6908344.7999999998</v>
      </c>
      <c r="BM70" s="126">
        <f t="shared" si="19"/>
        <v>5813674.9199999999</v>
      </c>
      <c r="BN70" s="126">
        <f t="shared" si="19"/>
        <v>9637260.5500000007</v>
      </c>
      <c r="BO70" s="126">
        <f t="shared" ref="BO70:CK70" si="20">SUM(BO58:BO69)</f>
        <v>9463920</v>
      </c>
      <c r="BP70" s="126">
        <f t="shared" si="20"/>
        <v>3712459</v>
      </c>
      <c r="BQ70" s="126">
        <f t="shared" si="20"/>
        <v>103668210</v>
      </c>
      <c r="BR70" s="126">
        <f t="shared" si="20"/>
        <v>6717363.5099999998</v>
      </c>
      <c r="BS70" s="126">
        <f t="shared" si="20"/>
        <v>7081723.5899999999</v>
      </c>
      <c r="BT70" s="126">
        <f t="shared" si="20"/>
        <v>18025343.949999999</v>
      </c>
      <c r="BU70" s="126">
        <f t="shared" si="20"/>
        <v>3795111</v>
      </c>
      <c r="BV70" s="126">
        <f t="shared" si="20"/>
        <v>4842917</v>
      </c>
      <c r="BW70" s="126">
        <f>SUM(BW58:BW69)</f>
        <v>14973003.200000001</v>
      </c>
      <c r="BX70" s="126">
        <f t="shared" si="20"/>
        <v>4364272.8000000007</v>
      </c>
      <c r="BY70" s="126">
        <f t="shared" si="20"/>
        <v>3209648.1799999997</v>
      </c>
      <c r="BZ70" s="126">
        <f t="shared" si="20"/>
        <v>5373010</v>
      </c>
      <c r="CA70" s="126">
        <f t="shared" si="20"/>
        <v>17303462.550000001</v>
      </c>
      <c r="CB70" s="126">
        <f t="shared" si="20"/>
        <v>10815594.279999999</v>
      </c>
      <c r="CC70" s="126">
        <f t="shared" si="20"/>
        <v>14519859.199999999</v>
      </c>
      <c r="CD70" s="126">
        <f t="shared" si="20"/>
        <v>9089827.129999999</v>
      </c>
      <c r="CE70" s="126">
        <f t="shared" si="20"/>
        <v>3337738</v>
      </c>
      <c r="CF70" s="126">
        <f t="shared" si="20"/>
        <v>3136108.7899999996</v>
      </c>
      <c r="CG70" s="126">
        <f t="shared" si="20"/>
        <v>4917936.88</v>
      </c>
      <c r="CH70" s="126">
        <f t="shared" si="20"/>
        <v>3475163.2199999997</v>
      </c>
      <c r="CI70" s="126">
        <f t="shared" si="20"/>
        <v>22357703.829999998</v>
      </c>
      <c r="CJ70" s="126">
        <f t="shared" si="20"/>
        <v>1856635.5</v>
      </c>
      <c r="CK70" s="127">
        <f t="shared" si="20"/>
        <v>1960579.8800000004</v>
      </c>
      <c r="CL70" s="127">
        <f>SUM(CL58:CL69)</f>
        <v>962367657.86999989</v>
      </c>
    </row>
    <row r="71" spans="1:90" s="56" customFormat="1" x14ac:dyDescent="0.6">
      <c r="A71" s="54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3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5"/>
      <c r="CL71" s="55"/>
    </row>
    <row r="72" spans="1:90" s="56" customFormat="1" x14ac:dyDescent="0.6">
      <c r="A72" s="93" t="s">
        <v>280</v>
      </c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2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4"/>
      <c r="CL72" s="84"/>
    </row>
    <row r="73" spans="1:90" s="56" customFormat="1" x14ac:dyDescent="0.6">
      <c r="A73" s="57" t="s">
        <v>278</v>
      </c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3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5"/>
      <c r="CL73" s="55"/>
    </row>
    <row r="74" spans="1:90" s="20" customFormat="1" x14ac:dyDescent="0.6">
      <c r="A74" s="90" t="s">
        <v>368</v>
      </c>
      <c r="B74" s="92">
        <f t="shared" ref="B74:BJ74" si="21">SUM(B75:B89)</f>
        <v>635188968.91000009</v>
      </c>
      <c r="C74" s="92">
        <f t="shared" si="21"/>
        <v>76577468</v>
      </c>
      <c r="D74" s="92">
        <f t="shared" si="21"/>
        <v>68110000</v>
      </c>
      <c r="E74" s="92">
        <f t="shared" si="21"/>
        <v>22479343.120000001</v>
      </c>
      <c r="F74" s="92">
        <f t="shared" si="21"/>
        <v>30820000</v>
      </c>
      <c r="G74" s="92">
        <f t="shared" si="21"/>
        <v>62850003</v>
      </c>
      <c r="H74" s="92">
        <f t="shared" si="21"/>
        <v>83589432.730000004</v>
      </c>
      <c r="I74" s="92">
        <f t="shared" si="21"/>
        <v>72603045.780000001</v>
      </c>
      <c r="J74" s="92">
        <f t="shared" si="21"/>
        <v>34101936.009999998</v>
      </c>
      <c r="K74" s="92">
        <f t="shared" si="21"/>
        <v>42940160.100000001</v>
      </c>
      <c r="L74" s="92">
        <f t="shared" si="21"/>
        <v>302882804.02999997</v>
      </c>
      <c r="M74" s="92">
        <f t="shared" si="21"/>
        <v>31823080.620000001</v>
      </c>
      <c r="N74" s="92">
        <f t="shared" si="21"/>
        <v>512480713.59000003</v>
      </c>
      <c r="O74" s="92">
        <f t="shared" si="21"/>
        <v>69483855.159999996</v>
      </c>
      <c r="P74" s="92">
        <f t="shared" si="21"/>
        <v>53422457.740000002</v>
      </c>
      <c r="Q74" s="92">
        <f t="shared" si="21"/>
        <v>87552774.790000007</v>
      </c>
      <c r="R74" s="92">
        <f t="shared" si="21"/>
        <v>70221331.760000005</v>
      </c>
      <c r="S74" s="92">
        <f t="shared" si="21"/>
        <v>75861603.060000002</v>
      </c>
      <c r="T74" s="92">
        <f t="shared" si="21"/>
        <v>81176549.680000007</v>
      </c>
      <c r="U74" s="92">
        <f t="shared" si="21"/>
        <v>12320000</v>
      </c>
      <c r="V74" s="92">
        <f t="shared" si="21"/>
        <v>589667000</v>
      </c>
      <c r="W74" s="92">
        <f t="shared" si="21"/>
        <v>45303068.979999989</v>
      </c>
      <c r="X74" s="92">
        <f t="shared" si="21"/>
        <v>78900000</v>
      </c>
      <c r="Y74" s="92">
        <f t="shared" si="21"/>
        <v>75192633.510000005</v>
      </c>
      <c r="Z74" s="92">
        <f t="shared" si="21"/>
        <v>15157146.01</v>
      </c>
      <c r="AA74" s="92">
        <f t="shared" si="21"/>
        <v>24113528.240000002</v>
      </c>
      <c r="AB74" s="92">
        <f t="shared" si="21"/>
        <v>56680000</v>
      </c>
      <c r="AC74" s="92">
        <f t="shared" si="21"/>
        <v>212930004</v>
      </c>
      <c r="AD74" s="92">
        <f t="shared" si="21"/>
        <v>52388761</v>
      </c>
      <c r="AE74" s="92">
        <f t="shared" si="21"/>
        <v>61809669.43</v>
      </c>
      <c r="AF74" s="92">
        <f t="shared" si="21"/>
        <v>64340610.5</v>
      </c>
      <c r="AG74" s="92">
        <f t="shared" si="21"/>
        <v>58123500.479999997</v>
      </c>
      <c r="AH74" s="92">
        <f t="shared" si="21"/>
        <v>57008545.380000003</v>
      </c>
      <c r="AI74" s="92">
        <f t="shared" si="21"/>
        <v>29791003.450000003</v>
      </c>
      <c r="AJ74" s="92">
        <f t="shared" si="21"/>
        <v>1719891277.9900002</v>
      </c>
      <c r="AK74" s="92">
        <f t="shared" si="21"/>
        <v>73500000</v>
      </c>
      <c r="AL74" s="92">
        <f t="shared" si="21"/>
        <v>53270000</v>
      </c>
      <c r="AM74" s="92">
        <f t="shared" si="21"/>
        <v>118805544.25</v>
      </c>
      <c r="AN74" s="92">
        <f t="shared" si="21"/>
        <v>56765234.749999993</v>
      </c>
      <c r="AO74" s="92">
        <f t="shared" si="21"/>
        <v>31095304.25</v>
      </c>
      <c r="AP74" s="92">
        <f t="shared" si="21"/>
        <v>21077281.16</v>
      </c>
      <c r="AQ74" s="92">
        <f t="shared" si="21"/>
        <v>411608814.06999999</v>
      </c>
      <c r="AR74" s="92">
        <f t="shared" si="21"/>
        <v>65730106.450000003</v>
      </c>
      <c r="AS74" s="92">
        <f t="shared" si="21"/>
        <v>68526904.060000002</v>
      </c>
      <c r="AT74" s="92">
        <f t="shared" si="21"/>
        <v>141242494.10000002</v>
      </c>
      <c r="AU74" s="92">
        <f t="shared" si="21"/>
        <v>72105409.680000007</v>
      </c>
      <c r="AV74" s="92">
        <f t="shared" si="21"/>
        <v>17713709.509999998</v>
      </c>
      <c r="AW74" s="92">
        <f t="shared" si="21"/>
        <v>51752671.019999996</v>
      </c>
      <c r="AX74" s="92">
        <f t="shared" si="21"/>
        <v>61831263.459999993</v>
      </c>
      <c r="AY74" s="92">
        <f t="shared" si="21"/>
        <v>52293211</v>
      </c>
      <c r="AZ74" s="92">
        <f t="shared" si="21"/>
        <v>335169562.85999995</v>
      </c>
      <c r="BA74" s="92">
        <f t="shared" si="21"/>
        <v>27854190.969999999</v>
      </c>
      <c r="BB74" s="92">
        <f t="shared" si="21"/>
        <v>649298973</v>
      </c>
      <c r="BC74" s="92">
        <f t="shared" si="21"/>
        <v>387625891.88000005</v>
      </c>
      <c r="BD74" s="92">
        <f t="shared" si="21"/>
        <v>12922625</v>
      </c>
      <c r="BE74" s="92">
        <f t="shared" si="21"/>
        <v>77608102</v>
      </c>
      <c r="BF74" s="92">
        <f t="shared" si="21"/>
        <v>517334959.10999995</v>
      </c>
      <c r="BG74" s="92">
        <f t="shared" si="21"/>
        <v>4607498.04</v>
      </c>
      <c r="BH74" s="92">
        <f t="shared" si="21"/>
        <v>28590078.939999998</v>
      </c>
      <c r="BI74" s="92">
        <f t="shared" si="21"/>
        <v>71767769.469999999</v>
      </c>
      <c r="BJ74" s="92">
        <f t="shared" si="21"/>
        <v>25047198.490000002</v>
      </c>
      <c r="BK74" s="92">
        <f>SUM(BK75:BK89)</f>
        <v>703079710.56999993</v>
      </c>
      <c r="BL74" s="92">
        <f t="shared" ref="BL74:CL74" si="22">SUM(BL75:BL89)</f>
        <v>103320799.24000001</v>
      </c>
      <c r="BM74" s="92">
        <f t="shared" si="22"/>
        <v>42229386.870000005</v>
      </c>
      <c r="BN74" s="92">
        <f t="shared" si="22"/>
        <v>53446233.319999993</v>
      </c>
      <c r="BO74" s="92">
        <f t="shared" si="22"/>
        <v>34975839.82</v>
      </c>
      <c r="BP74" s="92">
        <f t="shared" si="22"/>
        <v>76949177.220000014</v>
      </c>
      <c r="BQ74" s="92">
        <f t="shared" si="22"/>
        <v>3492684446.5</v>
      </c>
      <c r="BR74" s="92">
        <f t="shared" si="22"/>
        <v>113904502.75</v>
      </c>
      <c r="BS74" s="92">
        <f t="shared" si="22"/>
        <v>49207297.840000004</v>
      </c>
      <c r="BT74" s="92">
        <f t="shared" si="22"/>
        <v>460651915.61000001</v>
      </c>
      <c r="BU74" s="92">
        <f t="shared" si="22"/>
        <v>23051480.899999999</v>
      </c>
      <c r="BV74" s="92">
        <f t="shared" si="22"/>
        <v>70039848.659999996</v>
      </c>
      <c r="BW74" s="92">
        <f t="shared" si="22"/>
        <v>194200000</v>
      </c>
      <c r="BX74" s="92">
        <f t="shared" si="22"/>
        <v>35632427.530000001</v>
      </c>
      <c r="BY74" s="92">
        <f t="shared" si="22"/>
        <v>68632799.260000005</v>
      </c>
      <c r="BZ74" s="92">
        <f t="shared" si="22"/>
        <v>61105546.609999999</v>
      </c>
      <c r="CA74" s="92">
        <f t="shared" si="22"/>
        <v>91619260.799999997</v>
      </c>
      <c r="CB74" s="92">
        <f t="shared" si="22"/>
        <v>195461943.91</v>
      </c>
      <c r="CC74" s="92">
        <f t="shared" si="22"/>
        <v>147429068.04999998</v>
      </c>
      <c r="CD74" s="92">
        <f t="shared" si="22"/>
        <v>93947954.37000002</v>
      </c>
      <c r="CE74" s="92">
        <f>SUM(CE75:CE89)</f>
        <v>60598975</v>
      </c>
      <c r="CF74" s="92">
        <f t="shared" si="22"/>
        <v>7955096.04</v>
      </c>
      <c r="CG74" s="92">
        <f t="shared" si="22"/>
        <v>66397898.799999997</v>
      </c>
      <c r="CH74" s="92">
        <f t="shared" si="22"/>
        <v>16669130.390000002</v>
      </c>
      <c r="CI74" s="92">
        <f t="shared" si="22"/>
        <v>249454836.44999999</v>
      </c>
      <c r="CJ74" s="92">
        <f t="shared" si="22"/>
        <v>34239225.359999999</v>
      </c>
      <c r="CK74" s="92">
        <f t="shared" si="22"/>
        <v>48567111.75</v>
      </c>
      <c r="CL74" s="92">
        <f t="shared" si="22"/>
        <v>15598378988.190002</v>
      </c>
    </row>
    <row r="75" spans="1:90" s="20" customFormat="1" x14ac:dyDescent="0.6">
      <c r="A75" s="16" t="s">
        <v>236</v>
      </c>
      <c r="B75" s="17">
        <v>169249425.40000001</v>
      </c>
      <c r="C75" s="17">
        <v>12500000</v>
      </c>
      <c r="D75" s="17">
        <v>11600000</v>
      </c>
      <c r="E75" s="17">
        <v>7522875.3799999999</v>
      </c>
      <c r="F75" s="17">
        <v>6500000</v>
      </c>
      <c r="G75" s="17">
        <v>13000000</v>
      </c>
      <c r="H75" s="17">
        <v>17756821.23</v>
      </c>
      <c r="I75" s="17">
        <v>32000000</v>
      </c>
      <c r="J75" s="17">
        <v>11289080</v>
      </c>
      <c r="K75" s="17">
        <v>13200563.220000001</v>
      </c>
      <c r="L75" s="17">
        <v>31498445.469999999</v>
      </c>
      <c r="M75" s="17">
        <v>4377629.42</v>
      </c>
      <c r="N75" s="17">
        <v>89000000</v>
      </c>
      <c r="O75" s="17">
        <v>13460027.59</v>
      </c>
      <c r="P75" s="17">
        <v>14375406.16</v>
      </c>
      <c r="Q75" s="17">
        <v>35181101.43</v>
      </c>
      <c r="R75" s="17">
        <v>10000000</v>
      </c>
      <c r="S75" s="17">
        <v>12488279.67</v>
      </c>
      <c r="T75" s="17">
        <v>9596257.1999999993</v>
      </c>
      <c r="U75" s="17">
        <v>3500000</v>
      </c>
      <c r="V75" s="17">
        <v>170000000</v>
      </c>
      <c r="W75" s="17">
        <v>6343894.9299999997</v>
      </c>
      <c r="X75" s="17">
        <v>15000000</v>
      </c>
      <c r="Y75" s="17">
        <v>11977886.85</v>
      </c>
      <c r="Z75" s="17">
        <v>4300000</v>
      </c>
      <c r="AA75" s="17">
        <v>6880000</v>
      </c>
      <c r="AB75" s="17">
        <v>10000000</v>
      </c>
      <c r="AC75" s="17">
        <v>36000000</v>
      </c>
      <c r="AD75" s="17">
        <v>7000000</v>
      </c>
      <c r="AE75" s="17">
        <v>8000000</v>
      </c>
      <c r="AF75" s="17">
        <v>3500000</v>
      </c>
      <c r="AG75" s="17">
        <v>30694873.850000001</v>
      </c>
      <c r="AH75" s="17">
        <v>10000000</v>
      </c>
      <c r="AI75" s="17">
        <v>5075602.59</v>
      </c>
      <c r="AJ75" s="17">
        <v>505000000</v>
      </c>
      <c r="AK75" s="17">
        <v>9000000</v>
      </c>
      <c r="AL75" s="17">
        <v>6000000</v>
      </c>
      <c r="AM75" s="17">
        <v>26000000</v>
      </c>
      <c r="AN75" s="17">
        <v>20453671.48</v>
      </c>
      <c r="AO75" s="17">
        <v>7000000</v>
      </c>
      <c r="AP75" s="17">
        <v>3000000</v>
      </c>
      <c r="AQ75" s="17">
        <v>86477168.700000003</v>
      </c>
      <c r="AR75" s="17">
        <v>12867832.73</v>
      </c>
      <c r="AS75" s="17">
        <v>26271490.48</v>
      </c>
      <c r="AT75" s="17">
        <v>20000000</v>
      </c>
      <c r="AU75" s="17">
        <v>7200000</v>
      </c>
      <c r="AV75" s="17">
        <v>4500000</v>
      </c>
      <c r="AW75" s="17">
        <v>9000000</v>
      </c>
      <c r="AX75" s="17">
        <v>8569375.4900000002</v>
      </c>
      <c r="AY75" s="17">
        <v>6500000</v>
      </c>
      <c r="AZ75" s="17">
        <v>134520505.33000001</v>
      </c>
      <c r="BA75" s="17">
        <v>8500000</v>
      </c>
      <c r="BB75" s="17">
        <v>230000000</v>
      </c>
      <c r="BC75" s="17">
        <v>98672530.730000004</v>
      </c>
      <c r="BD75" s="17">
        <v>7500000</v>
      </c>
      <c r="BE75" s="17">
        <v>11000000</v>
      </c>
      <c r="BF75" s="17">
        <v>100000000</v>
      </c>
      <c r="BG75" s="17">
        <v>852912.68</v>
      </c>
      <c r="BH75" s="17">
        <v>3500000</v>
      </c>
      <c r="BI75" s="17">
        <v>15391784.16</v>
      </c>
      <c r="BJ75" s="17">
        <v>7500000</v>
      </c>
      <c r="BK75" s="17">
        <v>116321304.08</v>
      </c>
      <c r="BL75" s="17">
        <v>22000000</v>
      </c>
      <c r="BM75" s="17">
        <v>17000000</v>
      </c>
      <c r="BN75" s="17">
        <v>21007452.34</v>
      </c>
      <c r="BO75" s="17">
        <v>12347639.130000001</v>
      </c>
      <c r="BP75" s="17">
        <v>10120837.09</v>
      </c>
      <c r="BQ75" s="17">
        <v>920000000</v>
      </c>
      <c r="BR75" s="17">
        <v>17537842.510000002</v>
      </c>
      <c r="BS75" s="17">
        <v>19984498.190000001</v>
      </c>
      <c r="BT75" s="17">
        <v>86493607.379999995</v>
      </c>
      <c r="BU75" s="17">
        <v>3067317.15</v>
      </c>
      <c r="BV75" s="17">
        <v>15996984.210000001</v>
      </c>
      <c r="BW75" s="17">
        <v>55000000</v>
      </c>
      <c r="BX75" s="17">
        <v>6309407</v>
      </c>
      <c r="BY75" s="17">
        <v>6905862.2999999998</v>
      </c>
      <c r="BZ75" s="17">
        <v>12842762.789999999</v>
      </c>
      <c r="CA75" s="17">
        <v>18118215.800000001</v>
      </c>
      <c r="CB75" s="17">
        <v>27906364.52</v>
      </c>
      <c r="CC75" s="17">
        <v>27804413.989999998</v>
      </c>
      <c r="CD75" s="17">
        <v>38494653</v>
      </c>
      <c r="CE75" s="17">
        <v>7500000</v>
      </c>
      <c r="CF75" s="17">
        <v>2627825.2999999998</v>
      </c>
      <c r="CG75" s="17">
        <v>8166807.9199999999</v>
      </c>
      <c r="CH75" s="17">
        <v>6737377.5999999996</v>
      </c>
      <c r="CI75" s="17">
        <v>34629219.340000004</v>
      </c>
      <c r="CJ75" s="17">
        <v>4508564.83</v>
      </c>
      <c r="CK75" s="17">
        <v>5796232.9000000004</v>
      </c>
      <c r="CL75" s="64">
        <f t="shared" ref="CL75:CL89" si="23">SUM(B75:CK75)</f>
        <v>3743370631.5400009</v>
      </c>
    </row>
    <row r="76" spans="1:90" s="20" customFormat="1" x14ac:dyDescent="0.6">
      <c r="A76" s="16" t="s">
        <v>237</v>
      </c>
      <c r="B76" s="17">
        <v>1886728.22</v>
      </c>
      <c r="C76" s="17">
        <v>1200000</v>
      </c>
      <c r="D76" s="17">
        <v>380000</v>
      </c>
      <c r="E76" s="17">
        <v>332688.75</v>
      </c>
      <c r="F76" s="17">
        <v>90000</v>
      </c>
      <c r="G76" s="17">
        <v>5000000</v>
      </c>
      <c r="H76" s="17">
        <v>295000</v>
      </c>
      <c r="I76" s="17">
        <v>1300000</v>
      </c>
      <c r="J76" s="17">
        <v>305010</v>
      </c>
      <c r="K76" s="17">
        <v>249365.6</v>
      </c>
      <c r="L76" s="17">
        <v>629968.91</v>
      </c>
      <c r="M76" s="17">
        <v>139734.31</v>
      </c>
      <c r="N76" s="17">
        <v>1300000</v>
      </c>
      <c r="O76" s="17">
        <v>345800</v>
      </c>
      <c r="P76" s="17">
        <v>28960</v>
      </c>
      <c r="Q76" s="17">
        <v>206689.6</v>
      </c>
      <c r="R76" s="17">
        <v>6900</v>
      </c>
      <c r="S76" s="17">
        <v>175900</v>
      </c>
      <c r="T76" s="17">
        <v>262440</v>
      </c>
      <c r="U76" s="17">
        <v>70000</v>
      </c>
      <c r="V76" s="17">
        <v>1700000</v>
      </c>
      <c r="W76" s="17">
        <v>173700</v>
      </c>
      <c r="X76" s="17">
        <v>200000</v>
      </c>
      <c r="Y76" s="17">
        <v>215903.94</v>
      </c>
      <c r="Z76" s="17">
        <v>130000</v>
      </c>
      <c r="AA76" s="17">
        <v>200000</v>
      </c>
      <c r="AB76" s="17">
        <v>100000</v>
      </c>
      <c r="AC76" s="17">
        <v>300000</v>
      </c>
      <c r="AD76" s="17">
        <v>200000</v>
      </c>
      <c r="AE76" s="17">
        <v>250000</v>
      </c>
      <c r="AF76" s="17">
        <v>5000</v>
      </c>
      <c r="AG76" s="17">
        <v>485199.65</v>
      </c>
      <c r="AH76" s="17">
        <v>120000</v>
      </c>
      <c r="AI76" s="17">
        <v>109800</v>
      </c>
      <c r="AJ76" s="17">
        <v>120000</v>
      </c>
      <c r="AK76" s="17">
        <v>550000</v>
      </c>
      <c r="AL76" s="17">
        <v>200000</v>
      </c>
      <c r="AM76" s="17">
        <v>1300000</v>
      </c>
      <c r="AN76" s="17">
        <v>1949586</v>
      </c>
      <c r="AO76" s="17">
        <v>600000</v>
      </c>
      <c r="AP76" s="17">
        <v>70000</v>
      </c>
      <c r="AQ76" s="17">
        <v>3258519.01</v>
      </c>
      <c r="AR76" s="17">
        <v>599500</v>
      </c>
      <c r="AS76" s="17">
        <v>786820</v>
      </c>
      <c r="AT76" s="17">
        <v>1000000</v>
      </c>
      <c r="AU76" s="17">
        <v>200000</v>
      </c>
      <c r="AV76" s="17">
        <v>200000</v>
      </c>
      <c r="AW76" s="17">
        <v>120000</v>
      </c>
      <c r="AX76" s="17">
        <v>573669.16</v>
      </c>
      <c r="AY76" s="17">
        <v>120000</v>
      </c>
      <c r="AZ76" s="17">
        <v>35287378.479999997</v>
      </c>
      <c r="BA76" s="17">
        <v>400000</v>
      </c>
      <c r="BB76" s="17">
        <v>6000000</v>
      </c>
      <c r="BC76" s="17">
        <v>23141166</v>
      </c>
      <c r="BD76" s="17">
        <v>172625</v>
      </c>
      <c r="BE76" s="17">
        <v>200000</v>
      </c>
      <c r="BF76" s="17">
        <v>1060400</v>
      </c>
      <c r="BG76" s="17">
        <v>1358250</v>
      </c>
      <c r="BH76" s="17">
        <v>150000</v>
      </c>
      <c r="BI76" s="17">
        <v>403992</v>
      </c>
      <c r="BJ76" s="17">
        <v>3060</v>
      </c>
      <c r="BK76" s="17">
        <v>337553.13</v>
      </c>
      <c r="BL76" s="17">
        <v>700000</v>
      </c>
      <c r="BM76" s="17">
        <v>369500</v>
      </c>
      <c r="BN76" s="17">
        <v>257600</v>
      </c>
      <c r="BO76" s="17">
        <v>356249.5</v>
      </c>
      <c r="BP76" s="17">
        <v>302743</v>
      </c>
      <c r="BQ76" s="17">
        <v>2000000</v>
      </c>
      <c r="BR76" s="17">
        <v>201147.5</v>
      </c>
      <c r="BS76" s="17">
        <v>1836864</v>
      </c>
      <c r="BT76" s="17">
        <v>400000</v>
      </c>
      <c r="BU76" s="17">
        <v>1084349.5</v>
      </c>
      <c r="BV76" s="17">
        <v>380000</v>
      </c>
      <c r="BW76" s="17">
        <v>0</v>
      </c>
      <c r="BX76" s="17">
        <v>139400</v>
      </c>
      <c r="BY76" s="17">
        <v>247800</v>
      </c>
      <c r="BZ76" s="17">
        <v>7500</v>
      </c>
      <c r="CA76" s="17">
        <v>222000</v>
      </c>
      <c r="CB76" s="17">
        <v>1187521.8</v>
      </c>
      <c r="CC76" s="17">
        <v>616733</v>
      </c>
      <c r="CD76" s="17">
        <v>569730</v>
      </c>
      <c r="CE76" s="17">
        <v>450000</v>
      </c>
      <c r="CF76" s="17">
        <v>14750</v>
      </c>
      <c r="CG76" s="17">
        <v>292064</v>
      </c>
      <c r="CH76" s="17">
        <v>155249.1</v>
      </c>
      <c r="CI76" s="17">
        <v>6907415.4699999997</v>
      </c>
      <c r="CJ76" s="17">
        <v>27000</v>
      </c>
      <c r="CK76" s="17">
        <v>177400</v>
      </c>
      <c r="CL76" s="64">
        <f t="shared" si="23"/>
        <v>117460324.62999998</v>
      </c>
    </row>
    <row r="77" spans="1:90" s="20" customFormat="1" x14ac:dyDescent="0.6">
      <c r="A77" s="16" t="s">
        <v>238</v>
      </c>
      <c r="B77" s="17">
        <v>103956061.88</v>
      </c>
      <c r="C77" s="17">
        <v>5400000</v>
      </c>
      <c r="D77" s="17">
        <v>2900000</v>
      </c>
      <c r="E77" s="17">
        <v>1472040.02</v>
      </c>
      <c r="F77" s="17">
        <v>2600000</v>
      </c>
      <c r="G77" s="17">
        <v>5000000</v>
      </c>
      <c r="H77" s="17">
        <v>3482193</v>
      </c>
      <c r="I77" s="17">
        <v>11000000</v>
      </c>
      <c r="J77" s="17">
        <v>2654870</v>
      </c>
      <c r="K77" s="17">
        <v>2533934.91</v>
      </c>
      <c r="L77" s="17">
        <v>15749222.73</v>
      </c>
      <c r="M77" s="17">
        <v>968118.6</v>
      </c>
      <c r="N77" s="17">
        <v>61500000</v>
      </c>
      <c r="O77" s="17">
        <v>5012500.5</v>
      </c>
      <c r="P77" s="17">
        <v>6776929.0800000001</v>
      </c>
      <c r="Q77" s="17">
        <v>21500000</v>
      </c>
      <c r="R77" s="17">
        <v>4000000</v>
      </c>
      <c r="S77" s="17">
        <v>4995880.72</v>
      </c>
      <c r="T77" s="17">
        <v>4512270.6399999997</v>
      </c>
      <c r="U77" s="17">
        <v>1000000</v>
      </c>
      <c r="V77" s="17">
        <v>182000000</v>
      </c>
      <c r="W77" s="17">
        <v>3530322.92</v>
      </c>
      <c r="X77" s="17">
        <v>6000000</v>
      </c>
      <c r="Y77" s="17">
        <v>6900129.8200000003</v>
      </c>
      <c r="Z77" s="17">
        <v>1300000</v>
      </c>
      <c r="AA77" s="17">
        <v>2100000</v>
      </c>
      <c r="AB77" s="17">
        <v>4000000</v>
      </c>
      <c r="AC77" s="17">
        <v>14000000</v>
      </c>
      <c r="AD77" s="17">
        <v>4060000</v>
      </c>
      <c r="AE77" s="17">
        <v>4500000</v>
      </c>
      <c r="AF77" s="17">
        <v>3000000</v>
      </c>
      <c r="AG77" s="17">
        <v>7959472.0700000003</v>
      </c>
      <c r="AH77" s="17">
        <v>5000000</v>
      </c>
      <c r="AI77" s="17">
        <v>1581054.1</v>
      </c>
      <c r="AJ77" s="17">
        <v>359300000</v>
      </c>
      <c r="AK77" s="17">
        <v>7900000</v>
      </c>
      <c r="AL77" s="17">
        <v>4000000</v>
      </c>
      <c r="AM77" s="17">
        <v>12000000</v>
      </c>
      <c r="AN77" s="17">
        <v>13243785.09</v>
      </c>
      <c r="AO77" s="17">
        <v>2900000</v>
      </c>
      <c r="AP77" s="17">
        <v>1000000</v>
      </c>
      <c r="AQ77" s="17">
        <v>53914615.420000002</v>
      </c>
      <c r="AR77" s="17">
        <v>4498000</v>
      </c>
      <c r="AS77" s="17">
        <v>14596196.58</v>
      </c>
      <c r="AT77" s="17">
        <v>12000000</v>
      </c>
      <c r="AU77" s="17">
        <v>3795000</v>
      </c>
      <c r="AV77" s="17">
        <v>2500000</v>
      </c>
      <c r="AW77" s="17">
        <v>3600000</v>
      </c>
      <c r="AX77" s="17">
        <v>3415907.51</v>
      </c>
      <c r="AY77" s="17">
        <v>3000000</v>
      </c>
      <c r="AZ77" s="17">
        <v>39045322.299999997</v>
      </c>
      <c r="BA77" s="17">
        <v>5000000</v>
      </c>
      <c r="BB77" s="17">
        <v>134000000</v>
      </c>
      <c r="BC77" s="17">
        <v>36600872.329999998</v>
      </c>
      <c r="BD77" s="17">
        <v>1500000</v>
      </c>
      <c r="BE77" s="17">
        <v>3900000</v>
      </c>
      <c r="BF77" s="17">
        <v>95939600</v>
      </c>
      <c r="BG77" s="17">
        <v>553404.92000000004</v>
      </c>
      <c r="BH77" s="17">
        <v>1700000</v>
      </c>
      <c r="BI77" s="17">
        <v>6210017.1900000004</v>
      </c>
      <c r="BJ77" s="17">
        <v>3200000</v>
      </c>
      <c r="BK77" s="17">
        <v>106995645.63</v>
      </c>
      <c r="BL77" s="17">
        <v>8500000</v>
      </c>
      <c r="BM77" s="17">
        <v>6000000</v>
      </c>
      <c r="BN77" s="17">
        <v>10625678.68</v>
      </c>
      <c r="BO77" s="17">
        <v>5053379.51</v>
      </c>
      <c r="BP77" s="17">
        <v>5121230.84</v>
      </c>
      <c r="BQ77" s="17">
        <v>700000000</v>
      </c>
      <c r="BR77" s="17">
        <v>5545132.4299999997</v>
      </c>
      <c r="BS77" s="17">
        <v>7213467.0300000003</v>
      </c>
      <c r="BT77" s="17">
        <v>43254084.280000001</v>
      </c>
      <c r="BU77" s="17">
        <v>850188.25</v>
      </c>
      <c r="BV77" s="17">
        <v>6522568.4400000004</v>
      </c>
      <c r="BW77" s="17">
        <v>14500000</v>
      </c>
      <c r="BX77" s="17">
        <v>2693123</v>
      </c>
      <c r="BY77" s="17">
        <v>2104828.1</v>
      </c>
      <c r="BZ77" s="17">
        <v>4693548.82</v>
      </c>
      <c r="CA77" s="17">
        <v>5909536.8700000001</v>
      </c>
      <c r="CB77" s="17">
        <v>11759996.550000001</v>
      </c>
      <c r="CC77" s="17">
        <v>13656855.630000001</v>
      </c>
      <c r="CD77" s="17">
        <v>14384441.140000001</v>
      </c>
      <c r="CE77" s="17">
        <v>8000000</v>
      </c>
      <c r="CF77" s="17">
        <v>614463.13</v>
      </c>
      <c r="CG77" s="17">
        <v>1988141.96</v>
      </c>
      <c r="CH77" s="17">
        <v>2213443.0499999998</v>
      </c>
      <c r="CI77" s="17">
        <v>15452747.050000001</v>
      </c>
      <c r="CJ77" s="17">
        <v>2773320.61</v>
      </c>
      <c r="CK77" s="17">
        <v>3017799.82</v>
      </c>
      <c r="CL77" s="64">
        <f t="shared" si="23"/>
        <v>2351701343.150001</v>
      </c>
    </row>
    <row r="78" spans="1:90" s="20" customFormat="1" x14ac:dyDescent="0.6">
      <c r="A78" s="16" t="s">
        <v>239</v>
      </c>
      <c r="B78" s="17">
        <v>15893837.119999999</v>
      </c>
      <c r="C78" s="17">
        <v>2300000</v>
      </c>
      <c r="D78" s="17">
        <v>7800000</v>
      </c>
      <c r="E78" s="17">
        <v>5345610</v>
      </c>
      <c r="F78" s="17">
        <v>3500000</v>
      </c>
      <c r="G78" s="17">
        <v>5500000</v>
      </c>
      <c r="H78" s="17">
        <v>4999581</v>
      </c>
      <c r="I78" s="17">
        <v>11000000</v>
      </c>
      <c r="J78" s="17">
        <v>5124380</v>
      </c>
      <c r="K78" s="17">
        <v>9713543.1999999993</v>
      </c>
      <c r="L78" s="17">
        <v>12599378.189999999</v>
      </c>
      <c r="M78" s="17">
        <v>3163743.7</v>
      </c>
      <c r="N78" s="17">
        <v>22500000</v>
      </c>
      <c r="O78" s="17">
        <v>5556603.3499999996</v>
      </c>
      <c r="P78" s="17">
        <v>6212805.2000000002</v>
      </c>
      <c r="Q78" s="17">
        <v>3433860</v>
      </c>
      <c r="R78" s="17">
        <v>6000000</v>
      </c>
      <c r="S78" s="17">
        <v>3859904.7</v>
      </c>
      <c r="T78" s="17">
        <v>3700122.4</v>
      </c>
      <c r="U78" s="17">
        <v>2000000</v>
      </c>
      <c r="V78" s="17">
        <v>14000000</v>
      </c>
      <c r="W78" s="17">
        <v>4767069</v>
      </c>
      <c r="X78" s="17">
        <v>7000000</v>
      </c>
      <c r="Y78" s="17">
        <v>5539089.5999999996</v>
      </c>
      <c r="Z78" s="17">
        <v>2550000</v>
      </c>
      <c r="AA78" s="17">
        <v>2680000</v>
      </c>
      <c r="AB78" s="17">
        <v>4500000</v>
      </c>
      <c r="AC78" s="17">
        <v>20000000</v>
      </c>
      <c r="AD78" s="17">
        <v>3200000</v>
      </c>
      <c r="AE78" s="17">
        <v>5000000</v>
      </c>
      <c r="AF78" s="17">
        <v>3500000</v>
      </c>
      <c r="AG78" s="17">
        <v>4119872.25</v>
      </c>
      <c r="AH78" s="17">
        <v>5000000</v>
      </c>
      <c r="AI78" s="17">
        <v>2457606</v>
      </c>
      <c r="AJ78" s="17">
        <v>32279015.449999999</v>
      </c>
      <c r="AK78" s="17">
        <v>4100000</v>
      </c>
      <c r="AL78" s="17">
        <v>4000000</v>
      </c>
      <c r="AM78" s="17">
        <v>6000000</v>
      </c>
      <c r="AN78" s="17">
        <v>8086472.1900000004</v>
      </c>
      <c r="AO78" s="17">
        <v>4300000</v>
      </c>
      <c r="AP78" s="17">
        <v>1800000</v>
      </c>
      <c r="AQ78" s="17">
        <v>18178098.539999999</v>
      </c>
      <c r="AR78" s="17">
        <v>5500000</v>
      </c>
      <c r="AS78" s="17">
        <v>7343712</v>
      </c>
      <c r="AT78" s="17">
        <v>9500000</v>
      </c>
      <c r="AU78" s="17">
        <v>5800000</v>
      </c>
      <c r="AV78" s="17">
        <v>3500000</v>
      </c>
      <c r="AW78" s="17">
        <v>6500000</v>
      </c>
      <c r="AX78" s="17">
        <v>4652352.59</v>
      </c>
      <c r="AY78" s="17">
        <v>2500000</v>
      </c>
      <c r="AZ78" s="17">
        <v>17198677.949999999</v>
      </c>
      <c r="BA78" s="17">
        <v>4000000</v>
      </c>
      <c r="BB78" s="17">
        <v>12000000</v>
      </c>
      <c r="BC78" s="17">
        <v>30922614.489999998</v>
      </c>
      <c r="BD78" s="17">
        <v>3750000</v>
      </c>
      <c r="BE78" s="17">
        <v>6000000</v>
      </c>
      <c r="BF78" s="17">
        <v>9737976.3499999996</v>
      </c>
      <c r="BG78" s="17">
        <v>503416.5</v>
      </c>
      <c r="BH78" s="17">
        <v>2000000</v>
      </c>
      <c r="BI78" s="17">
        <v>5960011.9500000002</v>
      </c>
      <c r="BJ78" s="17">
        <v>3700000</v>
      </c>
      <c r="BK78" s="17">
        <v>16542030</v>
      </c>
      <c r="BL78" s="17">
        <v>6200000</v>
      </c>
      <c r="BM78" s="17">
        <v>5000000</v>
      </c>
      <c r="BN78" s="17">
        <v>9790269.5999999996</v>
      </c>
      <c r="BO78" s="17">
        <v>4814536.75</v>
      </c>
      <c r="BP78" s="17">
        <v>7445148.4800000004</v>
      </c>
      <c r="BQ78" s="17">
        <v>36300000</v>
      </c>
      <c r="BR78" s="17">
        <v>6273926.5</v>
      </c>
      <c r="BS78" s="17">
        <v>10098026.800000001</v>
      </c>
      <c r="BT78" s="17">
        <v>18573745.440000001</v>
      </c>
      <c r="BU78" s="17">
        <v>89126</v>
      </c>
      <c r="BV78" s="17">
        <v>4788933.6100000003</v>
      </c>
      <c r="BW78" s="17">
        <v>17000000</v>
      </c>
      <c r="BX78" s="17">
        <v>2785766.5</v>
      </c>
      <c r="BY78" s="17">
        <v>5182819</v>
      </c>
      <c r="BZ78" s="17">
        <v>4700000</v>
      </c>
      <c r="CA78" s="17">
        <v>7241649</v>
      </c>
      <c r="CB78" s="17">
        <v>9286212.5</v>
      </c>
      <c r="CC78" s="17">
        <v>11813844</v>
      </c>
      <c r="CD78" s="17">
        <v>9435500.8699999992</v>
      </c>
      <c r="CE78" s="17">
        <v>1600000</v>
      </c>
      <c r="CF78" s="17">
        <v>497398.24</v>
      </c>
      <c r="CG78" s="17">
        <v>5046974.5</v>
      </c>
      <c r="CH78" s="17">
        <v>2870412.15</v>
      </c>
      <c r="CI78" s="17">
        <v>16059183.9</v>
      </c>
      <c r="CJ78" s="17">
        <v>3037484</v>
      </c>
      <c r="CK78" s="17">
        <v>3412472</v>
      </c>
      <c r="CL78" s="64">
        <f t="shared" si="23"/>
        <v>670214813.56000006</v>
      </c>
    </row>
    <row r="79" spans="1:90" s="3" customFormat="1" x14ac:dyDescent="0.6">
      <c r="A79" s="16" t="s">
        <v>240</v>
      </c>
      <c r="B79" s="22">
        <v>0</v>
      </c>
      <c r="C79" s="22">
        <v>5000</v>
      </c>
      <c r="D79" s="22">
        <v>0</v>
      </c>
      <c r="E79" s="22">
        <v>0</v>
      </c>
      <c r="F79" s="22">
        <v>0</v>
      </c>
      <c r="G79" s="22">
        <v>1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1152944</v>
      </c>
      <c r="R79" s="22">
        <v>5400</v>
      </c>
      <c r="S79" s="22">
        <v>0</v>
      </c>
      <c r="T79" s="22">
        <v>0</v>
      </c>
      <c r="U79" s="22">
        <v>0</v>
      </c>
      <c r="V79" s="22">
        <v>0</v>
      </c>
      <c r="W79" s="22">
        <v>1</v>
      </c>
      <c r="X79" s="22">
        <v>0</v>
      </c>
      <c r="Y79" s="22">
        <v>0</v>
      </c>
      <c r="Z79" s="22">
        <v>0</v>
      </c>
      <c r="AA79" s="22">
        <v>1</v>
      </c>
      <c r="AB79" s="22">
        <v>0</v>
      </c>
      <c r="AC79" s="22">
        <v>1</v>
      </c>
      <c r="AD79" s="22">
        <v>0</v>
      </c>
      <c r="AE79" s="22">
        <v>0</v>
      </c>
      <c r="AF79" s="22">
        <v>1</v>
      </c>
      <c r="AG79" s="22">
        <v>0</v>
      </c>
      <c r="AH79" s="22">
        <v>1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48000</v>
      </c>
      <c r="BA79" s="22">
        <v>8500</v>
      </c>
      <c r="BB79" s="22">
        <v>0</v>
      </c>
      <c r="BC79" s="22">
        <v>821911.16</v>
      </c>
      <c r="BD79" s="22">
        <v>0</v>
      </c>
      <c r="BE79" s="22">
        <v>1</v>
      </c>
      <c r="BF79" s="22">
        <v>1</v>
      </c>
      <c r="BG79" s="22">
        <v>1</v>
      </c>
      <c r="BH79" s="22">
        <v>1</v>
      </c>
      <c r="BI79" s="22">
        <v>34200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1</v>
      </c>
      <c r="BP79" s="22">
        <v>0</v>
      </c>
      <c r="BQ79" s="22">
        <v>0</v>
      </c>
      <c r="BR79" s="22">
        <v>0</v>
      </c>
      <c r="BS79" s="22">
        <v>0</v>
      </c>
      <c r="BT79" s="22">
        <v>32742</v>
      </c>
      <c r="BU79" s="22">
        <v>0</v>
      </c>
      <c r="BV79" s="22">
        <v>0</v>
      </c>
      <c r="BW79" s="22">
        <v>0</v>
      </c>
      <c r="BX79" s="22">
        <v>0</v>
      </c>
      <c r="BY79" s="22">
        <v>1</v>
      </c>
      <c r="BZ79" s="22">
        <v>0</v>
      </c>
      <c r="CA79" s="22">
        <v>0</v>
      </c>
      <c r="CB79" s="22">
        <v>0</v>
      </c>
      <c r="CC79" s="22">
        <v>344145</v>
      </c>
      <c r="CD79" s="22">
        <v>0</v>
      </c>
      <c r="CE79" s="22">
        <v>0</v>
      </c>
      <c r="CF79" s="22">
        <v>0</v>
      </c>
      <c r="CG79" s="22">
        <v>0</v>
      </c>
      <c r="CH79" s="22">
        <v>1</v>
      </c>
      <c r="CI79" s="22">
        <v>0</v>
      </c>
      <c r="CJ79" s="22">
        <v>0</v>
      </c>
      <c r="CK79" s="22">
        <v>0</v>
      </c>
      <c r="CL79" s="64">
        <f t="shared" si="23"/>
        <v>2452855.16</v>
      </c>
    </row>
    <row r="80" spans="1:90" s="20" customFormat="1" x14ac:dyDescent="0.6">
      <c r="A80" s="16" t="s">
        <v>241</v>
      </c>
      <c r="B80" s="17">
        <v>7517155.04</v>
      </c>
      <c r="C80" s="17">
        <v>700000</v>
      </c>
      <c r="D80" s="17">
        <v>720000</v>
      </c>
      <c r="E80" s="17">
        <v>387216.11</v>
      </c>
      <c r="F80" s="17">
        <v>500000</v>
      </c>
      <c r="G80" s="17">
        <v>1500000</v>
      </c>
      <c r="H80" s="17">
        <v>962593</v>
      </c>
      <c r="I80" s="17">
        <v>950000</v>
      </c>
      <c r="J80" s="17">
        <v>909410</v>
      </c>
      <c r="K80" s="17">
        <v>629789.6</v>
      </c>
      <c r="L80" s="17">
        <v>2519875.64</v>
      </c>
      <c r="M80" s="17">
        <v>350204.18</v>
      </c>
      <c r="N80" s="17">
        <v>1800000</v>
      </c>
      <c r="O80" s="17">
        <v>1077823</v>
      </c>
      <c r="P80" s="17">
        <v>595310.84</v>
      </c>
      <c r="Q80" s="17">
        <v>957895</v>
      </c>
      <c r="R80" s="17">
        <v>600000</v>
      </c>
      <c r="S80" s="17">
        <v>868416.3</v>
      </c>
      <c r="T80" s="17">
        <v>400944</v>
      </c>
      <c r="U80" s="17">
        <v>350000</v>
      </c>
      <c r="V80" s="17">
        <v>2300000</v>
      </c>
      <c r="W80" s="17">
        <v>449956</v>
      </c>
      <c r="X80" s="17">
        <v>1200000</v>
      </c>
      <c r="Y80" s="17">
        <v>536882.35</v>
      </c>
      <c r="Z80" s="17">
        <v>500000</v>
      </c>
      <c r="AA80" s="17">
        <v>370000</v>
      </c>
      <c r="AB80" s="17">
        <v>300000</v>
      </c>
      <c r="AC80" s="17">
        <v>1300000</v>
      </c>
      <c r="AD80" s="17">
        <v>400000</v>
      </c>
      <c r="AE80" s="17">
        <v>300000</v>
      </c>
      <c r="AF80" s="17">
        <v>150000</v>
      </c>
      <c r="AG80" s="17">
        <v>704125.5</v>
      </c>
      <c r="AH80" s="17">
        <v>1000000</v>
      </c>
      <c r="AI80" s="17">
        <v>414363.3</v>
      </c>
      <c r="AJ80" s="17">
        <v>4951590</v>
      </c>
      <c r="AK80" s="17">
        <v>550000</v>
      </c>
      <c r="AL80" s="17">
        <v>270000</v>
      </c>
      <c r="AM80" s="17">
        <v>1000000</v>
      </c>
      <c r="AN80" s="17">
        <v>712420</v>
      </c>
      <c r="AO80" s="17">
        <v>200000</v>
      </c>
      <c r="AP80" s="17">
        <v>300000</v>
      </c>
      <c r="AQ80" s="17">
        <v>1177226.03</v>
      </c>
      <c r="AR80" s="17">
        <v>580000</v>
      </c>
      <c r="AS80" s="17">
        <v>799188.5</v>
      </c>
      <c r="AT80" s="17">
        <v>1000000</v>
      </c>
      <c r="AU80" s="17">
        <v>970000</v>
      </c>
      <c r="AV80" s="17">
        <v>500000</v>
      </c>
      <c r="AW80" s="17">
        <v>435000</v>
      </c>
      <c r="AX80" s="17">
        <v>550061.27</v>
      </c>
      <c r="AY80" s="17">
        <v>300000</v>
      </c>
      <c r="AZ80" s="17">
        <v>4279683.54</v>
      </c>
      <c r="BA80" s="17">
        <v>700000</v>
      </c>
      <c r="BB80" s="17">
        <v>1700000</v>
      </c>
      <c r="BC80" s="17">
        <v>2471139.4</v>
      </c>
      <c r="BD80" s="17">
        <v>0</v>
      </c>
      <c r="BE80" s="17">
        <v>200000</v>
      </c>
      <c r="BF80" s="17">
        <v>1922265.18</v>
      </c>
      <c r="BG80" s="17">
        <v>66160</v>
      </c>
      <c r="BH80" s="17">
        <v>350000</v>
      </c>
      <c r="BI80" s="17">
        <v>1082796.3899999999</v>
      </c>
      <c r="BJ80" s="17">
        <v>390000</v>
      </c>
      <c r="BK80" s="17">
        <v>1526349.17</v>
      </c>
      <c r="BL80" s="17">
        <v>900000</v>
      </c>
      <c r="BM80" s="17">
        <v>600000</v>
      </c>
      <c r="BN80" s="17">
        <v>1292313.4099999999</v>
      </c>
      <c r="BO80" s="17">
        <v>563528.48</v>
      </c>
      <c r="BP80" s="17">
        <v>647864.73</v>
      </c>
      <c r="BQ80" s="17">
        <v>5700000</v>
      </c>
      <c r="BR80" s="17">
        <v>526495.48</v>
      </c>
      <c r="BS80" s="17">
        <v>995983.49</v>
      </c>
      <c r="BT80" s="17">
        <v>2911906.8</v>
      </c>
      <c r="BU80" s="17">
        <v>25000</v>
      </c>
      <c r="BV80" s="17">
        <v>287180.59999999998</v>
      </c>
      <c r="BW80" s="17">
        <v>1200000</v>
      </c>
      <c r="BX80" s="17">
        <v>407659</v>
      </c>
      <c r="BY80" s="17">
        <v>779769</v>
      </c>
      <c r="BZ80" s="17">
        <v>470000</v>
      </c>
      <c r="CA80" s="17">
        <v>1009325</v>
      </c>
      <c r="CB80" s="17">
        <v>1085829.24</v>
      </c>
      <c r="CC80" s="17">
        <v>1277767.7</v>
      </c>
      <c r="CD80" s="17">
        <v>1388586.92</v>
      </c>
      <c r="CE80" s="17">
        <v>400000</v>
      </c>
      <c r="CF80" s="17">
        <v>71753.72</v>
      </c>
      <c r="CG80" s="17">
        <v>229092</v>
      </c>
      <c r="CH80" s="17">
        <v>335811.03</v>
      </c>
      <c r="CI80" s="17">
        <v>922297.4</v>
      </c>
      <c r="CJ80" s="17">
        <v>112177</v>
      </c>
      <c r="CK80" s="17">
        <v>416585.6</v>
      </c>
      <c r="CL80" s="64">
        <f t="shared" si="23"/>
        <v>87762765.939999983</v>
      </c>
    </row>
    <row r="81" spans="1:90" s="20" customFormat="1" x14ac:dyDescent="0.6">
      <c r="A81" s="16" t="s">
        <v>242</v>
      </c>
      <c r="B81" s="17">
        <v>1000000</v>
      </c>
      <c r="C81" s="17">
        <v>4000000</v>
      </c>
      <c r="D81" s="17">
        <v>1300000</v>
      </c>
      <c r="E81" s="17">
        <v>459945.57</v>
      </c>
      <c r="F81" s="17">
        <v>30000</v>
      </c>
      <c r="G81" s="17">
        <v>1000000</v>
      </c>
      <c r="H81" s="17">
        <v>852133</v>
      </c>
      <c r="I81" s="17">
        <v>112618.8</v>
      </c>
      <c r="J81" s="17">
        <v>2760810</v>
      </c>
      <c r="K81" s="17">
        <v>0</v>
      </c>
      <c r="L81" s="17">
        <v>5533496.96</v>
      </c>
      <c r="M81" s="17">
        <v>2082419</v>
      </c>
      <c r="N81" s="17">
        <v>5570000</v>
      </c>
      <c r="O81" s="17">
        <v>1931112</v>
      </c>
      <c r="P81" s="17">
        <v>1988231.56</v>
      </c>
      <c r="Q81" s="17">
        <v>462122.95</v>
      </c>
      <c r="R81" s="17">
        <v>2500000</v>
      </c>
      <c r="S81" s="17">
        <v>110340.58</v>
      </c>
      <c r="T81" s="17">
        <v>4140090.27</v>
      </c>
      <c r="U81" s="17">
        <v>1200000</v>
      </c>
      <c r="V81" s="17">
        <v>15000000</v>
      </c>
      <c r="W81" s="17">
        <v>1</v>
      </c>
      <c r="X81" s="17">
        <v>500000</v>
      </c>
      <c r="Y81" s="17">
        <v>1</v>
      </c>
      <c r="Z81" s="17">
        <v>0</v>
      </c>
      <c r="AA81" s="17">
        <v>1</v>
      </c>
      <c r="AB81" s="17">
        <v>0</v>
      </c>
      <c r="AC81" s="17">
        <v>1</v>
      </c>
      <c r="AD81" s="17">
        <v>1</v>
      </c>
      <c r="AE81" s="17">
        <v>1</v>
      </c>
      <c r="AF81" s="17">
        <v>1</v>
      </c>
      <c r="AG81" s="17">
        <v>1</v>
      </c>
      <c r="AH81" s="17">
        <v>1</v>
      </c>
      <c r="AI81" s="17">
        <v>15000000</v>
      </c>
      <c r="AJ81" s="17">
        <v>2800000</v>
      </c>
      <c r="AK81" s="17">
        <v>500000</v>
      </c>
      <c r="AL81" s="17">
        <v>1500000</v>
      </c>
      <c r="AM81" s="17">
        <v>0</v>
      </c>
      <c r="AN81" s="17">
        <v>800000</v>
      </c>
      <c r="AO81" s="17">
        <v>1900000</v>
      </c>
      <c r="AP81" s="17">
        <v>200000</v>
      </c>
      <c r="AQ81" s="17">
        <v>13791776.119999999</v>
      </c>
      <c r="AR81" s="17">
        <v>1000000</v>
      </c>
      <c r="AS81" s="17">
        <v>1800000</v>
      </c>
      <c r="AT81" s="17">
        <v>2200000</v>
      </c>
      <c r="AU81" s="17">
        <v>1007261.68</v>
      </c>
      <c r="AV81" s="17">
        <v>34821.43</v>
      </c>
      <c r="AW81" s="17">
        <v>510000</v>
      </c>
      <c r="AX81" s="17">
        <v>1850000</v>
      </c>
      <c r="AY81" s="17">
        <v>1500000</v>
      </c>
      <c r="AZ81" s="17">
        <v>1000000</v>
      </c>
      <c r="BA81" s="17">
        <v>400000</v>
      </c>
      <c r="BB81" s="17">
        <v>0</v>
      </c>
      <c r="BC81" s="17">
        <v>9169765.1699999999</v>
      </c>
      <c r="BD81" s="17">
        <v>0</v>
      </c>
      <c r="BE81" s="17">
        <v>1000000</v>
      </c>
      <c r="BF81" s="17">
        <v>1</v>
      </c>
      <c r="BG81" s="17">
        <v>9188</v>
      </c>
      <c r="BH81" s="17">
        <v>1</v>
      </c>
      <c r="BI81" s="17">
        <v>128829.6</v>
      </c>
      <c r="BJ81" s="17">
        <v>0</v>
      </c>
      <c r="BK81" s="17">
        <v>44898818.030000001</v>
      </c>
      <c r="BL81" s="17">
        <v>0</v>
      </c>
      <c r="BM81" s="17">
        <v>0</v>
      </c>
      <c r="BN81" s="17">
        <v>600000</v>
      </c>
      <c r="BO81" s="17">
        <v>60241.25</v>
      </c>
      <c r="BP81" s="17">
        <v>1447666.25</v>
      </c>
      <c r="BQ81" s="17">
        <v>1468446.5</v>
      </c>
      <c r="BR81" s="17">
        <v>1725406.84</v>
      </c>
      <c r="BS81" s="17">
        <v>0</v>
      </c>
      <c r="BT81" s="17">
        <v>1000000</v>
      </c>
      <c r="BU81" s="17">
        <v>0</v>
      </c>
      <c r="BV81" s="17">
        <v>727390</v>
      </c>
      <c r="BW81" s="17">
        <v>3000000</v>
      </c>
      <c r="BX81" s="17">
        <v>150000</v>
      </c>
      <c r="BY81" s="17">
        <v>612830.42000000004</v>
      </c>
      <c r="BZ81" s="17">
        <v>4185580.95</v>
      </c>
      <c r="CA81" s="17">
        <v>2024541.48</v>
      </c>
      <c r="CB81" s="17">
        <v>2919524.95</v>
      </c>
      <c r="CC81" s="17">
        <v>1807834</v>
      </c>
      <c r="CD81" s="17">
        <v>2506581.41</v>
      </c>
      <c r="CE81" s="17">
        <v>3000000</v>
      </c>
      <c r="CF81" s="17">
        <v>487504.53</v>
      </c>
      <c r="CG81" s="17">
        <v>3787899.6</v>
      </c>
      <c r="CH81" s="17">
        <v>138150.96</v>
      </c>
      <c r="CI81" s="17">
        <v>2527278.48</v>
      </c>
      <c r="CJ81" s="17">
        <v>4254871.03</v>
      </c>
      <c r="CK81" s="17">
        <v>1369777.3</v>
      </c>
      <c r="CL81" s="64">
        <f t="shared" si="23"/>
        <v>195335317.66999999</v>
      </c>
    </row>
    <row r="82" spans="1:90" s="20" customFormat="1" x14ac:dyDescent="0.6">
      <c r="A82" s="16" t="s">
        <v>243</v>
      </c>
      <c r="B82" s="17">
        <v>83054131.909999996</v>
      </c>
      <c r="C82" s="17">
        <v>16592468</v>
      </c>
      <c r="D82" s="17">
        <v>11100000</v>
      </c>
      <c r="E82" s="17">
        <v>0</v>
      </c>
      <c r="F82" s="17">
        <v>12000000</v>
      </c>
      <c r="G82" s="17">
        <v>1</v>
      </c>
      <c r="H82" s="17">
        <v>10920015</v>
      </c>
      <c r="I82" s="17">
        <v>0</v>
      </c>
      <c r="J82" s="17">
        <v>272703</v>
      </c>
      <c r="K82" s="17">
        <v>0</v>
      </c>
      <c r="L82" s="17">
        <v>32094082.18</v>
      </c>
      <c r="M82" s="17">
        <v>5836680</v>
      </c>
      <c r="N82" s="17">
        <v>62055736</v>
      </c>
      <c r="O82" s="17">
        <v>0</v>
      </c>
      <c r="P82" s="17">
        <v>259584</v>
      </c>
      <c r="Q82" s="17">
        <v>0</v>
      </c>
      <c r="R82" s="17">
        <v>14071296</v>
      </c>
      <c r="S82" s="17">
        <v>0</v>
      </c>
      <c r="T82" s="17">
        <v>12610080</v>
      </c>
      <c r="U82" s="17">
        <v>0</v>
      </c>
      <c r="V82" s="17">
        <v>1000000</v>
      </c>
      <c r="W82" s="17">
        <v>8754656.5999999996</v>
      </c>
      <c r="X82" s="17">
        <v>22000000</v>
      </c>
      <c r="Y82" s="17">
        <v>3000961.5</v>
      </c>
      <c r="Z82" s="17">
        <v>188140</v>
      </c>
      <c r="AA82" s="17">
        <v>301295</v>
      </c>
      <c r="AB82" s="17">
        <v>9500000</v>
      </c>
      <c r="AC82" s="17">
        <v>32000000</v>
      </c>
      <c r="AD82" s="17">
        <v>6350000</v>
      </c>
      <c r="AE82" s="17">
        <v>11230756.9</v>
      </c>
      <c r="AF82" s="17">
        <v>13178330</v>
      </c>
      <c r="AG82" s="17">
        <v>515521.5</v>
      </c>
      <c r="AH82" s="17">
        <v>1</v>
      </c>
      <c r="AI82" s="17">
        <v>364750</v>
      </c>
      <c r="AJ82" s="17">
        <v>207225424.80000001</v>
      </c>
      <c r="AK82" s="17">
        <v>0</v>
      </c>
      <c r="AL82" s="17">
        <v>1100000</v>
      </c>
      <c r="AM82" s="17">
        <v>21600000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23118375.260000002</v>
      </c>
      <c r="AU82" s="17">
        <v>15568362</v>
      </c>
      <c r="AV82" s="17">
        <v>0</v>
      </c>
      <c r="AW82" s="17">
        <v>0</v>
      </c>
      <c r="AX82" s="17">
        <v>16157280</v>
      </c>
      <c r="AY82" s="17">
        <v>13823211</v>
      </c>
      <c r="AZ82" s="17">
        <v>0</v>
      </c>
      <c r="BA82" s="17">
        <v>105040</v>
      </c>
      <c r="BB82" s="17">
        <v>3500000</v>
      </c>
      <c r="BC82" s="17">
        <v>27687517</v>
      </c>
      <c r="BD82" s="17">
        <v>0</v>
      </c>
      <c r="BE82" s="17">
        <v>14570000</v>
      </c>
      <c r="BF82" s="17">
        <v>56255191</v>
      </c>
      <c r="BG82" s="17">
        <v>1</v>
      </c>
      <c r="BH82" s="17">
        <v>7580000</v>
      </c>
      <c r="BI82" s="17">
        <v>11580928.300000001</v>
      </c>
      <c r="BJ82" s="17">
        <v>0</v>
      </c>
      <c r="BK82" s="17">
        <v>124666.67</v>
      </c>
      <c r="BL82" s="17">
        <v>0</v>
      </c>
      <c r="BM82" s="17">
        <v>201583</v>
      </c>
      <c r="BN82" s="17">
        <v>184446.5</v>
      </c>
      <c r="BO82" s="17">
        <v>1</v>
      </c>
      <c r="BP82" s="17">
        <v>14873052.33</v>
      </c>
      <c r="BQ82" s="17">
        <v>279000000</v>
      </c>
      <c r="BR82" s="17">
        <v>19624666.140000001</v>
      </c>
      <c r="BS82" s="17">
        <v>0</v>
      </c>
      <c r="BT82" s="17">
        <v>59857943.530000001</v>
      </c>
      <c r="BU82" s="17">
        <v>0</v>
      </c>
      <c r="BV82" s="17">
        <v>12518009</v>
      </c>
      <c r="BW82" s="17">
        <v>0</v>
      </c>
      <c r="BX82" s="17">
        <v>0</v>
      </c>
      <c r="BY82" s="17">
        <v>12713867.92</v>
      </c>
      <c r="BZ82" s="17">
        <v>1990815.03</v>
      </c>
      <c r="CA82" s="17">
        <v>12212040.5</v>
      </c>
      <c r="CB82" s="17">
        <v>32198256</v>
      </c>
      <c r="CC82" s="17">
        <v>16313664</v>
      </c>
      <c r="CD82" s="17">
        <v>476714</v>
      </c>
      <c r="CE82" s="17">
        <v>12625275</v>
      </c>
      <c r="CF82" s="17">
        <v>0</v>
      </c>
      <c r="CG82" s="17">
        <v>11303288</v>
      </c>
      <c r="CH82" s="17">
        <v>0</v>
      </c>
      <c r="CI82" s="17">
        <v>40416813.259999998</v>
      </c>
      <c r="CJ82" s="17">
        <v>0</v>
      </c>
      <c r="CK82" s="17">
        <v>8374740</v>
      </c>
      <c r="CL82" s="64">
        <f t="shared" si="23"/>
        <v>1324132361.8299999</v>
      </c>
    </row>
    <row r="83" spans="1:90" s="20" customFormat="1" x14ac:dyDescent="0.6">
      <c r="A83" s="16" t="s">
        <v>244</v>
      </c>
      <c r="B83" s="17">
        <v>150822000</v>
      </c>
      <c r="C83" s="17">
        <v>17200000</v>
      </c>
      <c r="D83" s="17">
        <v>17800000</v>
      </c>
      <c r="E83" s="17">
        <v>1072898.92</v>
      </c>
      <c r="F83" s="17">
        <v>0</v>
      </c>
      <c r="G83" s="17">
        <v>19000000</v>
      </c>
      <c r="H83" s="17">
        <v>28322852.5</v>
      </c>
      <c r="I83" s="17">
        <v>0</v>
      </c>
      <c r="J83" s="17">
        <v>1520428.75</v>
      </c>
      <c r="K83" s="17">
        <v>1956645</v>
      </c>
      <c r="L83" s="17">
        <v>79084905.390000001</v>
      </c>
      <c r="M83" s="17">
        <v>10801683.75</v>
      </c>
      <c r="N83" s="17">
        <v>102000000</v>
      </c>
      <c r="O83" s="17">
        <v>18541299.68</v>
      </c>
      <c r="P83" s="17">
        <v>2443318.5299999998</v>
      </c>
      <c r="Q83" s="17">
        <v>3774523.8</v>
      </c>
      <c r="R83" s="17">
        <v>20058070.75</v>
      </c>
      <c r="S83" s="17">
        <v>21050796.960000001</v>
      </c>
      <c r="T83" s="17">
        <v>21508434.41</v>
      </c>
      <c r="U83" s="17">
        <v>0</v>
      </c>
      <c r="V83" s="17">
        <v>9500000</v>
      </c>
      <c r="W83" s="17">
        <v>11725995.59</v>
      </c>
      <c r="X83" s="17">
        <v>11000000</v>
      </c>
      <c r="Y83" s="17">
        <v>25173116.530000001</v>
      </c>
      <c r="Z83" s="17">
        <v>1200000</v>
      </c>
      <c r="AA83" s="17">
        <v>1196900</v>
      </c>
      <c r="AB83" s="17">
        <v>17730000</v>
      </c>
      <c r="AC83" s="17">
        <v>50960000</v>
      </c>
      <c r="AD83" s="17">
        <v>19500000</v>
      </c>
      <c r="AE83" s="17">
        <v>22028911.530000001</v>
      </c>
      <c r="AF83" s="17">
        <v>23710952.5</v>
      </c>
      <c r="AG83" s="17">
        <v>1797058.82</v>
      </c>
      <c r="AH83" s="17">
        <v>18261600</v>
      </c>
      <c r="AI83" s="17">
        <v>2030407.46</v>
      </c>
      <c r="AJ83" s="17">
        <v>392493060.86000001</v>
      </c>
      <c r="AK83" s="17">
        <v>19400000</v>
      </c>
      <c r="AL83" s="17">
        <v>16200000</v>
      </c>
      <c r="AM83" s="17">
        <v>21600000</v>
      </c>
      <c r="AN83" s="17">
        <v>3394614.96</v>
      </c>
      <c r="AO83" s="17">
        <v>1233833.25</v>
      </c>
      <c r="AP83" s="17">
        <v>10700000</v>
      </c>
      <c r="AQ83" s="17">
        <v>73860500</v>
      </c>
      <c r="AR83" s="17">
        <v>21032264.75</v>
      </c>
      <c r="AS83" s="17">
        <v>2668362.5</v>
      </c>
      <c r="AT83" s="17">
        <v>31391264.84</v>
      </c>
      <c r="AU83" s="17">
        <v>18464786</v>
      </c>
      <c r="AV83" s="17">
        <v>1443409.38</v>
      </c>
      <c r="AW83" s="17">
        <v>13730857</v>
      </c>
      <c r="AX83" s="17">
        <v>16310528.5</v>
      </c>
      <c r="AY83" s="17">
        <v>14000000</v>
      </c>
      <c r="AZ83" s="17">
        <v>7076715</v>
      </c>
      <c r="BA83" s="17">
        <v>1425842.5</v>
      </c>
      <c r="BB83" s="17">
        <v>20000000</v>
      </c>
      <c r="BC83" s="17">
        <v>55609087.82</v>
      </c>
      <c r="BD83" s="17">
        <v>0</v>
      </c>
      <c r="BE83" s="17">
        <v>24708000</v>
      </c>
      <c r="BF83" s="17">
        <v>108388000</v>
      </c>
      <c r="BG83" s="17">
        <v>1077795</v>
      </c>
      <c r="BH83" s="17">
        <v>9165075.9399999995</v>
      </c>
      <c r="BI83" s="17">
        <v>8947175.4000000004</v>
      </c>
      <c r="BJ83" s="17">
        <v>1266340</v>
      </c>
      <c r="BK83" s="17">
        <v>193925681.13</v>
      </c>
      <c r="BL83" s="17">
        <v>35672787.5</v>
      </c>
      <c r="BM83" s="17">
        <v>1761572</v>
      </c>
      <c r="BN83" s="17">
        <v>2877142</v>
      </c>
      <c r="BO83" s="17">
        <v>1067643.79</v>
      </c>
      <c r="BP83" s="17">
        <v>21900926.949999999</v>
      </c>
      <c r="BQ83" s="17">
        <v>596000000</v>
      </c>
      <c r="BR83" s="17">
        <v>25400258.640000001</v>
      </c>
      <c r="BS83" s="17">
        <v>877872</v>
      </c>
      <c r="BT83" s="17">
        <v>116166558.48</v>
      </c>
      <c r="BU83" s="17">
        <v>7062000</v>
      </c>
      <c r="BV83" s="17">
        <v>21026710.91</v>
      </c>
      <c r="BW83" s="17">
        <v>49500000</v>
      </c>
      <c r="BX83" s="17">
        <v>11335853.25</v>
      </c>
      <c r="BY83" s="17">
        <v>16179468</v>
      </c>
      <c r="BZ83" s="17">
        <v>16636764.9</v>
      </c>
      <c r="CA83" s="17">
        <v>16001001.5</v>
      </c>
      <c r="CB83" s="17">
        <v>49488997.5</v>
      </c>
      <c r="CC83" s="17">
        <v>30341685</v>
      </c>
      <c r="CD83" s="17">
        <v>3029025.48</v>
      </c>
      <c r="CE83" s="17">
        <v>14000000</v>
      </c>
      <c r="CF83" s="17">
        <v>1102935</v>
      </c>
      <c r="CG83" s="17">
        <v>18542867.379999999</v>
      </c>
      <c r="CH83" s="17">
        <v>859302</v>
      </c>
      <c r="CI83" s="17">
        <v>62364350</v>
      </c>
      <c r="CJ83" s="17">
        <v>13490524</v>
      </c>
      <c r="CK83" s="17">
        <v>10837400</v>
      </c>
      <c r="CL83" s="64">
        <f t="shared" si="23"/>
        <v>2965809641.9800005</v>
      </c>
    </row>
    <row r="84" spans="1:90" s="20" customFormat="1" x14ac:dyDescent="0.6">
      <c r="A84" s="16" t="s">
        <v>245</v>
      </c>
      <c r="B84" s="17">
        <v>9210000</v>
      </c>
      <c r="C84" s="17">
        <v>130000</v>
      </c>
      <c r="D84" s="17">
        <v>0</v>
      </c>
      <c r="E84" s="17">
        <v>0</v>
      </c>
      <c r="F84" s="17">
        <v>0</v>
      </c>
      <c r="G84" s="17">
        <v>350000</v>
      </c>
      <c r="H84" s="17">
        <v>0</v>
      </c>
      <c r="I84" s="17">
        <v>0</v>
      </c>
      <c r="J84" s="17">
        <v>0</v>
      </c>
      <c r="K84" s="17">
        <v>0</v>
      </c>
      <c r="L84" s="17">
        <v>9423962.8800000008</v>
      </c>
      <c r="M84" s="17">
        <v>0</v>
      </c>
      <c r="N84" s="17">
        <v>3850000</v>
      </c>
      <c r="O84" s="17">
        <v>0</v>
      </c>
      <c r="P84" s="17">
        <v>0</v>
      </c>
      <c r="Q84" s="17">
        <v>4392159.8499999996</v>
      </c>
      <c r="R84" s="17">
        <v>0</v>
      </c>
      <c r="S84" s="17">
        <v>0</v>
      </c>
      <c r="T84" s="17">
        <v>312936</v>
      </c>
      <c r="U84" s="17">
        <v>0</v>
      </c>
      <c r="V84" s="17">
        <v>167000</v>
      </c>
      <c r="W84" s="17">
        <v>1</v>
      </c>
      <c r="X84" s="17">
        <v>0</v>
      </c>
      <c r="Y84" s="17">
        <v>0</v>
      </c>
      <c r="Z84" s="17">
        <v>21974</v>
      </c>
      <c r="AA84" s="17">
        <v>1</v>
      </c>
      <c r="AB84" s="17">
        <v>450000</v>
      </c>
      <c r="AC84" s="17">
        <v>1</v>
      </c>
      <c r="AD84" s="17">
        <v>0</v>
      </c>
      <c r="AE84" s="17">
        <v>0</v>
      </c>
      <c r="AF84" s="17">
        <v>1</v>
      </c>
      <c r="AG84" s="17">
        <v>0</v>
      </c>
      <c r="AH84" s="17">
        <v>495000</v>
      </c>
      <c r="AI84" s="17">
        <v>436620</v>
      </c>
      <c r="AJ84" s="17">
        <v>0</v>
      </c>
      <c r="AK84" s="17">
        <v>0</v>
      </c>
      <c r="AL84" s="17">
        <v>0</v>
      </c>
      <c r="AM84" s="17">
        <v>5305544.25</v>
      </c>
      <c r="AN84" s="17">
        <v>103386</v>
      </c>
      <c r="AO84" s="17">
        <v>0</v>
      </c>
      <c r="AP84" s="17">
        <v>0</v>
      </c>
      <c r="AQ84" s="17">
        <v>547145</v>
      </c>
      <c r="AR84" s="17">
        <v>3200500</v>
      </c>
      <c r="AS84" s="17">
        <v>0</v>
      </c>
      <c r="AT84" s="17">
        <v>5091932.42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5804359.9800000004</v>
      </c>
      <c r="BD84" s="17">
        <v>0</v>
      </c>
      <c r="BE84" s="17">
        <v>2687000</v>
      </c>
      <c r="BF84" s="17">
        <v>5377000</v>
      </c>
      <c r="BG84" s="17">
        <v>1</v>
      </c>
      <c r="BH84" s="17">
        <v>100000</v>
      </c>
      <c r="BI84" s="17">
        <v>1495719.04</v>
      </c>
      <c r="BJ84" s="17">
        <v>18480</v>
      </c>
      <c r="BK84" s="17">
        <v>0</v>
      </c>
      <c r="BL84" s="17">
        <v>0</v>
      </c>
      <c r="BM84" s="17">
        <v>0</v>
      </c>
      <c r="BN84" s="17">
        <v>0</v>
      </c>
      <c r="BO84" s="17">
        <v>1</v>
      </c>
      <c r="BP84" s="17">
        <v>0</v>
      </c>
      <c r="BQ84" s="17">
        <v>15462000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1</v>
      </c>
      <c r="BZ84" s="17">
        <v>0</v>
      </c>
      <c r="CA84" s="17">
        <v>66650.350000000006</v>
      </c>
      <c r="CB84" s="17">
        <v>0</v>
      </c>
      <c r="CC84" s="17">
        <v>503487</v>
      </c>
      <c r="CD84" s="17">
        <v>69293</v>
      </c>
      <c r="CE84" s="17">
        <v>500000</v>
      </c>
      <c r="CF84" s="17">
        <v>250950</v>
      </c>
      <c r="CG84" s="17">
        <v>3651156.25</v>
      </c>
      <c r="CH84" s="17">
        <v>0</v>
      </c>
      <c r="CI84" s="17">
        <v>29298686.199999999</v>
      </c>
      <c r="CJ84" s="17">
        <v>0</v>
      </c>
      <c r="CK84" s="17">
        <v>833017.35</v>
      </c>
      <c r="CL84" s="64">
        <f t="shared" si="23"/>
        <v>109605966.57000001</v>
      </c>
    </row>
    <row r="85" spans="1:90" s="20" customFormat="1" x14ac:dyDescent="0.6">
      <c r="A85" s="16" t="s">
        <v>246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1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1</v>
      </c>
      <c r="X85" s="22">
        <v>0</v>
      </c>
      <c r="Y85" s="22">
        <v>0</v>
      </c>
      <c r="Z85" s="22">
        <v>0</v>
      </c>
      <c r="AA85" s="22">
        <v>1</v>
      </c>
      <c r="AB85" s="22">
        <v>0</v>
      </c>
      <c r="AC85" s="22">
        <v>1</v>
      </c>
      <c r="AD85" s="22">
        <v>0</v>
      </c>
      <c r="AE85" s="22">
        <v>0</v>
      </c>
      <c r="AF85" s="22">
        <v>1</v>
      </c>
      <c r="AG85" s="22">
        <v>0</v>
      </c>
      <c r="AH85" s="22">
        <v>1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1</v>
      </c>
      <c r="BD85" s="22">
        <v>0</v>
      </c>
      <c r="BE85" s="22">
        <v>1</v>
      </c>
      <c r="BF85" s="22">
        <v>1</v>
      </c>
      <c r="BG85" s="22">
        <v>1</v>
      </c>
      <c r="BH85" s="22">
        <v>1</v>
      </c>
      <c r="BI85" s="22">
        <v>1</v>
      </c>
      <c r="BJ85" s="22">
        <v>0</v>
      </c>
      <c r="BK85" s="22">
        <v>0</v>
      </c>
      <c r="BL85" s="22">
        <v>0</v>
      </c>
      <c r="BM85" s="22">
        <v>0</v>
      </c>
      <c r="BN85" s="22">
        <v>0</v>
      </c>
      <c r="BO85" s="22">
        <v>1</v>
      </c>
      <c r="BP85" s="22">
        <v>0</v>
      </c>
      <c r="BQ85" s="22">
        <v>0</v>
      </c>
      <c r="BR85" s="22">
        <v>0</v>
      </c>
      <c r="BS85" s="22">
        <v>0</v>
      </c>
      <c r="BT85" s="22">
        <v>0</v>
      </c>
      <c r="BU85" s="22">
        <v>0</v>
      </c>
      <c r="BV85" s="22">
        <v>0</v>
      </c>
      <c r="BW85" s="22">
        <v>0</v>
      </c>
      <c r="BX85" s="22">
        <v>0</v>
      </c>
      <c r="BY85" s="22">
        <v>1</v>
      </c>
      <c r="BZ85" s="22">
        <v>0</v>
      </c>
      <c r="CA85" s="22">
        <v>0</v>
      </c>
      <c r="CB85" s="22">
        <v>0</v>
      </c>
      <c r="CC85" s="22">
        <v>0</v>
      </c>
      <c r="CD85" s="22">
        <v>0</v>
      </c>
      <c r="CE85" s="22">
        <v>0</v>
      </c>
      <c r="CF85" s="22">
        <v>0</v>
      </c>
      <c r="CG85" s="22">
        <v>0</v>
      </c>
      <c r="CH85" s="22">
        <v>0</v>
      </c>
      <c r="CI85" s="22">
        <v>0</v>
      </c>
      <c r="CJ85" s="22">
        <v>0</v>
      </c>
      <c r="CK85" s="22">
        <v>0</v>
      </c>
      <c r="CL85" s="64">
        <f t="shared" si="23"/>
        <v>14</v>
      </c>
    </row>
    <row r="86" spans="1:90" s="20" customFormat="1" x14ac:dyDescent="0.6">
      <c r="A86" s="16" t="s">
        <v>247</v>
      </c>
      <c r="B86" s="17">
        <v>26376400</v>
      </c>
      <c r="C86" s="17">
        <v>3500000</v>
      </c>
      <c r="D86" s="17">
        <v>3110000</v>
      </c>
      <c r="E86" s="17">
        <v>184990.73</v>
      </c>
      <c r="F86" s="17">
        <v>1500000</v>
      </c>
      <c r="G86" s="17">
        <v>3000000</v>
      </c>
      <c r="H86" s="17">
        <v>2135000</v>
      </c>
      <c r="I86" s="17">
        <v>737232.54</v>
      </c>
      <c r="J86" s="17">
        <v>213201.24</v>
      </c>
      <c r="K86" s="17">
        <v>306217.84999999998</v>
      </c>
      <c r="L86" s="17">
        <v>15659679.859999999</v>
      </c>
      <c r="M86" s="17">
        <v>1458877.58</v>
      </c>
      <c r="N86" s="17">
        <v>16000000</v>
      </c>
      <c r="O86" s="17">
        <v>3558017.75</v>
      </c>
      <c r="P86" s="17">
        <v>468326.22</v>
      </c>
      <c r="Q86" s="17">
        <v>12361.93</v>
      </c>
      <c r="R86" s="17">
        <v>3200000</v>
      </c>
      <c r="S86" s="17">
        <v>2009303.13</v>
      </c>
      <c r="T86" s="17">
        <v>2311620.85</v>
      </c>
      <c r="U86" s="17">
        <v>0</v>
      </c>
      <c r="V86" s="17">
        <v>2000000</v>
      </c>
      <c r="W86" s="17">
        <v>299420.19</v>
      </c>
      <c r="X86" s="17">
        <v>3500000</v>
      </c>
      <c r="Y86" s="17">
        <v>4005758.8</v>
      </c>
      <c r="Z86" s="17">
        <v>120000</v>
      </c>
      <c r="AA86" s="17">
        <v>1500329.24</v>
      </c>
      <c r="AB86" s="17">
        <v>2800000</v>
      </c>
      <c r="AC86" s="17">
        <v>8000000</v>
      </c>
      <c r="AD86" s="17">
        <v>2500000</v>
      </c>
      <c r="AE86" s="17">
        <v>2400000</v>
      </c>
      <c r="AF86" s="17">
        <v>3540000</v>
      </c>
      <c r="AG86" s="17">
        <v>247334.97</v>
      </c>
      <c r="AH86" s="17">
        <v>2780280</v>
      </c>
      <c r="AI86" s="17">
        <v>100000</v>
      </c>
      <c r="AJ86" s="17">
        <v>74748555.680000007</v>
      </c>
      <c r="AK86" s="17">
        <v>3000000</v>
      </c>
      <c r="AL86" s="17">
        <v>2300000</v>
      </c>
      <c r="AM86" s="17">
        <v>5000000</v>
      </c>
      <c r="AN86" s="17">
        <v>510420.07</v>
      </c>
      <c r="AO86" s="17">
        <v>3261471</v>
      </c>
      <c r="AP86" s="17">
        <v>1193227.19</v>
      </c>
      <c r="AQ86" s="17">
        <v>13573525.449999999</v>
      </c>
      <c r="AR86" s="17">
        <v>2998200</v>
      </c>
      <c r="AS86" s="17">
        <v>807815</v>
      </c>
      <c r="AT86" s="17">
        <v>5300000</v>
      </c>
      <c r="AU86" s="17">
        <v>2300000</v>
      </c>
      <c r="AV86" s="17">
        <v>163640.29999999999</v>
      </c>
      <c r="AW86" s="17">
        <v>3200000</v>
      </c>
      <c r="AX86" s="17">
        <v>2120224</v>
      </c>
      <c r="AY86" s="17">
        <v>1500000</v>
      </c>
      <c r="AZ86" s="17">
        <v>1891880.31</v>
      </c>
      <c r="BA86" s="17">
        <v>215808.47</v>
      </c>
      <c r="BB86" s="17">
        <v>1670000</v>
      </c>
      <c r="BC86" s="17">
        <v>816471.4</v>
      </c>
      <c r="BD86" s="17">
        <v>0</v>
      </c>
      <c r="BE86" s="17">
        <v>3850000</v>
      </c>
      <c r="BF86" s="17">
        <v>18370000</v>
      </c>
      <c r="BG86" s="17">
        <v>75710.94</v>
      </c>
      <c r="BH86" s="17">
        <v>1045000</v>
      </c>
      <c r="BI86" s="17">
        <v>2175572.58</v>
      </c>
      <c r="BJ86" s="17">
        <v>170501.46</v>
      </c>
      <c r="BK86" s="17">
        <v>26023894.48</v>
      </c>
      <c r="BL86" s="17">
        <v>6333509.0800000001</v>
      </c>
      <c r="BM86" s="17">
        <v>596731.87</v>
      </c>
      <c r="BN86" s="17">
        <v>527426.49</v>
      </c>
      <c r="BO86" s="17">
        <v>279531.15999999997</v>
      </c>
      <c r="BP86" s="17">
        <v>3406150.77</v>
      </c>
      <c r="BQ86" s="17">
        <v>97000000</v>
      </c>
      <c r="BR86" s="17">
        <v>4964022.08</v>
      </c>
      <c r="BS86" s="17">
        <v>170054</v>
      </c>
      <c r="BT86" s="17">
        <v>22246154.670000002</v>
      </c>
      <c r="BU86" s="17">
        <v>1876000</v>
      </c>
      <c r="BV86" s="17">
        <v>3320112.89</v>
      </c>
      <c r="BW86" s="17">
        <v>10500000</v>
      </c>
      <c r="BX86" s="17">
        <v>2470116.25</v>
      </c>
      <c r="BY86" s="17">
        <v>2475219.1</v>
      </c>
      <c r="BZ86" s="17">
        <v>3269104.37</v>
      </c>
      <c r="CA86" s="17">
        <v>4302140.12</v>
      </c>
      <c r="CB86" s="17">
        <v>8326781.6600000001</v>
      </c>
      <c r="CC86" s="17">
        <v>5376627.5999999996</v>
      </c>
      <c r="CD86" s="17">
        <v>544947.87</v>
      </c>
      <c r="CE86" s="17">
        <v>2500000</v>
      </c>
      <c r="CF86" s="17">
        <v>94662.2</v>
      </c>
      <c r="CG86" s="17">
        <v>2230503.79</v>
      </c>
      <c r="CH86" s="17">
        <v>88162.06</v>
      </c>
      <c r="CI86" s="17">
        <v>9765509.1600000001</v>
      </c>
      <c r="CJ86" s="17">
        <v>1400207.12</v>
      </c>
      <c r="CK86" s="17">
        <v>1960508</v>
      </c>
      <c r="CL86" s="64">
        <f t="shared" si="23"/>
        <v>493840453.5200001</v>
      </c>
    </row>
    <row r="87" spans="1:90" s="20" customFormat="1" x14ac:dyDescent="0.6">
      <c r="A87" s="16" t="s">
        <v>248</v>
      </c>
      <c r="B87" s="17">
        <v>16350946.140000001</v>
      </c>
      <c r="C87" s="17">
        <v>2350000</v>
      </c>
      <c r="D87" s="17">
        <v>3000000</v>
      </c>
      <c r="E87" s="17">
        <v>494062.5</v>
      </c>
      <c r="F87" s="17">
        <v>1000000</v>
      </c>
      <c r="G87" s="17">
        <v>1800000</v>
      </c>
      <c r="H87" s="17">
        <v>4495290</v>
      </c>
      <c r="I87" s="17">
        <v>1095799</v>
      </c>
      <c r="J87" s="17">
        <v>1648350</v>
      </c>
      <c r="K87" s="17">
        <v>5236316.4000000004</v>
      </c>
      <c r="L87" s="17">
        <v>13864359.84</v>
      </c>
      <c r="M87" s="17">
        <v>324100</v>
      </c>
      <c r="N87" s="17">
        <v>60450600</v>
      </c>
      <c r="O87" s="17">
        <v>4910465</v>
      </c>
      <c r="P87" s="17">
        <v>4172210.4</v>
      </c>
      <c r="Q87" s="17">
        <v>3237389.3</v>
      </c>
      <c r="R87" s="17">
        <v>464889</v>
      </c>
      <c r="S87" s="17">
        <v>14329314.99</v>
      </c>
      <c r="T87" s="17">
        <v>1266871.17</v>
      </c>
      <c r="U87" s="17">
        <v>2000000</v>
      </c>
      <c r="V87" s="17">
        <v>32000000</v>
      </c>
      <c r="W87" s="17">
        <v>5187179.55</v>
      </c>
      <c r="X87" s="17">
        <v>3500000</v>
      </c>
      <c r="Y87" s="17">
        <v>7318019</v>
      </c>
      <c r="Z87" s="17">
        <v>700000</v>
      </c>
      <c r="AA87" s="17">
        <v>1400000</v>
      </c>
      <c r="AB87" s="17">
        <v>0</v>
      </c>
      <c r="AC87" s="17">
        <v>9950000</v>
      </c>
      <c r="AD87" s="17">
        <v>1556969</v>
      </c>
      <c r="AE87" s="17">
        <v>3500000</v>
      </c>
      <c r="AF87" s="17">
        <v>4101799</v>
      </c>
      <c r="AG87" s="17">
        <v>3096884.05</v>
      </c>
      <c r="AH87" s="17">
        <v>7296900</v>
      </c>
      <c r="AI87" s="17">
        <v>2000000</v>
      </c>
      <c r="AJ87" s="17">
        <v>69253631.200000003</v>
      </c>
      <c r="AK87" s="17">
        <v>14000000</v>
      </c>
      <c r="AL87" s="17">
        <v>7000000</v>
      </c>
      <c r="AM87" s="17">
        <v>5000000</v>
      </c>
      <c r="AN87" s="17">
        <v>470295.5</v>
      </c>
      <c r="AO87" s="17">
        <v>4000000</v>
      </c>
      <c r="AP87" s="17">
        <v>214053.97</v>
      </c>
      <c r="AQ87" s="17">
        <v>14857140</v>
      </c>
      <c r="AR87" s="17">
        <v>3800000</v>
      </c>
      <c r="AS87" s="17">
        <v>900290</v>
      </c>
      <c r="AT87" s="17">
        <v>12640921.58</v>
      </c>
      <c r="AU87" s="17">
        <v>9800000</v>
      </c>
      <c r="AV87" s="17">
        <v>101900</v>
      </c>
      <c r="AW87" s="17">
        <v>2750000</v>
      </c>
      <c r="AX87" s="17">
        <v>2324442.44</v>
      </c>
      <c r="AY87" s="17">
        <v>4800000</v>
      </c>
      <c r="AZ87" s="17">
        <v>53056715</v>
      </c>
      <c r="BA87" s="17">
        <v>2000000</v>
      </c>
      <c r="BB87" s="17">
        <v>212148973</v>
      </c>
      <c r="BC87" s="17">
        <v>33533080</v>
      </c>
      <c r="BD87" s="17">
        <v>0</v>
      </c>
      <c r="BE87" s="17">
        <v>4073100</v>
      </c>
      <c r="BF87" s="17">
        <v>22602711</v>
      </c>
      <c r="BG87" s="17">
        <v>40656</v>
      </c>
      <c r="BH87" s="17">
        <v>1000000</v>
      </c>
      <c r="BI87" s="17">
        <v>12072861</v>
      </c>
      <c r="BJ87" s="17">
        <v>3900000</v>
      </c>
      <c r="BK87" s="17">
        <v>46754700</v>
      </c>
      <c r="BL87" s="17">
        <v>1854880</v>
      </c>
      <c r="BM87" s="17">
        <v>4000000</v>
      </c>
      <c r="BN87" s="17">
        <v>4993612</v>
      </c>
      <c r="BO87" s="17">
        <v>1860292.25</v>
      </c>
      <c r="BP87" s="17">
        <v>471620</v>
      </c>
      <c r="BQ87" s="17">
        <v>327754000</v>
      </c>
      <c r="BR87" s="17">
        <v>3868636.8</v>
      </c>
      <c r="BS87" s="17">
        <v>305059</v>
      </c>
      <c r="BT87" s="17">
        <v>26000000</v>
      </c>
      <c r="BU87" s="17">
        <v>1800000</v>
      </c>
      <c r="BV87" s="17">
        <v>0</v>
      </c>
      <c r="BW87" s="17">
        <v>20000000</v>
      </c>
      <c r="BX87" s="17">
        <v>1610000</v>
      </c>
      <c r="BY87" s="17">
        <v>9998272.8000000007</v>
      </c>
      <c r="BZ87" s="17">
        <v>1240295</v>
      </c>
      <c r="CA87" s="17">
        <v>2024120.18</v>
      </c>
      <c r="CB87" s="17">
        <v>9149260.4000000004</v>
      </c>
      <c r="CC87" s="17">
        <v>11613100</v>
      </c>
      <c r="CD87" s="17">
        <v>9596707.7799999993</v>
      </c>
      <c r="CE87" s="17">
        <v>523700</v>
      </c>
      <c r="CF87" s="17">
        <v>887288</v>
      </c>
      <c r="CG87" s="17">
        <v>1253500</v>
      </c>
      <c r="CH87" s="17">
        <v>376331.99</v>
      </c>
      <c r="CI87" s="17">
        <v>8816435.4299999997</v>
      </c>
      <c r="CJ87" s="17">
        <v>216545</v>
      </c>
      <c r="CK87" s="17">
        <v>10910598.9</v>
      </c>
      <c r="CL87" s="64">
        <f t="shared" si="23"/>
        <v>1228318440.5600002</v>
      </c>
    </row>
    <row r="88" spans="1:90" s="20" customFormat="1" x14ac:dyDescent="0.6">
      <c r="A88" s="16" t="s">
        <v>249</v>
      </c>
      <c r="B88" s="17">
        <v>35770887.200000003</v>
      </c>
      <c r="C88" s="17">
        <v>3500000</v>
      </c>
      <c r="D88" s="17">
        <v>5200000</v>
      </c>
      <c r="E88" s="17">
        <v>3549026.33</v>
      </c>
      <c r="F88" s="17">
        <v>3000000</v>
      </c>
      <c r="G88" s="17">
        <v>4500000</v>
      </c>
      <c r="H88" s="17">
        <v>4129034</v>
      </c>
      <c r="I88" s="17">
        <v>12500000</v>
      </c>
      <c r="J88" s="17">
        <v>7113614.5999999996</v>
      </c>
      <c r="K88" s="17">
        <v>8121844.3200000003</v>
      </c>
      <c r="L88" s="17">
        <v>19576562.690000001</v>
      </c>
      <c r="M88" s="17">
        <v>1374636.6</v>
      </c>
      <c r="N88" s="17">
        <v>19000000</v>
      </c>
      <c r="O88" s="17">
        <v>4507752.93</v>
      </c>
      <c r="P88" s="17">
        <v>6547393.5999999996</v>
      </c>
      <c r="Q88" s="17">
        <v>10436299</v>
      </c>
      <c r="R88" s="17">
        <v>7500000</v>
      </c>
      <c r="S88" s="17">
        <v>5395521.4199999999</v>
      </c>
      <c r="T88" s="17">
        <v>4667809.79</v>
      </c>
      <c r="U88" s="17">
        <v>2000000</v>
      </c>
      <c r="V88" s="17">
        <v>60000000</v>
      </c>
      <c r="W88" s="17">
        <v>3728253.8</v>
      </c>
      <c r="X88" s="17">
        <v>8000000</v>
      </c>
      <c r="Y88" s="17">
        <v>4790838</v>
      </c>
      <c r="Z88" s="17">
        <v>2747032.01</v>
      </c>
      <c r="AA88" s="17">
        <v>4700000</v>
      </c>
      <c r="AB88" s="17">
        <v>4000000</v>
      </c>
      <c r="AC88" s="17">
        <v>18000000</v>
      </c>
      <c r="AD88" s="17">
        <v>6621791</v>
      </c>
      <c r="AE88" s="17">
        <v>4000000</v>
      </c>
      <c r="AF88" s="17">
        <v>5159525</v>
      </c>
      <c r="AG88" s="17">
        <v>4777620.4000000004</v>
      </c>
      <c r="AH88" s="17">
        <v>6180000</v>
      </c>
      <c r="AI88" s="17">
        <v>20800</v>
      </c>
      <c r="AJ88" s="17">
        <v>71720000</v>
      </c>
      <c r="AK88" s="17">
        <v>10000000</v>
      </c>
      <c r="AL88" s="17">
        <v>4000000</v>
      </c>
      <c r="AM88" s="17">
        <v>6000000</v>
      </c>
      <c r="AN88" s="17">
        <v>6058224.8399999999</v>
      </c>
      <c r="AO88" s="17">
        <v>5000000</v>
      </c>
      <c r="AP88" s="17">
        <v>2100000</v>
      </c>
      <c r="AQ88" s="17">
        <v>23967968.170000002</v>
      </c>
      <c r="AR88" s="17">
        <v>8966800</v>
      </c>
      <c r="AS88" s="17">
        <v>11958205</v>
      </c>
      <c r="AT88" s="17">
        <v>10000000</v>
      </c>
      <c r="AU88" s="17">
        <v>4000000</v>
      </c>
      <c r="AV88" s="17">
        <v>3369938.4</v>
      </c>
      <c r="AW88" s="17">
        <v>7074106.1200000001</v>
      </c>
      <c r="AX88" s="17">
        <v>2796364.2</v>
      </c>
      <c r="AY88" s="17">
        <v>4000000</v>
      </c>
      <c r="AZ88" s="17">
        <v>32485699.879999999</v>
      </c>
      <c r="BA88" s="17">
        <v>4099000</v>
      </c>
      <c r="BB88" s="17">
        <v>28280000</v>
      </c>
      <c r="BC88" s="17">
        <v>19268942.800000001</v>
      </c>
      <c r="BD88" s="17">
        <v>0</v>
      </c>
      <c r="BE88" s="17">
        <v>5410000</v>
      </c>
      <c r="BF88" s="17">
        <v>20947728.149999999</v>
      </c>
      <c r="BG88" s="17">
        <v>50000</v>
      </c>
      <c r="BH88" s="17">
        <v>1000000</v>
      </c>
      <c r="BI88" s="17">
        <v>5309539.2</v>
      </c>
      <c r="BJ88" s="17">
        <v>3900000</v>
      </c>
      <c r="BK88" s="17">
        <v>27741390.579999998</v>
      </c>
      <c r="BL88" s="17">
        <v>6908952.4000000004</v>
      </c>
      <c r="BM88" s="17">
        <v>6000000</v>
      </c>
      <c r="BN88" s="17">
        <v>1290292.3</v>
      </c>
      <c r="BO88" s="17">
        <v>6622261.4800000004</v>
      </c>
      <c r="BP88" s="17">
        <v>4083066.61</v>
      </c>
      <c r="BQ88" s="17">
        <v>12000000</v>
      </c>
      <c r="BR88" s="17">
        <v>6182698.7800000003</v>
      </c>
      <c r="BS88" s="17">
        <v>6494431.0499999998</v>
      </c>
      <c r="BT88" s="17">
        <v>15000000</v>
      </c>
      <c r="BU88" s="17">
        <v>2489500</v>
      </c>
      <c r="BV88" s="17">
        <v>800000</v>
      </c>
      <c r="BW88" s="17">
        <v>10000000</v>
      </c>
      <c r="BX88" s="17">
        <v>4990000</v>
      </c>
      <c r="BY88" s="17">
        <v>3832137.72</v>
      </c>
      <c r="BZ88" s="17">
        <v>5373034.0999999996</v>
      </c>
      <c r="CA88" s="17">
        <v>13663169</v>
      </c>
      <c r="CB88" s="17">
        <v>11547325.039999999</v>
      </c>
      <c r="CC88" s="17">
        <v>15676362.210000001</v>
      </c>
      <c r="CD88" s="17">
        <v>7614647</v>
      </c>
      <c r="CE88" s="17">
        <v>3000000</v>
      </c>
      <c r="CF88" s="17">
        <v>899788.2</v>
      </c>
      <c r="CG88" s="17">
        <v>4917936.88</v>
      </c>
      <c r="CH88" s="17">
        <v>2411457.0699999998</v>
      </c>
      <c r="CI88" s="17">
        <v>11002104.810000001</v>
      </c>
      <c r="CJ88" s="17">
        <v>1476864.4</v>
      </c>
      <c r="CK88" s="17">
        <v>1460579.88</v>
      </c>
      <c r="CL88" s="64">
        <f t="shared" si="23"/>
        <v>796356758.95999992</v>
      </c>
    </row>
    <row r="89" spans="1:90" s="20" customFormat="1" x14ac:dyDescent="0.6">
      <c r="A89" s="16" t="s">
        <v>250</v>
      </c>
      <c r="B89" s="17">
        <v>14101396</v>
      </c>
      <c r="C89" s="17">
        <v>7200000</v>
      </c>
      <c r="D89" s="17">
        <v>3200000</v>
      </c>
      <c r="E89" s="17">
        <v>1657988.81</v>
      </c>
      <c r="F89" s="17">
        <v>100000</v>
      </c>
      <c r="G89" s="17">
        <v>3200000</v>
      </c>
      <c r="H89" s="17">
        <v>5238920</v>
      </c>
      <c r="I89" s="17">
        <v>1907395.44</v>
      </c>
      <c r="J89" s="17">
        <v>290078.42</v>
      </c>
      <c r="K89" s="17">
        <v>991940</v>
      </c>
      <c r="L89" s="17">
        <v>64648863.289999999</v>
      </c>
      <c r="M89" s="17">
        <v>945253.48</v>
      </c>
      <c r="N89" s="17">
        <v>67454377.590000004</v>
      </c>
      <c r="O89" s="17">
        <v>10582453.359999999</v>
      </c>
      <c r="P89" s="17">
        <v>9553982.1500000004</v>
      </c>
      <c r="Q89" s="17">
        <v>2805427.93</v>
      </c>
      <c r="R89" s="17">
        <v>1814776.01</v>
      </c>
      <c r="S89" s="17">
        <v>10577944.59</v>
      </c>
      <c r="T89" s="17">
        <v>15886672.949999999</v>
      </c>
      <c r="U89" s="17">
        <v>200000</v>
      </c>
      <c r="V89" s="17">
        <v>100000000</v>
      </c>
      <c r="W89" s="17">
        <v>342616.4</v>
      </c>
      <c r="X89" s="17">
        <v>1000000</v>
      </c>
      <c r="Y89" s="17">
        <v>5734046.1200000001</v>
      </c>
      <c r="Z89" s="17">
        <v>1400000</v>
      </c>
      <c r="AA89" s="17">
        <v>2785000</v>
      </c>
      <c r="AB89" s="17">
        <v>3300000</v>
      </c>
      <c r="AC89" s="17">
        <v>22420000</v>
      </c>
      <c r="AD89" s="17">
        <v>1000000</v>
      </c>
      <c r="AE89" s="17">
        <v>600000</v>
      </c>
      <c r="AF89" s="17">
        <v>4495000</v>
      </c>
      <c r="AG89" s="17">
        <v>3725536.42</v>
      </c>
      <c r="AH89" s="17">
        <v>874761.38</v>
      </c>
      <c r="AI89" s="17">
        <v>200000</v>
      </c>
      <c r="AJ89" s="17">
        <v>0</v>
      </c>
      <c r="AK89" s="17">
        <v>4500000</v>
      </c>
      <c r="AL89" s="17">
        <v>6700000</v>
      </c>
      <c r="AM89" s="17">
        <v>8000000</v>
      </c>
      <c r="AN89" s="17">
        <v>982358.62</v>
      </c>
      <c r="AO89" s="17">
        <v>700000</v>
      </c>
      <c r="AP89" s="17">
        <v>500000</v>
      </c>
      <c r="AQ89" s="17">
        <v>108005131.63</v>
      </c>
      <c r="AR89" s="17">
        <v>687008.97</v>
      </c>
      <c r="AS89" s="17">
        <v>594824</v>
      </c>
      <c r="AT89" s="17">
        <v>8000000</v>
      </c>
      <c r="AU89" s="17">
        <v>3000000</v>
      </c>
      <c r="AV89" s="17">
        <v>1400000</v>
      </c>
      <c r="AW89" s="17">
        <v>4832707.9000000004</v>
      </c>
      <c r="AX89" s="17">
        <v>2511058.2999999998</v>
      </c>
      <c r="AY89" s="17">
        <v>250000</v>
      </c>
      <c r="AZ89" s="17">
        <v>9278985.0700000003</v>
      </c>
      <c r="BA89" s="17">
        <v>1000000</v>
      </c>
      <c r="BB89" s="17">
        <v>0</v>
      </c>
      <c r="BC89" s="17">
        <v>43106432.600000001</v>
      </c>
      <c r="BD89" s="17">
        <v>0</v>
      </c>
      <c r="BE89" s="17">
        <v>10000</v>
      </c>
      <c r="BF89" s="17">
        <v>76734084.430000007</v>
      </c>
      <c r="BG89" s="17">
        <v>20000</v>
      </c>
      <c r="BH89" s="17">
        <v>1000000</v>
      </c>
      <c r="BI89" s="17">
        <v>974341.66</v>
      </c>
      <c r="BJ89" s="17">
        <v>998817.03</v>
      </c>
      <c r="BK89" s="17">
        <v>121887677.67</v>
      </c>
      <c r="BL89" s="17">
        <v>14250670.26</v>
      </c>
      <c r="BM89" s="17">
        <v>700000</v>
      </c>
      <c r="BN89" s="17">
        <v>0</v>
      </c>
      <c r="BO89" s="17">
        <v>1950532.52</v>
      </c>
      <c r="BP89" s="17">
        <v>7128870.1699999999</v>
      </c>
      <c r="BQ89" s="17">
        <v>500000000</v>
      </c>
      <c r="BR89" s="17">
        <v>22054269.050000001</v>
      </c>
      <c r="BS89" s="17">
        <v>1231042.28</v>
      </c>
      <c r="BT89" s="17">
        <v>68715173.030000001</v>
      </c>
      <c r="BU89" s="17">
        <v>4708000</v>
      </c>
      <c r="BV89" s="17">
        <v>3671959</v>
      </c>
      <c r="BW89" s="17">
        <v>13500000</v>
      </c>
      <c r="BX89" s="17">
        <v>2741102.53</v>
      </c>
      <c r="BY89" s="17">
        <v>7599921.9000000004</v>
      </c>
      <c r="BZ89" s="17">
        <v>5696140.6500000004</v>
      </c>
      <c r="CA89" s="17">
        <v>8824871</v>
      </c>
      <c r="CB89" s="17">
        <v>30605873.75</v>
      </c>
      <c r="CC89" s="17">
        <v>10282548.92</v>
      </c>
      <c r="CD89" s="17">
        <v>5837125.9000000004</v>
      </c>
      <c r="CE89" s="17">
        <v>6500000</v>
      </c>
      <c r="CF89" s="17">
        <v>405777.72</v>
      </c>
      <c r="CG89" s="17">
        <v>4987666.5199999996</v>
      </c>
      <c r="CH89" s="17">
        <v>483432.38</v>
      </c>
      <c r="CI89" s="17">
        <v>11292795.949999999</v>
      </c>
      <c r="CJ89" s="17">
        <v>2941667.37</v>
      </c>
      <c r="CK89" s="17">
        <v>0</v>
      </c>
      <c r="CL89" s="64">
        <f t="shared" si="23"/>
        <v>1512017299.1200004</v>
      </c>
    </row>
    <row r="90" spans="1:90" s="20" customFormat="1" x14ac:dyDescent="0.6">
      <c r="A90" s="16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64"/>
    </row>
    <row r="91" spans="1:90" s="20" customFormat="1" x14ac:dyDescent="0.6">
      <c r="A91" s="94" t="s">
        <v>281</v>
      </c>
      <c r="B91" s="85"/>
      <c r="C91" s="86"/>
      <c r="D91" s="86"/>
      <c r="E91" s="86"/>
      <c r="F91" s="86"/>
      <c r="G91" s="86"/>
      <c r="H91" s="86"/>
      <c r="I91" s="86"/>
      <c r="J91" s="86"/>
      <c r="K91" s="88"/>
      <c r="L91" s="95"/>
      <c r="M91" s="88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7"/>
      <c r="AD91" s="86"/>
      <c r="AE91" s="86"/>
      <c r="AF91" s="86"/>
      <c r="AG91" s="86"/>
      <c r="AH91" s="88"/>
      <c r="AI91" s="86"/>
      <c r="AJ91" s="88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8"/>
      <c r="BC91" s="86"/>
      <c r="BD91" s="86"/>
      <c r="BE91" s="86"/>
      <c r="BF91" s="86"/>
      <c r="BG91" s="88"/>
      <c r="BH91" s="86"/>
      <c r="BI91" s="86"/>
      <c r="BJ91" s="86"/>
      <c r="BK91" s="86"/>
      <c r="BL91" s="86"/>
      <c r="BM91" s="86"/>
      <c r="BN91" s="88"/>
      <c r="BO91" s="86"/>
      <c r="BP91" s="86"/>
      <c r="BQ91" s="9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8"/>
      <c r="CK91" s="86"/>
      <c r="CL91" s="89"/>
    </row>
    <row r="92" spans="1:90" s="20" customFormat="1" x14ac:dyDescent="0.6">
      <c r="A92" s="58" t="s">
        <v>279</v>
      </c>
      <c r="B92" s="17"/>
      <c r="C92" s="19"/>
      <c r="D92" s="19"/>
      <c r="E92" s="19"/>
      <c r="F92" s="19"/>
      <c r="G92" s="19"/>
      <c r="H92" s="19"/>
      <c r="I92" s="19"/>
      <c r="J92" s="19"/>
      <c r="K92" s="21"/>
      <c r="L92" s="27"/>
      <c r="M92" s="21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28"/>
      <c r="AD92" s="19"/>
      <c r="AE92" s="19"/>
      <c r="AF92" s="19"/>
      <c r="AG92" s="19"/>
      <c r="AH92" s="21"/>
      <c r="AI92" s="19"/>
      <c r="AJ92" s="21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21"/>
      <c r="BC92" s="19"/>
      <c r="BD92" s="19"/>
      <c r="BE92" s="19"/>
      <c r="BF92" s="19"/>
      <c r="BG92" s="21"/>
      <c r="BH92" s="19"/>
      <c r="BI92" s="19"/>
      <c r="BJ92" s="19"/>
      <c r="BK92" s="19"/>
      <c r="BL92" s="19"/>
      <c r="BM92" s="19"/>
      <c r="BN92" s="21"/>
      <c r="BO92" s="19"/>
      <c r="BP92" s="19"/>
      <c r="BQ92" s="30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21"/>
      <c r="CK92" s="19"/>
      <c r="CL92" s="64"/>
    </row>
    <row r="93" spans="1:90" s="20" customFormat="1" x14ac:dyDescent="0.6">
      <c r="A93" s="90" t="s">
        <v>369</v>
      </c>
      <c r="B93" s="91">
        <f>SUM(B94:B100)</f>
        <v>791400000</v>
      </c>
      <c r="C93" s="91">
        <f t="shared" ref="C93:BN93" si="24">SUM(C94:C100)</f>
        <v>63224000</v>
      </c>
      <c r="D93" s="91">
        <f t="shared" si="24"/>
        <v>61697000</v>
      </c>
      <c r="E93" s="91">
        <f t="shared" si="24"/>
        <v>61968762.099999994</v>
      </c>
      <c r="F93" s="91">
        <f t="shared" si="24"/>
        <v>33606120</v>
      </c>
      <c r="G93" s="91">
        <f t="shared" si="24"/>
        <v>64786598</v>
      </c>
      <c r="H93" s="91">
        <f t="shared" si="24"/>
        <v>70308590.400000006</v>
      </c>
      <c r="I93" s="91">
        <f t="shared" si="24"/>
        <v>183992499.56</v>
      </c>
      <c r="J93" s="91">
        <f t="shared" si="24"/>
        <v>69027079.969999999</v>
      </c>
      <c r="K93" s="91">
        <f t="shared" si="24"/>
        <v>64590687.540000007</v>
      </c>
      <c r="L93" s="91">
        <f t="shared" si="24"/>
        <v>212410174.92999998</v>
      </c>
      <c r="M93" s="91">
        <f t="shared" si="24"/>
        <v>21288867.670000002</v>
      </c>
      <c r="N93" s="91">
        <f t="shared" si="24"/>
        <v>452309130.61000001</v>
      </c>
      <c r="O93" s="91">
        <f t="shared" si="24"/>
        <v>97017603.510000005</v>
      </c>
      <c r="P93" s="91">
        <f t="shared" si="24"/>
        <v>145751000</v>
      </c>
      <c r="Q93" s="91">
        <f t="shared" si="24"/>
        <v>160958187.45000002</v>
      </c>
      <c r="R93" s="91">
        <f t="shared" si="24"/>
        <v>66036127.189999998</v>
      </c>
      <c r="S93" s="91">
        <f t="shared" si="24"/>
        <v>79171776.24000001</v>
      </c>
      <c r="T93" s="91">
        <f t="shared" si="24"/>
        <v>54688707.720000006</v>
      </c>
      <c r="U93" s="91">
        <f t="shared" si="24"/>
        <v>39130000</v>
      </c>
      <c r="V93" s="91">
        <f t="shared" si="24"/>
        <v>1010000000</v>
      </c>
      <c r="W93" s="91">
        <f t="shared" si="24"/>
        <v>63096527.789999992</v>
      </c>
      <c r="X93" s="91">
        <f t="shared" si="24"/>
        <v>116300000</v>
      </c>
      <c r="Y93" s="91">
        <f t="shared" si="24"/>
        <v>86519762.909999996</v>
      </c>
      <c r="Z93" s="91">
        <f t="shared" si="24"/>
        <v>27768044.5</v>
      </c>
      <c r="AA93" s="91">
        <f t="shared" si="24"/>
        <v>36280000</v>
      </c>
      <c r="AB93" s="91">
        <f t="shared" si="24"/>
        <v>42500000</v>
      </c>
      <c r="AC93" s="91">
        <f t="shared" si="24"/>
        <v>181889943</v>
      </c>
      <c r="AD93" s="91">
        <f t="shared" si="24"/>
        <v>50120000</v>
      </c>
      <c r="AE93" s="91">
        <f t="shared" si="24"/>
        <v>61430807.309999995</v>
      </c>
      <c r="AF93" s="91">
        <f t="shared" si="24"/>
        <v>71160165</v>
      </c>
      <c r="AG93" s="91">
        <f t="shared" si="24"/>
        <v>97970000</v>
      </c>
      <c r="AH93" s="91">
        <f t="shared" si="24"/>
        <v>66402220.159999996</v>
      </c>
      <c r="AI93" s="91">
        <f t="shared" si="24"/>
        <v>47600000</v>
      </c>
      <c r="AJ93" s="91">
        <f t="shared" si="24"/>
        <v>1540795937.1000001</v>
      </c>
      <c r="AK93" s="91">
        <f t="shared" si="24"/>
        <v>71032838</v>
      </c>
      <c r="AL93" s="91">
        <f t="shared" si="24"/>
        <v>53235000</v>
      </c>
      <c r="AM93" s="91">
        <f t="shared" si="24"/>
        <v>134577255.19999999</v>
      </c>
      <c r="AN93" s="91">
        <f t="shared" si="24"/>
        <v>124546919.59</v>
      </c>
      <c r="AO93" s="91">
        <f t="shared" si="24"/>
        <v>60703020.110000007</v>
      </c>
      <c r="AP93" s="91">
        <f t="shared" si="24"/>
        <v>15533448</v>
      </c>
      <c r="AQ93" s="91">
        <f t="shared" si="24"/>
        <v>494319826.31000006</v>
      </c>
      <c r="AR93" s="91">
        <f t="shared" si="24"/>
        <v>69592508.75</v>
      </c>
      <c r="AS93" s="91">
        <f t="shared" si="24"/>
        <v>122219058.52</v>
      </c>
      <c r="AT93" s="91">
        <f t="shared" si="24"/>
        <v>101091573.95</v>
      </c>
      <c r="AU93" s="91">
        <f t="shared" si="24"/>
        <v>49032398.049999997</v>
      </c>
      <c r="AV93" s="91">
        <f t="shared" si="24"/>
        <v>31545530.140000001</v>
      </c>
      <c r="AW93" s="91">
        <f t="shared" si="24"/>
        <v>57525000</v>
      </c>
      <c r="AX93" s="91">
        <f t="shared" si="24"/>
        <v>63861111.840000004</v>
      </c>
      <c r="AY93" s="91">
        <f t="shared" si="24"/>
        <v>45203000</v>
      </c>
      <c r="AZ93" s="91">
        <f t="shared" si="24"/>
        <v>72393182.970000014</v>
      </c>
      <c r="BA93" s="91">
        <f t="shared" si="24"/>
        <v>53873000</v>
      </c>
      <c r="BB93" s="91">
        <f t="shared" si="24"/>
        <v>917150000</v>
      </c>
      <c r="BC93" s="91">
        <f t="shared" si="24"/>
        <v>433115222.77999997</v>
      </c>
      <c r="BD93" s="91">
        <f t="shared" si="24"/>
        <v>44222689.469999991</v>
      </c>
      <c r="BE93" s="91">
        <f t="shared" si="24"/>
        <v>74935000</v>
      </c>
      <c r="BF93" s="91">
        <f t="shared" si="24"/>
        <v>522140000</v>
      </c>
      <c r="BG93" s="91">
        <f t="shared" si="24"/>
        <v>45310788.5</v>
      </c>
      <c r="BH93" s="91">
        <f t="shared" si="24"/>
        <v>25552000</v>
      </c>
      <c r="BI93" s="91">
        <f t="shared" si="24"/>
        <v>88482098.729999989</v>
      </c>
      <c r="BJ93" s="91">
        <f t="shared" si="24"/>
        <v>56609529.640000001</v>
      </c>
      <c r="BK93" s="91">
        <f t="shared" si="24"/>
        <v>676784297.32000005</v>
      </c>
      <c r="BL93" s="91">
        <f t="shared" si="24"/>
        <v>111606727.62</v>
      </c>
      <c r="BM93" s="91">
        <f t="shared" si="24"/>
        <v>85755000</v>
      </c>
      <c r="BN93" s="91">
        <f t="shared" si="24"/>
        <v>145397838.04999998</v>
      </c>
      <c r="BO93" s="91">
        <f t="shared" ref="BO93:CL93" si="25">SUM(BO94:BO100)</f>
        <v>62426841.999999993</v>
      </c>
      <c r="BP93" s="91">
        <f t="shared" si="25"/>
        <v>62229233.259999998</v>
      </c>
      <c r="BQ93" s="91">
        <f t="shared" si="25"/>
        <v>3754000000</v>
      </c>
      <c r="BR93" s="91">
        <f t="shared" si="25"/>
        <v>91261291.469999999</v>
      </c>
      <c r="BS93" s="91">
        <f t="shared" si="25"/>
        <v>68581060.649999991</v>
      </c>
      <c r="BT93" s="91">
        <f t="shared" si="25"/>
        <v>433100000</v>
      </c>
      <c r="BU93" s="91">
        <f t="shared" si="25"/>
        <v>17154505.870000001</v>
      </c>
      <c r="BV93" s="91">
        <f t="shared" si="25"/>
        <v>59346681.659999996</v>
      </c>
      <c r="BW93" s="91">
        <f t="shared" si="25"/>
        <v>258820000</v>
      </c>
      <c r="BX93" s="91">
        <f t="shared" si="25"/>
        <v>44072696.230000004</v>
      </c>
      <c r="BY93" s="91">
        <f t="shared" si="25"/>
        <v>52906910.739999995</v>
      </c>
      <c r="BZ93" s="91">
        <f t="shared" si="25"/>
        <v>65044319.640000001</v>
      </c>
      <c r="CA93" s="91">
        <f t="shared" si="25"/>
        <v>113442185.80999999</v>
      </c>
      <c r="CB93" s="91">
        <f t="shared" si="25"/>
        <v>216154000</v>
      </c>
      <c r="CC93" s="91">
        <f t="shared" si="25"/>
        <v>93532030.770000011</v>
      </c>
      <c r="CD93" s="91">
        <f t="shared" si="25"/>
        <v>173757042.59</v>
      </c>
      <c r="CE93" s="91">
        <f t="shared" si="25"/>
        <v>50100000</v>
      </c>
      <c r="CF93" s="91">
        <f t="shared" si="25"/>
        <v>37222059.020000003</v>
      </c>
      <c r="CG93" s="91">
        <f t="shared" si="25"/>
        <v>45240702.170000002</v>
      </c>
      <c r="CH93" s="91">
        <f t="shared" si="25"/>
        <v>49531605.180000007</v>
      </c>
      <c r="CI93" s="91">
        <f t="shared" si="25"/>
        <v>252772219.52000004</v>
      </c>
      <c r="CJ93" s="91">
        <f t="shared" si="25"/>
        <v>44722757.969999991</v>
      </c>
      <c r="CK93" s="91">
        <f t="shared" si="25"/>
        <v>45903200.590000004</v>
      </c>
      <c r="CL93" s="91">
        <f t="shared" si="25"/>
        <v>17231863529.339996</v>
      </c>
    </row>
    <row r="94" spans="1:90" s="20" customFormat="1" x14ac:dyDescent="0.6">
      <c r="A94" s="16" t="s">
        <v>252</v>
      </c>
      <c r="B94" s="17">
        <v>415000000</v>
      </c>
      <c r="C94" s="17">
        <v>44000000</v>
      </c>
      <c r="D94" s="17">
        <v>49000000</v>
      </c>
      <c r="E94" s="17">
        <v>45103383.57</v>
      </c>
      <c r="F94" s="17">
        <v>28000000</v>
      </c>
      <c r="G94" s="17">
        <v>36000000</v>
      </c>
      <c r="H94" s="17">
        <v>57500000</v>
      </c>
      <c r="I94" s="17">
        <v>135543855.56</v>
      </c>
      <c r="J94" s="17">
        <v>55301495.880000003</v>
      </c>
      <c r="K94" s="17">
        <v>54780489.520000003</v>
      </c>
      <c r="L94" s="17">
        <v>110444372.92</v>
      </c>
      <c r="M94" s="17">
        <v>16771110.77</v>
      </c>
      <c r="N94" s="17">
        <v>278015565.05000001</v>
      </c>
      <c r="O94" s="17">
        <v>78435125.239999995</v>
      </c>
      <c r="P94" s="17">
        <v>120000000</v>
      </c>
      <c r="Q94" s="17">
        <v>110083417.75</v>
      </c>
      <c r="R94" s="17">
        <v>47000000</v>
      </c>
      <c r="S94" s="17">
        <v>53705447.640000001</v>
      </c>
      <c r="T94" s="17">
        <v>42700307.460000001</v>
      </c>
      <c r="U94" s="17">
        <v>29000000</v>
      </c>
      <c r="V94" s="17">
        <v>505000000</v>
      </c>
      <c r="W94" s="17">
        <v>53847305.530000001</v>
      </c>
      <c r="X94" s="17">
        <v>90000000</v>
      </c>
      <c r="Y94" s="17">
        <v>72471355</v>
      </c>
      <c r="Z94" s="17">
        <v>22048044.5</v>
      </c>
      <c r="AA94" s="17">
        <v>25000000</v>
      </c>
      <c r="AB94" s="17">
        <v>31000000</v>
      </c>
      <c r="AC94" s="17">
        <v>122000000</v>
      </c>
      <c r="AD94" s="17">
        <v>40000000</v>
      </c>
      <c r="AE94" s="17">
        <v>51383751.920000002</v>
      </c>
      <c r="AF94" s="17">
        <v>61300579.75</v>
      </c>
      <c r="AG94" s="17">
        <v>57000000</v>
      </c>
      <c r="AH94" s="17">
        <v>57432625.979999997</v>
      </c>
      <c r="AI94" s="17">
        <v>35000000</v>
      </c>
      <c r="AJ94" s="17">
        <v>679346056.30999994</v>
      </c>
      <c r="AK94" s="17">
        <v>58000000</v>
      </c>
      <c r="AL94" s="17">
        <v>40000000</v>
      </c>
      <c r="AM94" s="17">
        <v>94952236.140000001</v>
      </c>
      <c r="AN94" s="17">
        <v>70974668.599999994</v>
      </c>
      <c r="AO94" s="17">
        <v>37404386.609999999</v>
      </c>
      <c r="AP94" s="17">
        <v>9500000</v>
      </c>
      <c r="AQ94" s="17">
        <v>332493988.87</v>
      </c>
      <c r="AR94" s="17">
        <v>53968800</v>
      </c>
      <c r="AS94" s="17">
        <v>90530816</v>
      </c>
      <c r="AT94" s="17">
        <v>67193180.5</v>
      </c>
      <c r="AU94" s="17">
        <v>38065755.049999997</v>
      </c>
      <c r="AV94" s="17">
        <v>23400000</v>
      </c>
      <c r="AW94" s="17">
        <v>40000000</v>
      </c>
      <c r="AX94" s="17">
        <v>46465642.960000001</v>
      </c>
      <c r="AY94" s="17">
        <v>35700000</v>
      </c>
      <c r="AZ94" s="17">
        <v>39255124.700000003</v>
      </c>
      <c r="BA94" s="17">
        <v>43500000</v>
      </c>
      <c r="BB94" s="17">
        <v>363650000</v>
      </c>
      <c r="BC94" s="17">
        <v>344576206.88999999</v>
      </c>
      <c r="BD94" s="17">
        <v>34095094.479999997</v>
      </c>
      <c r="BE94" s="17">
        <v>57700000</v>
      </c>
      <c r="BF94" s="17">
        <v>271440000</v>
      </c>
      <c r="BG94" s="17">
        <v>39239788.5</v>
      </c>
      <c r="BH94" s="17">
        <v>18000000</v>
      </c>
      <c r="BI94" s="17">
        <v>78867830.959999993</v>
      </c>
      <c r="BJ94" s="17">
        <v>45735019.409999996</v>
      </c>
      <c r="BK94" s="17">
        <v>417038985</v>
      </c>
      <c r="BL94" s="17">
        <v>90000000</v>
      </c>
      <c r="BM94" s="17">
        <v>70000000</v>
      </c>
      <c r="BN94" s="17">
        <v>110359544.48</v>
      </c>
      <c r="BO94" s="17">
        <v>51413793.729999997</v>
      </c>
      <c r="BP94" s="17">
        <v>49792398.960000001</v>
      </c>
      <c r="BQ94" s="17">
        <v>2100000000</v>
      </c>
      <c r="BR94" s="17">
        <v>67231824.379999995</v>
      </c>
      <c r="BS94" s="17">
        <v>52379785.68</v>
      </c>
      <c r="BT94" s="17">
        <v>295000000</v>
      </c>
      <c r="BU94" s="17">
        <v>5060000</v>
      </c>
      <c r="BV94" s="17">
        <v>46910348.240000002</v>
      </c>
      <c r="BW94" s="17">
        <v>190000000</v>
      </c>
      <c r="BX94" s="17">
        <v>36693244.439999998</v>
      </c>
      <c r="BY94" s="17">
        <v>43580584.640000001</v>
      </c>
      <c r="BZ94" s="17">
        <v>49223240.590000004</v>
      </c>
      <c r="CA94" s="17">
        <v>80012412.25</v>
      </c>
      <c r="CB94" s="17">
        <v>150000000</v>
      </c>
      <c r="CC94" s="17">
        <v>76207530.790000007</v>
      </c>
      <c r="CD94" s="17">
        <v>121900000</v>
      </c>
      <c r="CE94" s="17">
        <v>42000000</v>
      </c>
      <c r="CF94" s="17">
        <v>28726237.460000001</v>
      </c>
      <c r="CG94" s="17">
        <v>37624568.25</v>
      </c>
      <c r="CH94" s="17">
        <v>40232070.060000002</v>
      </c>
      <c r="CI94" s="17">
        <v>193707935.58000001</v>
      </c>
      <c r="CJ94" s="17">
        <v>37473172.619999997</v>
      </c>
      <c r="CK94" s="17">
        <v>37439764.420000002</v>
      </c>
      <c r="CL94" s="64">
        <f t="shared" ref="CL94:CL99" si="26">SUM(B94:CK94)</f>
        <v>10603930271.589998</v>
      </c>
    </row>
    <row r="95" spans="1:90" s="20" customFormat="1" x14ac:dyDescent="0.6">
      <c r="A95" s="16" t="s">
        <v>253</v>
      </c>
      <c r="B95" s="17">
        <v>3200000</v>
      </c>
      <c r="C95" s="17">
        <v>24000</v>
      </c>
      <c r="D95" s="17">
        <v>0</v>
      </c>
      <c r="E95" s="17">
        <v>199688.8</v>
      </c>
      <c r="F95" s="17">
        <v>0</v>
      </c>
      <c r="G95" s="17">
        <v>95000</v>
      </c>
      <c r="H95" s="17">
        <v>30000</v>
      </c>
      <c r="I95" s="17">
        <v>124536</v>
      </c>
      <c r="J95" s="17">
        <v>2240</v>
      </c>
      <c r="K95" s="17">
        <v>12794.6</v>
      </c>
      <c r="L95" s="17">
        <v>895768.3</v>
      </c>
      <c r="M95" s="17">
        <v>0</v>
      </c>
      <c r="N95" s="17">
        <v>1600000</v>
      </c>
      <c r="O95" s="17">
        <v>65870.2</v>
      </c>
      <c r="P95" s="17">
        <v>8000</v>
      </c>
      <c r="Q95" s="17">
        <v>219736</v>
      </c>
      <c r="R95" s="17">
        <v>90267.57</v>
      </c>
      <c r="S95" s="17">
        <v>50000</v>
      </c>
      <c r="T95" s="17">
        <v>11171.24</v>
      </c>
      <c r="U95" s="17">
        <v>30000</v>
      </c>
      <c r="V95" s="17">
        <v>3000000</v>
      </c>
      <c r="W95" s="17">
        <v>34849</v>
      </c>
      <c r="X95" s="17">
        <v>50000</v>
      </c>
      <c r="Y95" s="17">
        <v>180625.09</v>
      </c>
      <c r="Z95" s="17">
        <v>20000</v>
      </c>
      <c r="AA95" s="17">
        <v>80000</v>
      </c>
      <c r="AB95" s="17">
        <v>50000</v>
      </c>
      <c r="AC95" s="17">
        <v>289943</v>
      </c>
      <c r="AD95" s="17">
        <v>400000</v>
      </c>
      <c r="AE95" s="17">
        <v>10000</v>
      </c>
      <c r="AF95" s="17">
        <v>50417.73</v>
      </c>
      <c r="AG95" s="17">
        <v>70000</v>
      </c>
      <c r="AH95" s="17">
        <v>41705</v>
      </c>
      <c r="AI95" s="17">
        <v>15000</v>
      </c>
      <c r="AJ95" s="17">
        <v>8121991.2699999996</v>
      </c>
      <c r="AK95" s="17">
        <v>20000</v>
      </c>
      <c r="AL95" s="17">
        <v>30000</v>
      </c>
      <c r="AM95" s="17">
        <v>150000</v>
      </c>
      <c r="AN95" s="17">
        <v>585064</v>
      </c>
      <c r="AO95" s="17">
        <v>56000</v>
      </c>
      <c r="AP95" s="17">
        <v>0</v>
      </c>
      <c r="AQ95" s="17">
        <v>276056</v>
      </c>
      <c r="AR95" s="17">
        <v>69500</v>
      </c>
      <c r="AS95" s="17">
        <v>65550</v>
      </c>
      <c r="AT95" s="17">
        <v>61473.4</v>
      </c>
      <c r="AU95" s="17">
        <v>44000</v>
      </c>
      <c r="AV95" s="17">
        <v>15383.5</v>
      </c>
      <c r="AW95" s="17">
        <v>60000</v>
      </c>
      <c r="AX95" s="17">
        <v>13000</v>
      </c>
      <c r="AY95" s="17">
        <v>25000</v>
      </c>
      <c r="AZ95" s="17">
        <v>361374.5</v>
      </c>
      <c r="BA95" s="17">
        <v>12000</v>
      </c>
      <c r="BB95" s="17">
        <v>6000000</v>
      </c>
      <c r="BC95" s="17">
        <v>592187.85</v>
      </c>
      <c r="BD95" s="17">
        <v>29556.5</v>
      </c>
      <c r="BE95" s="17">
        <v>35000</v>
      </c>
      <c r="BF95" s="17">
        <v>5200000</v>
      </c>
      <c r="BG95" s="17">
        <v>16000</v>
      </c>
      <c r="BH95" s="17">
        <v>0</v>
      </c>
      <c r="BI95" s="17">
        <v>3499.33</v>
      </c>
      <c r="BJ95" s="17">
        <v>135898</v>
      </c>
      <c r="BK95" s="17">
        <v>2318032.75</v>
      </c>
      <c r="BL95" s="17">
        <v>0</v>
      </c>
      <c r="BM95" s="17">
        <v>45000</v>
      </c>
      <c r="BN95" s="17">
        <v>221026.9</v>
      </c>
      <c r="BO95" s="17">
        <v>4070</v>
      </c>
      <c r="BP95" s="17">
        <v>0</v>
      </c>
      <c r="BQ95" s="17">
        <v>32000000</v>
      </c>
      <c r="BR95" s="17">
        <v>17643</v>
      </c>
      <c r="BS95" s="17">
        <v>55456.19</v>
      </c>
      <c r="BT95" s="17">
        <v>1500000</v>
      </c>
      <c r="BU95" s="17">
        <v>0</v>
      </c>
      <c r="BV95" s="17">
        <v>48342</v>
      </c>
      <c r="BW95" s="17">
        <v>300000</v>
      </c>
      <c r="BX95" s="17">
        <v>25308</v>
      </c>
      <c r="BY95" s="17">
        <v>11812.5</v>
      </c>
      <c r="BZ95" s="17">
        <v>66286</v>
      </c>
      <c r="CA95" s="17">
        <v>120114</v>
      </c>
      <c r="CB95" s="17">
        <v>254000</v>
      </c>
      <c r="CC95" s="17">
        <v>27602</v>
      </c>
      <c r="CD95" s="17">
        <v>199929.86</v>
      </c>
      <c r="CE95" s="17">
        <v>0</v>
      </c>
      <c r="CF95" s="17">
        <v>0</v>
      </c>
      <c r="CG95" s="17">
        <v>0</v>
      </c>
      <c r="CH95" s="17">
        <v>4716</v>
      </c>
      <c r="CI95" s="17">
        <v>284011.5</v>
      </c>
      <c r="CJ95" s="17">
        <v>11806</v>
      </c>
      <c r="CK95" s="17">
        <v>0</v>
      </c>
      <c r="CL95" s="64">
        <f t="shared" si="26"/>
        <v>70445303.579999998</v>
      </c>
    </row>
    <row r="96" spans="1:90" s="20" customFormat="1" x14ac:dyDescent="0.6">
      <c r="A96" s="16" t="s">
        <v>254</v>
      </c>
      <c r="B96" s="17">
        <v>19000000</v>
      </c>
      <c r="C96" s="17">
        <v>2300000</v>
      </c>
      <c r="D96" s="17">
        <v>1100000</v>
      </c>
      <c r="E96" s="17">
        <v>2483354.94</v>
      </c>
      <c r="F96" s="17">
        <v>800000</v>
      </c>
      <c r="G96" s="17">
        <v>2900000</v>
      </c>
      <c r="H96" s="17">
        <v>1500000</v>
      </c>
      <c r="I96" s="17">
        <v>6735890</v>
      </c>
      <c r="J96" s="17">
        <v>2024150.84</v>
      </c>
      <c r="K96" s="17">
        <v>1405874.85</v>
      </c>
      <c r="L96" s="17">
        <v>6173365.4100000001</v>
      </c>
      <c r="M96" s="17">
        <v>613983.9</v>
      </c>
      <c r="N96" s="17">
        <v>20100000</v>
      </c>
      <c r="O96" s="17">
        <v>2002760.12</v>
      </c>
      <c r="P96" s="17">
        <v>3000000</v>
      </c>
      <c r="Q96" s="17">
        <v>9412979.3100000005</v>
      </c>
      <c r="R96" s="17">
        <v>1741839.57</v>
      </c>
      <c r="S96" s="17">
        <v>2010000</v>
      </c>
      <c r="T96" s="17">
        <v>1981721.27</v>
      </c>
      <c r="U96" s="17">
        <v>1000000</v>
      </c>
      <c r="V96" s="17">
        <v>30000000</v>
      </c>
      <c r="W96" s="17">
        <v>891258.43</v>
      </c>
      <c r="X96" s="17">
        <v>2000000</v>
      </c>
      <c r="Y96" s="17">
        <v>1185646</v>
      </c>
      <c r="Z96" s="17">
        <v>600000</v>
      </c>
      <c r="AA96" s="17">
        <v>2200000</v>
      </c>
      <c r="AB96" s="17">
        <v>1000000</v>
      </c>
      <c r="AC96" s="17">
        <v>6300000</v>
      </c>
      <c r="AD96" s="17">
        <v>1000000</v>
      </c>
      <c r="AE96" s="17">
        <v>1325972.58</v>
      </c>
      <c r="AF96" s="17">
        <v>1047147.75</v>
      </c>
      <c r="AG96" s="17">
        <v>3200000</v>
      </c>
      <c r="AH96" s="17">
        <v>912690.02</v>
      </c>
      <c r="AI96" s="17">
        <v>2000000</v>
      </c>
      <c r="AJ96" s="17">
        <v>60378723.909999996</v>
      </c>
      <c r="AK96" s="17">
        <v>2500000</v>
      </c>
      <c r="AL96" s="17">
        <v>2200000</v>
      </c>
      <c r="AM96" s="17">
        <v>6640814.5899999999</v>
      </c>
      <c r="AN96" s="17">
        <v>8091010.79</v>
      </c>
      <c r="AO96" s="17">
        <v>3500000</v>
      </c>
      <c r="AP96" s="17">
        <v>1000000</v>
      </c>
      <c r="AQ96" s="17">
        <v>19610481.239999998</v>
      </c>
      <c r="AR96" s="17">
        <v>2984400</v>
      </c>
      <c r="AS96" s="17">
        <v>6300000</v>
      </c>
      <c r="AT96" s="17">
        <v>5504860.04</v>
      </c>
      <c r="AU96" s="17">
        <v>1291393</v>
      </c>
      <c r="AV96" s="17">
        <v>792928.72</v>
      </c>
      <c r="AW96" s="17">
        <v>1700000</v>
      </c>
      <c r="AX96" s="17">
        <v>3883428.93</v>
      </c>
      <c r="AY96" s="17">
        <v>1500000</v>
      </c>
      <c r="AZ96" s="17">
        <v>8141446.3799999999</v>
      </c>
      <c r="BA96" s="17">
        <v>1350000</v>
      </c>
      <c r="BB96" s="17">
        <v>36000000</v>
      </c>
      <c r="BC96" s="17">
        <v>6694594.4199999999</v>
      </c>
      <c r="BD96" s="17">
        <v>1221513.51</v>
      </c>
      <c r="BE96" s="17">
        <v>1680000</v>
      </c>
      <c r="BF96" s="17">
        <v>24000000</v>
      </c>
      <c r="BG96" s="17">
        <v>250000</v>
      </c>
      <c r="BH96" s="17">
        <v>550000</v>
      </c>
      <c r="BI96" s="17">
        <v>1311544.08</v>
      </c>
      <c r="BJ96" s="17">
        <v>1366842.52</v>
      </c>
      <c r="BK96" s="17">
        <v>35424557.689999998</v>
      </c>
      <c r="BL96" s="17">
        <v>2000000</v>
      </c>
      <c r="BM96" s="17">
        <v>2500000</v>
      </c>
      <c r="BN96" s="17">
        <v>4899911.63</v>
      </c>
      <c r="BO96" s="17">
        <v>1172588.98</v>
      </c>
      <c r="BP96" s="17">
        <v>1860773.48</v>
      </c>
      <c r="BQ96" s="17">
        <v>120000000</v>
      </c>
      <c r="BR96" s="17">
        <v>3123527.73</v>
      </c>
      <c r="BS96" s="17">
        <v>2170537.85</v>
      </c>
      <c r="BT96" s="17">
        <v>16500000</v>
      </c>
      <c r="BU96" s="17">
        <v>2862005.87</v>
      </c>
      <c r="BV96" s="17">
        <v>945270.06</v>
      </c>
      <c r="BW96" s="17">
        <v>5000000</v>
      </c>
      <c r="BX96" s="17">
        <v>912524.42</v>
      </c>
      <c r="BY96" s="17">
        <v>1019902.16</v>
      </c>
      <c r="BZ96" s="17">
        <v>1705965</v>
      </c>
      <c r="CA96" s="17">
        <v>5201421</v>
      </c>
      <c r="CB96" s="17">
        <v>6200000</v>
      </c>
      <c r="CC96" s="17">
        <v>1350327.4</v>
      </c>
      <c r="CD96" s="17">
        <v>3790000</v>
      </c>
      <c r="CE96" s="17">
        <v>800000</v>
      </c>
      <c r="CF96" s="17">
        <v>990485.6</v>
      </c>
      <c r="CG96" s="17">
        <v>541288.19999999995</v>
      </c>
      <c r="CH96" s="17">
        <v>1718049.51</v>
      </c>
      <c r="CI96" s="17">
        <v>6392203.5199999996</v>
      </c>
      <c r="CJ96" s="17">
        <v>819925.01</v>
      </c>
      <c r="CK96" s="17">
        <v>860286.04</v>
      </c>
      <c r="CL96" s="64">
        <f t="shared" si="26"/>
        <v>583154168.26999986</v>
      </c>
    </row>
    <row r="97" spans="1:90" s="20" customFormat="1" x14ac:dyDescent="0.6">
      <c r="A97" s="16" t="s">
        <v>255</v>
      </c>
      <c r="B97" s="17">
        <v>160000000</v>
      </c>
      <c r="C97" s="17">
        <v>11800000</v>
      </c>
      <c r="D97" s="17">
        <v>7600000</v>
      </c>
      <c r="E97" s="17">
        <v>6651890.1699999999</v>
      </c>
      <c r="F97" s="17">
        <v>3000000</v>
      </c>
      <c r="G97" s="17">
        <v>21000000</v>
      </c>
      <c r="H97" s="17">
        <v>10000000</v>
      </c>
      <c r="I97" s="17">
        <v>25100000</v>
      </c>
      <c r="J97" s="17">
        <v>7461346.8899999997</v>
      </c>
      <c r="K97" s="17">
        <v>4813523.09</v>
      </c>
      <c r="L97" s="17">
        <v>60507211.82</v>
      </c>
      <c r="M97" s="17">
        <v>2651003.2799999998</v>
      </c>
      <c r="N97" s="17">
        <v>87500000</v>
      </c>
      <c r="O97" s="17">
        <v>9020073.1899999995</v>
      </c>
      <c r="P97" s="17">
        <v>14000000</v>
      </c>
      <c r="Q97" s="17">
        <v>32599570.02</v>
      </c>
      <c r="R97" s="17">
        <v>10753858.550000001</v>
      </c>
      <c r="S97" s="17">
        <v>13097750</v>
      </c>
      <c r="T97" s="17">
        <v>6124117.0899999999</v>
      </c>
      <c r="U97" s="17">
        <v>5200000</v>
      </c>
      <c r="V97" s="17">
        <v>170000000</v>
      </c>
      <c r="W97" s="17">
        <v>3792999.87</v>
      </c>
      <c r="X97" s="17">
        <v>10000000</v>
      </c>
      <c r="Y97" s="17">
        <v>7878487.7699999996</v>
      </c>
      <c r="Z97" s="17">
        <v>4000000</v>
      </c>
      <c r="AA97" s="17">
        <v>4650000</v>
      </c>
      <c r="AB97" s="17">
        <v>4000000</v>
      </c>
      <c r="AC97" s="17">
        <v>30000000</v>
      </c>
      <c r="AD97" s="17">
        <v>4500000</v>
      </c>
      <c r="AE97" s="17">
        <v>5211867.51</v>
      </c>
      <c r="AF97" s="17">
        <v>4624912.9800000004</v>
      </c>
      <c r="AG97" s="17">
        <v>20000000</v>
      </c>
      <c r="AH97" s="17">
        <v>4176324</v>
      </c>
      <c r="AI97" s="17">
        <v>6000000</v>
      </c>
      <c r="AJ97" s="17">
        <v>552389351.88</v>
      </c>
      <c r="AK97" s="17">
        <v>6500000</v>
      </c>
      <c r="AL97" s="17">
        <v>8500000</v>
      </c>
      <c r="AM97" s="17">
        <v>29469815.890000001</v>
      </c>
      <c r="AN97" s="17">
        <v>24730852.109999999</v>
      </c>
      <c r="AO97" s="17">
        <v>15022549.310000001</v>
      </c>
      <c r="AP97" s="17">
        <v>3600000</v>
      </c>
      <c r="AQ97" s="17">
        <v>81581723.420000002</v>
      </c>
      <c r="AR97" s="17">
        <v>8059940</v>
      </c>
      <c r="AS97" s="17">
        <v>21000000</v>
      </c>
      <c r="AT97" s="17">
        <v>19190037.5</v>
      </c>
      <c r="AU97" s="17">
        <v>6690000</v>
      </c>
      <c r="AV97" s="17">
        <v>4530090.92</v>
      </c>
      <c r="AW97" s="17">
        <v>10500000</v>
      </c>
      <c r="AX97" s="17">
        <v>10798605.060000001</v>
      </c>
      <c r="AY97" s="17">
        <v>5000000</v>
      </c>
      <c r="AZ97" s="17">
        <v>15503272.210000001</v>
      </c>
      <c r="BA97" s="17">
        <v>5200000</v>
      </c>
      <c r="BB97" s="17">
        <v>264000000</v>
      </c>
      <c r="BC97" s="17">
        <v>43944922.840000004</v>
      </c>
      <c r="BD97" s="17">
        <v>5745559.7599999998</v>
      </c>
      <c r="BE97" s="17">
        <v>9000000</v>
      </c>
      <c r="BF97" s="17">
        <v>107000000</v>
      </c>
      <c r="BG97" s="17">
        <v>3000000</v>
      </c>
      <c r="BH97" s="17">
        <v>4500000</v>
      </c>
      <c r="BI97" s="17">
        <v>2726170.05</v>
      </c>
      <c r="BJ97" s="17">
        <v>4878922.87</v>
      </c>
      <c r="BK97" s="17">
        <v>123462385.7</v>
      </c>
      <c r="BL97" s="17">
        <v>12000000</v>
      </c>
      <c r="BM97" s="17">
        <v>8000000</v>
      </c>
      <c r="BN97" s="17">
        <v>14611308.35</v>
      </c>
      <c r="BO97" s="17">
        <v>5518236.0800000001</v>
      </c>
      <c r="BP97" s="17">
        <v>6056219.54</v>
      </c>
      <c r="BQ97" s="17">
        <v>800000000</v>
      </c>
      <c r="BR97" s="17">
        <v>12795862.359999999</v>
      </c>
      <c r="BS97" s="17">
        <v>7593425.1600000001</v>
      </c>
      <c r="BT97" s="17">
        <v>80000000</v>
      </c>
      <c r="BU97" s="17">
        <v>7860000</v>
      </c>
      <c r="BV97" s="17">
        <v>7529727.7300000004</v>
      </c>
      <c r="BW97" s="17">
        <v>35000000</v>
      </c>
      <c r="BX97" s="17">
        <v>3945533.59</v>
      </c>
      <c r="BY97" s="17">
        <v>4445017.08</v>
      </c>
      <c r="BZ97" s="17">
        <v>10000000.050000001</v>
      </c>
      <c r="CA97" s="17">
        <v>22925421.879999999</v>
      </c>
      <c r="CB97" s="17">
        <v>34800000</v>
      </c>
      <c r="CC97" s="17">
        <v>7227688.6900000004</v>
      </c>
      <c r="CD97" s="17">
        <v>27873286.649999999</v>
      </c>
      <c r="CE97" s="17">
        <v>5000000</v>
      </c>
      <c r="CF97" s="17">
        <v>4012202.34</v>
      </c>
      <c r="CG97" s="17">
        <v>3742400.43</v>
      </c>
      <c r="CH97" s="17">
        <v>4482244.71</v>
      </c>
      <c r="CI97" s="17">
        <v>35745198.420000002</v>
      </c>
      <c r="CJ97" s="17">
        <v>4409540.2699999996</v>
      </c>
      <c r="CK97" s="17">
        <v>4432493.95</v>
      </c>
      <c r="CL97" s="64">
        <f t="shared" si="26"/>
        <v>3344244943.0299997</v>
      </c>
    </row>
    <row r="98" spans="1:90" s="20" customFormat="1" x14ac:dyDescent="0.6">
      <c r="A98" s="16" t="s">
        <v>256</v>
      </c>
      <c r="B98" s="17">
        <v>84000000</v>
      </c>
      <c r="C98" s="17">
        <v>2300000</v>
      </c>
      <c r="D98" s="17">
        <v>1000000</v>
      </c>
      <c r="E98" s="17">
        <v>1407188.62</v>
      </c>
      <c r="F98" s="17">
        <v>300000</v>
      </c>
      <c r="G98" s="17">
        <v>2550000</v>
      </c>
      <c r="H98" s="17">
        <v>1200000</v>
      </c>
      <c r="I98" s="17">
        <v>6552796</v>
      </c>
      <c r="J98" s="17">
        <v>1021269.23</v>
      </c>
      <c r="K98" s="17">
        <v>605999.64</v>
      </c>
      <c r="L98" s="17">
        <v>6789173.04</v>
      </c>
      <c r="M98" s="17">
        <v>635857.1</v>
      </c>
      <c r="N98" s="17">
        <v>14650000</v>
      </c>
      <c r="O98" s="17">
        <v>3122128.1</v>
      </c>
      <c r="P98" s="17">
        <v>5400000</v>
      </c>
      <c r="Q98" s="17">
        <v>4451917.54</v>
      </c>
      <c r="R98" s="17">
        <v>1705058.57</v>
      </c>
      <c r="S98" s="17">
        <v>2029057.18</v>
      </c>
      <c r="T98" s="17">
        <v>1263771.83</v>
      </c>
      <c r="U98" s="17">
        <v>1600000</v>
      </c>
      <c r="V98" s="17">
        <v>150000000</v>
      </c>
      <c r="W98" s="17">
        <v>1195695.1200000001</v>
      </c>
      <c r="X98" s="17">
        <v>3000000</v>
      </c>
      <c r="Y98" s="17">
        <v>2349005.0499999998</v>
      </c>
      <c r="Z98" s="17">
        <v>600000</v>
      </c>
      <c r="AA98" s="17">
        <v>1700000</v>
      </c>
      <c r="AB98" s="17">
        <v>1000000</v>
      </c>
      <c r="AC98" s="17">
        <v>7000000</v>
      </c>
      <c r="AD98" s="17">
        <v>1500000</v>
      </c>
      <c r="AE98" s="17">
        <v>1579422.43</v>
      </c>
      <c r="AF98" s="17">
        <v>1606963.01</v>
      </c>
      <c r="AG98" s="17">
        <v>4500000</v>
      </c>
      <c r="AH98" s="17">
        <v>1229243.1599999999</v>
      </c>
      <c r="AI98" s="17">
        <v>1800000</v>
      </c>
      <c r="AJ98" s="17">
        <v>172808578.90000001</v>
      </c>
      <c r="AK98" s="17">
        <v>2000000</v>
      </c>
      <c r="AL98" s="17">
        <v>1500000</v>
      </c>
      <c r="AM98" s="17">
        <v>1193576.58</v>
      </c>
      <c r="AN98" s="17">
        <v>5627911.1699999999</v>
      </c>
      <c r="AO98" s="17">
        <v>707338.77</v>
      </c>
      <c r="AP98" s="17">
        <v>645000</v>
      </c>
      <c r="AQ98" s="17">
        <v>22290913.93</v>
      </c>
      <c r="AR98" s="17">
        <v>1395600</v>
      </c>
      <c r="AS98" s="17">
        <v>2054821</v>
      </c>
      <c r="AT98" s="17">
        <v>2734174.85</v>
      </c>
      <c r="AU98" s="17">
        <v>950000</v>
      </c>
      <c r="AV98" s="17">
        <v>1300000</v>
      </c>
      <c r="AW98" s="17">
        <v>2000000</v>
      </c>
      <c r="AX98" s="17">
        <v>587979.61</v>
      </c>
      <c r="AY98" s="17">
        <v>1000000</v>
      </c>
      <c r="AZ98" s="17">
        <v>4708536.95</v>
      </c>
      <c r="BA98" s="17">
        <v>1500000</v>
      </c>
      <c r="BB98" s="17">
        <v>93700000</v>
      </c>
      <c r="BC98" s="17">
        <v>12670788.529999999</v>
      </c>
      <c r="BD98" s="17">
        <v>678901.64</v>
      </c>
      <c r="BE98" s="17">
        <v>2860000</v>
      </c>
      <c r="BF98" s="17">
        <v>16300000</v>
      </c>
      <c r="BG98" s="17">
        <v>1300000</v>
      </c>
      <c r="BH98" s="17">
        <v>500000</v>
      </c>
      <c r="BI98" s="17">
        <v>2082510.58</v>
      </c>
      <c r="BJ98" s="17">
        <v>1433887.84</v>
      </c>
      <c r="BK98" s="17">
        <v>33405643.710000001</v>
      </c>
      <c r="BL98" s="17">
        <v>2500000</v>
      </c>
      <c r="BM98" s="17">
        <v>3000000</v>
      </c>
      <c r="BN98" s="17">
        <v>5417343.1100000003</v>
      </c>
      <c r="BO98" s="17">
        <v>1001420.29</v>
      </c>
      <c r="BP98" s="17">
        <v>864670</v>
      </c>
      <c r="BQ98" s="17">
        <v>350000000</v>
      </c>
      <c r="BR98" s="17">
        <v>3840100</v>
      </c>
      <c r="BS98" s="17">
        <v>1917026.28</v>
      </c>
      <c r="BT98" s="17">
        <v>15000000</v>
      </c>
      <c r="BU98" s="17">
        <v>685000</v>
      </c>
      <c r="BV98" s="17">
        <v>988540</v>
      </c>
      <c r="BW98" s="17">
        <v>6500000</v>
      </c>
      <c r="BX98" s="17">
        <v>926431.38</v>
      </c>
      <c r="BY98" s="17">
        <v>1077185.8999999999</v>
      </c>
      <c r="BZ98" s="17">
        <v>1481548</v>
      </c>
      <c r="CA98" s="17">
        <v>1925411.58</v>
      </c>
      <c r="CB98" s="17">
        <v>7150000</v>
      </c>
      <c r="CC98" s="17">
        <v>2513634.7400000002</v>
      </c>
      <c r="CD98" s="17">
        <v>8205163</v>
      </c>
      <c r="CE98" s="17">
        <v>800000</v>
      </c>
      <c r="CF98" s="17">
        <v>1637399.3</v>
      </c>
      <c r="CG98" s="17">
        <v>1103788.3</v>
      </c>
      <c r="CH98" s="17">
        <v>1653204.6</v>
      </c>
      <c r="CI98" s="17">
        <v>1588742.8</v>
      </c>
      <c r="CJ98" s="17">
        <v>1501962.07</v>
      </c>
      <c r="CK98" s="17">
        <v>1532886.21</v>
      </c>
      <c r="CL98" s="64">
        <f t="shared" si="26"/>
        <v>1136392167.2400002</v>
      </c>
    </row>
    <row r="99" spans="1:90" s="3" customFormat="1" x14ac:dyDescent="0.6">
      <c r="A99" s="16" t="s">
        <v>257</v>
      </c>
      <c r="B99" s="17">
        <v>1200000</v>
      </c>
      <c r="C99" s="17">
        <v>50000</v>
      </c>
      <c r="D99" s="17">
        <v>497000</v>
      </c>
      <c r="E99" s="17">
        <v>350100</v>
      </c>
      <c r="F99" s="17">
        <v>6120</v>
      </c>
      <c r="G99" s="17">
        <v>141598</v>
      </c>
      <c r="H99" s="17">
        <v>78590.399999999994</v>
      </c>
      <c r="I99" s="17">
        <v>357880</v>
      </c>
      <c r="J99" s="17">
        <v>26702.5</v>
      </c>
      <c r="K99" s="17">
        <v>17012.7</v>
      </c>
      <c r="L99" s="17">
        <v>233817</v>
      </c>
      <c r="M99" s="17">
        <v>17000</v>
      </c>
      <c r="N99" s="17">
        <v>443565.56</v>
      </c>
      <c r="O99" s="17">
        <v>123549.65</v>
      </c>
      <c r="P99" s="17">
        <v>43000</v>
      </c>
      <c r="Q99" s="17">
        <v>123381</v>
      </c>
      <c r="R99" s="17">
        <v>67214.070000000007</v>
      </c>
      <c r="S99" s="17">
        <v>10000</v>
      </c>
      <c r="T99" s="17">
        <v>16463.38</v>
      </c>
      <c r="U99" s="17">
        <v>300000</v>
      </c>
      <c r="V99" s="17">
        <v>2000000</v>
      </c>
      <c r="W99" s="17">
        <v>22459.25</v>
      </c>
      <c r="X99" s="17">
        <v>250000</v>
      </c>
      <c r="Y99" s="17">
        <v>317530</v>
      </c>
      <c r="Z99" s="17">
        <v>0</v>
      </c>
      <c r="AA99" s="17">
        <v>30000</v>
      </c>
      <c r="AB99" s="17">
        <v>450000</v>
      </c>
      <c r="AC99" s="17">
        <v>300000</v>
      </c>
      <c r="AD99" s="17">
        <v>20000</v>
      </c>
      <c r="AE99" s="17">
        <v>22997.87</v>
      </c>
      <c r="AF99" s="17">
        <v>63920</v>
      </c>
      <c r="AG99" s="17">
        <v>200000</v>
      </c>
      <c r="AH99" s="17">
        <v>108252</v>
      </c>
      <c r="AI99" s="17">
        <v>85000</v>
      </c>
      <c r="AJ99" s="17">
        <v>813446.7</v>
      </c>
      <c r="AK99" s="17">
        <v>12838</v>
      </c>
      <c r="AL99" s="17">
        <v>5000</v>
      </c>
      <c r="AM99" s="17">
        <v>60812</v>
      </c>
      <c r="AN99" s="17">
        <v>50675.75</v>
      </c>
      <c r="AO99" s="17">
        <v>3394</v>
      </c>
      <c r="AP99" s="17">
        <v>3500</v>
      </c>
      <c r="AQ99" s="17">
        <v>37953.379999999997</v>
      </c>
      <c r="AR99" s="17">
        <v>14268.75</v>
      </c>
      <c r="AS99" s="17">
        <v>79728.72</v>
      </c>
      <c r="AT99" s="17">
        <v>97532.96</v>
      </c>
      <c r="AU99" s="17">
        <v>13500</v>
      </c>
      <c r="AV99" s="17">
        <v>7127</v>
      </c>
      <c r="AW99" s="17">
        <v>15000</v>
      </c>
      <c r="AX99" s="17">
        <v>18475</v>
      </c>
      <c r="AY99" s="17">
        <v>8000</v>
      </c>
      <c r="AZ99" s="17">
        <v>368294.98</v>
      </c>
      <c r="BA99" s="17">
        <v>11000</v>
      </c>
      <c r="BB99" s="17">
        <v>800000</v>
      </c>
      <c r="BC99" s="17">
        <v>721638.53</v>
      </c>
      <c r="BD99" s="17">
        <v>176078.33</v>
      </c>
      <c r="BE99" s="17">
        <v>130000</v>
      </c>
      <c r="BF99" s="17">
        <v>500000</v>
      </c>
      <c r="BG99" s="17">
        <v>5000</v>
      </c>
      <c r="BH99" s="17">
        <v>2000</v>
      </c>
      <c r="BI99" s="17">
        <v>1</v>
      </c>
      <c r="BJ99" s="17">
        <v>5498</v>
      </c>
      <c r="BK99" s="17">
        <v>618468.74</v>
      </c>
      <c r="BL99" s="17">
        <v>106727.62</v>
      </c>
      <c r="BM99" s="17">
        <v>10000</v>
      </c>
      <c r="BN99" s="17">
        <v>46242.63</v>
      </c>
      <c r="BO99" s="17">
        <v>35000</v>
      </c>
      <c r="BP99" s="17">
        <v>51246</v>
      </c>
      <c r="BQ99" s="17">
        <v>2000000</v>
      </c>
      <c r="BR99" s="17">
        <v>42003.3</v>
      </c>
      <c r="BS99" s="17">
        <v>0</v>
      </c>
      <c r="BT99" s="17">
        <v>100000</v>
      </c>
      <c r="BU99" s="17">
        <v>0</v>
      </c>
      <c r="BV99" s="17">
        <v>12270.55</v>
      </c>
      <c r="BW99" s="17">
        <v>20000</v>
      </c>
      <c r="BX99" s="17">
        <v>6493</v>
      </c>
      <c r="BY99" s="17">
        <v>5656</v>
      </c>
      <c r="BZ99" s="17">
        <v>7000</v>
      </c>
      <c r="CA99" s="17">
        <v>3190</v>
      </c>
      <c r="CB99" s="17">
        <v>150000</v>
      </c>
      <c r="CC99" s="17">
        <v>0</v>
      </c>
      <c r="CD99" s="17">
        <v>67507.78</v>
      </c>
      <c r="CE99" s="17">
        <v>0</v>
      </c>
      <c r="CF99" s="17">
        <v>7532</v>
      </c>
      <c r="CG99" s="17">
        <v>23646.959999999999</v>
      </c>
      <c r="CH99" s="17">
        <v>1218.5999999999999</v>
      </c>
      <c r="CI99" s="17">
        <v>12900</v>
      </c>
      <c r="CJ99" s="17">
        <v>0</v>
      </c>
      <c r="CK99" s="17">
        <v>2719.55</v>
      </c>
      <c r="CL99" s="64">
        <f t="shared" si="26"/>
        <v>15263739.210000005</v>
      </c>
    </row>
    <row r="100" spans="1:90" s="20" customFormat="1" x14ac:dyDescent="0.6">
      <c r="A100" s="24" t="s">
        <v>258</v>
      </c>
      <c r="B100" s="17">
        <v>109000000</v>
      </c>
      <c r="C100" s="17">
        <v>2750000</v>
      </c>
      <c r="D100" s="17">
        <v>2500000</v>
      </c>
      <c r="E100" s="17">
        <v>5773156</v>
      </c>
      <c r="F100" s="17">
        <v>1500000</v>
      </c>
      <c r="G100" s="17">
        <v>2100000</v>
      </c>
      <c r="H100" s="17">
        <v>0</v>
      </c>
      <c r="I100" s="17">
        <v>9577542</v>
      </c>
      <c r="J100" s="17">
        <v>3189874.63</v>
      </c>
      <c r="K100" s="17">
        <v>2954993.14</v>
      </c>
      <c r="L100" s="17">
        <v>27366466.440000001</v>
      </c>
      <c r="M100" s="17">
        <v>599912.62</v>
      </c>
      <c r="N100" s="17">
        <v>50000000</v>
      </c>
      <c r="O100" s="17">
        <v>4248097.01</v>
      </c>
      <c r="P100" s="17">
        <v>3300000</v>
      </c>
      <c r="Q100" s="17">
        <v>4067185.83</v>
      </c>
      <c r="R100" s="17">
        <v>4677888.8600000003</v>
      </c>
      <c r="S100" s="17">
        <v>8269521.4199999999</v>
      </c>
      <c r="T100" s="17">
        <v>2591155.4500000002</v>
      </c>
      <c r="U100" s="17">
        <v>2000000</v>
      </c>
      <c r="V100" s="17">
        <v>150000000</v>
      </c>
      <c r="W100" s="17">
        <v>3311960.59</v>
      </c>
      <c r="X100" s="17">
        <v>11000000</v>
      </c>
      <c r="Y100" s="17">
        <v>2137114</v>
      </c>
      <c r="Z100" s="17">
        <v>500000</v>
      </c>
      <c r="AA100" s="17">
        <v>2620000</v>
      </c>
      <c r="AB100" s="17">
        <v>5000000</v>
      </c>
      <c r="AC100" s="17">
        <v>16000000</v>
      </c>
      <c r="AD100" s="17">
        <v>2700000</v>
      </c>
      <c r="AE100" s="17">
        <v>1896795</v>
      </c>
      <c r="AF100" s="17">
        <v>2466223.7799999998</v>
      </c>
      <c r="AG100" s="17">
        <v>13000000</v>
      </c>
      <c r="AH100" s="17">
        <v>2501380</v>
      </c>
      <c r="AI100" s="17">
        <v>2700000</v>
      </c>
      <c r="AJ100" s="17">
        <v>66937788.130000003</v>
      </c>
      <c r="AK100" s="17">
        <v>2000000</v>
      </c>
      <c r="AL100" s="17">
        <v>1000000</v>
      </c>
      <c r="AM100" s="17">
        <v>2110000</v>
      </c>
      <c r="AN100" s="17">
        <v>14486737.17</v>
      </c>
      <c r="AO100" s="17">
        <v>4009351.42</v>
      </c>
      <c r="AP100" s="17">
        <v>784948</v>
      </c>
      <c r="AQ100" s="17">
        <v>38028709.469999999</v>
      </c>
      <c r="AR100" s="17">
        <v>3100000</v>
      </c>
      <c r="AS100" s="17">
        <v>2188142.7999999998</v>
      </c>
      <c r="AT100" s="17">
        <v>6310314.7000000002</v>
      </c>
      <c r="AU100" s="17">
        <v>1977750</v>
      </c>
      <c r="AV100" s="17">
        <v>1500000</v>
      </c>
      <c r="AW100" s="17">
        <v>3250000</v>
      </c>
      <c r="AX100" s="17">
        <v>2093980.28</v>
      </c>
      <c r="AY100" s="17">
        <v>1970000</v>
      </c>
      <c r="AZ100" s="17">
        <v>4055133.25</v>
      </c>
      <c r="BA100" s="17">
        <v>2300000</v>
      </c>
      <c r="BB100" s="17">
        <v>153000000</v>
      </c>
      <c r="BC100" s="17">
        <v>23914883.719999999</v>
      </c>
      <c r="BD100" s="17">
        <v>2275985.25</v>
      </c>
      <c r="BE100" s="17">
        <v>3530000</v>
      </c>
      <c r="BF100" s="17">
        <v>97700000</v>
      </c>
      <c r="BG100" s="17">
        <v>1500000</v>
      </c>
      <c r="BH100" s="17">
        <v>2000000</v>
      </c>
      <c r="BI100" s="17">
        <v>3490542.73</v>
      </c>
      <c r="BJ100" s="17">
        <v>3053461</v>
      </c>
      <c r="BK100" s="17">
        <v>64516223.729999997</v>
      </c>
      <c r="BL100" s="17">
        <v>5000000</v>
      </c>
      <c r="BM100" s="17">
        <v>2200000</v>
      </c>
      <c r="BN100" s="17">
        <v>9842460.9499999993</v>
      </c>
      <c r="BO100" s="17">
        <v>3281732.92</v>
      </c>
      <c r="BP100" s="17">
        <v>3603925.28</v>
      </c>
      <c r="BQ100" s="17">
        <v>350000000</v>
      </c>
      <c r="BR100" s="17">
        <v>4210330.7</v>
      </c>
      <c r="BS100" s="17">
        <v>4464829.49</v>
      </c>
      <c r="BT100" s="17">
        <v>25000000</v>
      </c>
      <c r="BU100" s="17">
        <v>687500</v>
      </c>
      <c r="BV100" s="17">
        <v>2912183.08</v>
      </c>
      <c r="BW100" s="17">
        <v>22000000</v>
      </c>
      <c r="BX100" s="17">
        <v>1563161.4</v>
      </c>
      <c r="BY100" s="17">
        <v>2766752.46</v>
      </c>
      <c r="BZ100" s="17">
        <v>2560280</v>
      </c>
      <c r="CA100" s="17">
        <v>3254215.1</v>
      </c>
      <c r="CB100" s="17">
        <v>17600000</v>
      </c>
      <c r="CC100" s="17">
        <v>6205247.1500000004</v>
      </c>
      <c r="CD100" s="17">
        <v>11721155.300000001</v>
      </c>
      <c r="CE100" s="17">
        <v>1500000</v>
      </c>
      <c r="CF100" s="17">
        <v>1848202.32</v>
      </c>
      <c r="CG100" s="17">
        <v>2205010.0299999998</v>
      </c>
      <c r="CH100" s="17">
        <v>1440101.7</v>
      </c>
      <c r="CI100" s="17">
        <v>15041227.699999999</v>
      </c>
      <c r="CJ100" s="17">
        <v>506352</v>
      </c>
      <c r="CK100" s="17">
        <v>1635050.42</v>
      </c>
      <c r="CL100" s="64">
        <f>SUM(B100:CK100)</f>
        <v>1478432936.4200001</v>
      </c>
    </row>
    <row r="101" spans="1:90" s="20" customFormat="1" x14ac:dyDescent="0.6">
      <c r="A101" s="24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27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28"/>
      <c r="AD101" s="19"/>
      <c r="AE101" s="19"/>
      <c r="AF101" s="19"/>
      <c r="AG101" s="19"/>
      <c r="AH101" s="19"/>
      <c r="AI101" s="19"/>
      <c r="AJ101" s="27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27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64"/>
    </row>
    <row r="102" spans="1:90" s="20" customFormat="1" x14ac:dyDescent="0.6">
      <c r="A102" s="97" t="s">
        <v>282</v>
      </c>
      <c r="B102" s="98"/>
      <c r="C102" s="99"/>
      <c r="D102" s="99"/>
      <c r="E102" s="99"/>
      <c r="F102" s="99"/>
      <c r="G102" s="99"/>
      <c r="H102" s="99"/>
      <c r="I102" s="99"/>
      <c r="J102" s="99"/>
      <c r="K102" s="99"/>
      <c r="L102" s="100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101"/>
      <c r="AD102" s="99"/>
      <c r="AE102" s="99"/>
      <c r="AF102" s="99"/>
      <c r="AG102" s="99"/>
      <c r="AH102" s="99"/>
      <c r="AI102" s="99"/>
      <c r="AJ102" s="100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100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99"/>
      <c r="CK102" s="99"/>
      <c r="CL102" s="102"/>
    </row>
    <row r="103" spans="1:90" s="3" customFormat="1" x14ac:dyDescent="0.6">
      <c r="A103" s="18" t="s">
        <v>373</v>
      </c>
      <c r="B103" s="17">
        <v>16350946.140000001</v>
      </c>
      <c r="C103" s="17">
        <v>0</v>
      </c>
      <c r="D103" s="17">
        <v>1400000</v>
      </c>
      <c r="E103" s="17">
        <v>81500</v>
      </c>
      <c r="F103" s="17">
        <v>526000</v>
      </c>
      <c r="G103" s="17">
        <v>1402800</v>
      </c>
      <c r="H103" s="17">
        <v>1524500</v>
      </c>
      <c r="I103" s="17">
        <v>1002300</v>
      </c>
      <c r="J103" s="17">
        <v>1022800</v>
      </c>
      <c r="K103" s="17">
        <v>2060366</v>
      </c>
      <c r="L103" s="17">
        <v>6600400</v>
      </c>
      <c r="M103" s="17">
        <v>0</v>
      </c>
      <c r="N103" s="17">
        <v>13756560</v>
      </c>
      <c r="O103" s="17">
        <v>4331430</v>
      </c>
      <c r="P103" s="17">
        <v>1830000</v>
      </c>
      <c r="Q103" s="17">
        <v>10439626.529999999</v>
      </c>
      <c r="R103" s="17">
        <v>0</v>
      </c>
      <c r="S103" s="17">
        <v>2608355</v>
      </c>
      <c r="T103" s="17">
        <v>726609.66</v>
      </c>
      <c r="U103" s="17">
        <v>60600</v>
      </c>
      <c r="V103" s="17">
        <v>13165800</v>
      </c>
      <c r="W103" s="17">
        <v>3837989</v>
      </c>
      <c r="X103" s="17">
        <v>796000</v>
      </c>
      <c r="Y103" s="17">
        <v>2812400</v>
      </c>
      <c r="Z103" s="17">
        <v>700000</v>
      </c>
      <c r="AA103" s="17">
        <v>1402500</v>
      </c>
      <c r="AB103" s="17">
        <v>1878332</v>
      </c>
      <c r="AC103" s="17">
        <v>1306530</v>
      </c>
      <c r="AD103" s="17">
        <v>738760</v>
      </c>
      <c r="AE103" s="17">
        <v>1527400</v>
      </c>
      <c r="AF103" s="17">
        <v>1278000</v>
      </c>
      <c r="AG103" s="17">
        <v>1821580</v>
      </c>
      <c r="AH103" s="17">
        <v>1013000</v>
      </c>
      <c r="AI103" s="17">
        <v>2910100</v>
      </c>
      <c r="AJ103" s="17">
        <v>69253631.200000003</v>
      </c>
      <c r="AK103" s="17">
        <v>7447066</v>
      </c>
      <c r="AL103" s="17">
        <v>5113000</v>
      </c>
      <c r="AM103" s="17">
        <v>1000000</v>
      </c>
      <c r="AN103" s="17">
        <v>1221023.55</v>
      </c>
      <c r="AO103" s="17">
        <v>0</v>
      </c>
      <c r="AP103" s="17">
        <v>172280</v>
      </c>
      <c r="AQ103" s="17">
        <v>12831622</v>
      </c>
      <c r="AR103" s="17">
        <v>1910980</v>
      </c>
      <c r="AS103" s="17">
        <v>0</v>
      </c>
      <c r="AT103" s="17">
        <v>2520000</v>
      </c>
      <c r="AU103" s="17">
        <v>3818200</v>
      </c>
      <c r="AV103" s="17">
        <v>347800</v>
      </c>
      <c r="AW103" s="17">
        <v>100000</v>
      </c>
      <c r="AX103" s="17">
        <v>1578000</v>
      </c>
      <c r="AY103" s="17">
        <v>6490000</v>
      </c>
      <c r="AZ103" s="17">
        <v>52150865</v>
      </c>
      <c r="BA103" s="17">
        <v>25000000</v>
      </c>
      <c r="BB103" s="17">
        <v>101540273</v>
      </c>
      <c r="BC103" s="17">
        <v>2080000</v>
      </c>
      <c r="BD103" s="17">
        <v>0</v>
      </c>
      <c r="BE103" s="17">
        <v>2718100</v>
      </c>
      <c r="BF103" s="17">
        <v>14002711</v>
      </c>
      <c r="BG103" s="17">
        <v>6576290</v>
      </c>
      <c r="BH103" s="17">
        <v>1886500</v>
      </c>
      <c r="BI103" s="17">
        <v>8841900</v>
      </c>
      <c r="BJ103" s="17">
        <v>2780000</v>
      </c>
      <c r="BK103" s="17">
        <v>20000000</v>
      </c>
      <c r="BL103" s="17">
        <v>1716500</v>
      </c>
      <c r="BM103" s="17">
        <v>2700000</v>
      </c>
      <c r="BN103" s="17">
        <v>1500000</v>
      </c>
      <c r="BO103" s="17">
        <v>1270600</v>
      </c>
      <c r="BP103" s="17">
        <v>0</v>
      </c>
      <c r="BQ103" s="17">
        <v>207081078.09999999</v>
      </c>
      <c r="BR103" s="17">
        <v>229000</v>
      </c>
      <c r="BS103" s="17">
        <v>218000</v>
      </c>
      <c r="BT103" s="17">
        <v>8000000</v>
      </c>
      <c r="BU103" s="17">
        <v>2486060</v>
      </c>
      <c r="BV103" s="17">
        <v>1170000</v>
      </c>
      <c r="BW103" s="17">
        <v>11069360</v>
      </c>
      <c r="BX103" s="17">
        <v>986350</v>
      </c>
      <c r="BY103" s="17">
        <v>673000</v>
      </c>
      <c r="BZ103" s="17">
        <v>940800</v>
      </c>
      <c r="CA103" s="17">
        <v>933500</v>
      </c>
      <c r="CB103" s="17">
        <v>2455500</v>
      </c>
      <c r="CC103" s="17">
        <v>11194100</v>
      </c>
      <c r="CD103" s="17">
        <v>2461217</v>
      </c>
      <c r="CE103" s="17">
        <v>0</v>
      </c>
      <c r="CF103" s="17">
        <v>0</v>
      </c>
      <c r="CG103" s="17">
        <v>903500</v>
      </c>
      <c r="CH103" s="17">
        <v>998000</v>
      </c>
      <c r="CI103" s="17">
        <v>7000000</v>
      </c>
      <c r="CJ103" s="17">
        <v>1000000</v>
      </c>
      <c r="CK103" s="17">
        <v>4388058.22</v>
      </c>
      <c r="CL103" s="64">
        <f>SUM(B103:CK103)</f>
        <v>723668049.4000001</v>
      </c>
    </row>
    <row r="104" spans="1:90" s="3" customFormat="1" x14ac:dyDescent="0.6">
      <c r="A104" s="18" t="s">
        <v>370</v>
      </c>
      <c r="B104" s="17"/>
      <c r="C104" s="17">
        <v>3548423.34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4331430</v>
      </c>
      <c r="P104" s="17">
        <v>3123500</v>
      </c>
      <c r="Q104" s="17">
        <v>26305.34</v>
      </c>
      <c r="R104" s="17">
        <v>0</v>
      </c>
      <c r="S104" s="17">
        <v>6355940.3300000001</v>
      </c>
      <c r="T104" s="17">
        <v>0</v>
      </c>
      <c r="U104" s="17">
        <v>0</v>
      </c>
      <c r="V104" s="17">
        <v>0</v>
      </c>
      <c r="W104" s="17">
        <v>4059600</v>
      </c>
      <c r="X104" s="17">
        <v>0</v>
      </c>
      <c r="Y104" s="17">
        <v>2944000</v>
      </c>
      <c r="Z104" s="17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7671000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7">
        <v>1</v>
      </c>
      <c r="BF104" s="17">
        <v>1</v>
      </c>
      <c r="BG104" s="17">
        <v>0</v>
      </c>
      <c r="BH104" s="17">
        <v>1</v>
      </c>
      <c r="BI104" s="17">
        <v>1</v>
      </c>
      <c r="BJ104" s="17">
        <v>0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0</v>
      </c>
      <c r="BT104" s="17">
        <v>0</v>
      </c>
      <c r="BU104" s="17">
        <v>2486060</v>
      </c>
      <c r="BV104" s="17">
        <v>0</v>
      </c>
      <c r="BW104" s="17">
        <v>0</v>
      </c>
      <c r="BX104" s="17">
        <v>0</v>
      </c>
      <c r="BY104" s="17">
        <v>1</v>
      </c>
      <c r="BZ104" s="17">
        <v>0</v>
      </c>
      <c r="CA104" s="17">
        <v>0</v>
      </c>
      <c r="CB104" s="17">
        <v>0</v>
      </c>
      <c r="CC104" s="17">
        <v>0</v>
      </c>
      <c r="CD104" s="17">
        <v>11600</v>
      </c>
      <c r="CE104" s="17">
        <v>0</v>
      </c>
      <c r="CF104" s="17">
        <v>0</v>
      </c>
      <c r="CG104" s="17">
        <v>0</v>
      </c>
      <c r="CH104" s="17">
        <v>0</v>
      </c>
      <c r="CI104" s="17">
        <v>0</v>
      </c>
      <c r="CJ104" s="17">
        <v>0</v>
      </c>
      <c r="CK104" s="17">
        <v>1752406.34</v>
      </c>
      <c r="CL104" s="64"/>
    </row>
    <row r="105" spans="1:90" s="3" customFormat="1" x14ac:dyDescent="0.6">
      <c r="A105" s="18" t="s">
        <v>371</v>
      </c>
      <c r="B105" s="17"/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2273250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1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>
        <v>0</v>
      </c>
      <c r="AZ105" s="17">
        <v>0</v>
      </c>
      <c r="BA105" s="17">
        <v>10000000</v>
      </c>
      <c r="BB105" s="17">
        <v>0</v>
      </c>
      <c r="BC105" s="17">
        <v>0</v>
      </c>
      <c r="BD105" s="17">
        <v>0</v>
      </c>
      <c r="BE105" s="17">
        <v>1</v>
      </c>
      <c r="BF105" s="17">
        <v>16000000</v>
      </c>
      <c r="BG105" s="17">
        <v>0</v>
      </c>
      <c r="BH105" s="17">
        <v>1</v>
      </c>
      <c r="BI105" s="17">
        <v>1</v>
      </c>
      <c r="BJ105" s="17">
        <v>0</v>
      </c>
      <c r="BK105" s="17">
        <v>0</v>
      </c>
      <c r="BL105" s="17">
        <v>0</v>
      </c>
      <c r="BM105" s="17">
        <v>0</v>
      </c>
      <c r="BN105" s="17">
        <v>0</v>
      </c>
      <c r="BO105" s="17">
        <v>0</v>
      </c>
      <c r="BP105" s="17">
        <v>0</v>
      </c>
      <c r="BQ105" s="17">
        <v>0</v>
      </c>
      <c r="BR105" s="17">
        <v>0</v>
      </c>
      <c r="BS105" s="17">
        <v>0</v>
      </c>
      <c r="BT105" s="17">
        <v>0</v>
      </c>
      <c r="BU105" s="17">
        <v>3939310</v>
      </c>
      <c r="BV105" s="17">
        <v>0</v>
      </c>
      <c r="BW105" s="17">
        <v>0</v>
      </c>
      <c r="BX105" s="17">
        <v>0</v>
      </c>
      <c r="BY105" s="17">
        <v>1</v>
      </c>
      <c r="BZ105" s="17">
        <v>0</v>
      </c>
      <c r="CA105" s="17">
        <v>0</v>
      </c>
      <c r="CB105" s="17">
        <v>0</v>
      </c>
      <c r="CC105" s="17">
        <v>0</v>
      </c>
      <c r="CD105" s="17">
        <v>0</v>
      </c>
      <c r="CE105" s="17">
        <v>0</v>
      </c>
      <c r="CF105" s="17">
        <v>0</v>
      </c>
      <c r="CG105" s="17">
        <v>0</v>
      </c>
      <c r="CH105" s="17">
        <v>0</v>
      </c>
      <c r="CI105" s="17">
        <v>0</v>
      </c>
      <c r="CJ105" s="17">
        <v>0</v>
      </c>
      <c r="CK105" s="17">
        <v>300000</v>
      </c>
      <c r="CL105" s="64"/>
    </row>
    <row r="106" spans="1:90" s="3" customFormat="1" x14ac:dyDescent="0.6">
      <c r="A106" s="18" t="s">
        <v>372</v>
      </c>
      <c r="B106" s="17"/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1330000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2000000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17">
        <v>0</v>
      </c>
      <c r="AX106" s="17">
        <v>0</v>
      </c>
      <c r="AY106" s="17">
        <v>0</v>
      </c>
      <c r="AZ106" s="17">
        <v>0</v>
      </c>
      <c r="BA106" s="17">
        <v>10000000</v>
      </c>
      <c r="BB106" s="17">
        <v>0</v>
      </c>
      <c r="BC106" s="17">
        <v>0</v>
      </c>
      <c r="BD106" s="17">
        <v>0</v>
      </c>
      <c r="BE106" s="17">
        <v>1</v>
      </c>
      <c r="BF106" s="17">
        <v>18200000</v>
      </c>
      <c r="BG106" s="17">
        <v>0</v>
      </c>
      <c r="BH106" s="17">
        <v>1</v>
      </c>
      <c r="BI106" s="17">
        <v>1</v>
      </c>
      <c r="BJ106" s="17">
        <v>0</v>
      </c>
      <c r="BK106" s="17">
        <v>0</v>
      </c>
      <c r="BL106" s="17">
        <v>0</v>
      </c>
      <c r="BM106" s="17">
        <v>0</v>
      </c>
      <c r="BN106" s="17">
        <v>0</v>
      </c>
      <c r="BO106" s="17">
        <v>0</v>
      </c>
      <c r="BP106" s="17">
        <v>0</v>
      </c>
      <c r="BQ106" s="17">
        <v>0</v>
      </c>
      <c r="BR106" s="17">
        <v>0</v>
      </c>
      <c r="BS106" s="17">
        <v>0</v>
      </c>
      <c r="BT106" s="17">
        <v>0</v>
      </c>
      <c r="BU106" s="17">
        <v>0</v>
      </c>
      <c r="BV106" s="17">
        <v>0</v>
      </c>
      <c r="BW106" s="17">
        <v>0</v>
      </c>
      <c r="BX106" s="17">
        <v>0</v>
      </c>
      <c r="BY106" s="17">
        <v>1</v>
      </c>
      <c r="BZ106" s="17">
        <v>0</v>
      </c>
      <c r="CA106" s="17">
        <v>0</v>
      </c>
      <c r="CB106" s="17">
        <v>0</v>
      </c>
      <c r="CC106" s="17">
        <v>0</v>
      </c>
      <c r="CD106" s="17">
        <v>0</v>
      </c>
      <c r="CE106" s="17">
        <v>0</v>
      </c>
      <c r="CF106" s="17">
        <v>0</v>
      </c>
      <c r="CG106" s="17">
        <v>0</v>
      </c>
      <c r="CH106" s="17">
        <v>0</v>
      </c>
      <c r="CI106" s="17">
        <v>0</v>
      </c>
      <c r="CJ106" s="17">
        <v>0</v>
      </c>
      <c r="CK106" s="17">
        <v>300000</v>
      </c>
      <c r="CL106" s="64"/>
    </row>
    <row r="107" spans="1:90" s="20" customFormat="1" x14ac:dyDescent="0.6">
      <c r="A107" s="34" t="s">
        <v>374</v>
      </c>
      <c r="B107" s="29">
        <v>10540000</v>
      </c>
      <c r="C107" s="29">
        <v>0</v>
      </c>
      <c r="D107" s="29">
        <v>3300000</v>
      </c>
      <c r="E107" s="29">
        <v>1659310.2</v>
      </c>
      <c r="F107" s="29">
        <v>0</v>
      </c>
      <c r="G107" s="29">
        <v>3184434.23</v>
      </c>
      <c r="H107" s="29">
        <v>6300000</v>
      </c>
      <c r="I107" s="29">
        <v>0</v>
      </c>
      <c r="J107" s="29">
        <v>1096191.8500000001</v>
      </c>
      <c r="K107" s="29">
        <v>2634900</v>
      </c>
      <c r="L107" s="29">
        <v>5268174.2699999996</v>
      </c>
      <c r="M107" s="29">
        <v>1530667.44</v>
      </c>
      <c r="N107" s="29">
        <v>9187000</v>
      </c>
      <c r="O107" s="29">
        <v>3825471.61</v>
      </c>
      <c r="P107" s="29">
        <v>0</v>
      </c>
      <c r="Q107" s="29">
        <v>4143694.66</v>
      </c>
      <c r="R107" s="29">
        <v>2220823.29</v>
      </c>
      <c r="S107" s="29">
        <v>4839000</v>
      </c>
      <c r="T107" s="29">
        <v>1120495.6100000001</v>
      </c>
      <c r="U107" s="29">
        <v>899800</v>
      </c>
      <c r="V107" s="29">
        <v>16931000</v>
      </c>
      <c r="W107" s="29">
        <v>1500000</v>
      </c>
      <c r="X107" s="29">
        <v>2500000</v>
      </c>
      <c r="Y107" s="29">
        <v>0</v>
      </c>
      <c r="Z107" s="29">
        <v>608627.32999999996</v>
      </c>
      <c r="AA107" s="29">
        <v>990000</v>
      </c>
      <c r="AB107" s="29">
        <v>1333000</v>
      </c>
      <c r="AC107" s="29">
        <v>5705000</v>
      </c>
      <c r="AD107" s="29">
        <v>1930000</v>
      </c>
      <c r="AE107" s="29">
        <v>0</v>
      </c>
      <c r="AF107" s="29">
        <v>2573800</v>
      </c>
      <c r="AG107" s="29">
        <v>2712467</v>
      </c>
      <c r="AH107" s="29">
        <v>1886000</v>
      </c>
      <c r="AI107" s="29">
        <v>1410000</v>
      </c>
      <c r="AJ107" s="29">
        <v>24164824.239999998</v>
      </c>
      <c r="AK107" s="29">
        <v>5472008.0999999996</v>
      </c>
      <c r="AL107" s="29">
        <v>4140054.9</v>
      </c>
      <c r="AM107" s="29">
        <v>5478864.4299999997</v>
      </c>
      <c r="AN107" s="29">
        <v>7568675.5599999996</v>
      </c>
      <c r="AO107" s="29">
        <v>5243715.8099999996</v>
      </c>
      <c r="AP107" s="29">
        <v>2980300</v>
      </c>
      <c r="AQ107" s="29">
        <v>0</v>
      </c>
      <c r="AR107" s="29">
        <v>1621570.78</v>
      </c>
      <c r="AS107" s="29">
        <v>4678200.3099999996</v>
      </c>
      <c r="AT107" s="29">
        <v>9340921.5800000001</v>
      </c>
      <c r="AU107" s="29">
        <v>2354860</v>
      </c>
      <c r="AV107" s="29">
        <v>1701773.41</v>
      </c>
      <c r="AW107" s="29">
        <v>1556800</v>
      </c>
      <c r="AX107" s="29">
        <v>1872371.74</v>
      </c>
      <c r="AY107" s="29">
        <v>1763433.13</v>
      </c>
      <c r="AZ107" s="29">
        <v>6953554.5300000003</v>
      </c>
      <c r="BA107" s="29">
        <v>2527863.92</v>
      </c>
      <c r="BB107" s="29">
        <v>10000000</v>
      </c>
      <c r="BC107" s="29">
        <v>4465100</v>
      </c>
      <c r="BD107" s="29">
        <v>3413231.83</v>
      </c>
      <c r="BE107" s="29">
        <v>855000</v>
      </c>
      <c r="BF107" s="29">
        <v>8600000</v>
      </c>
      <c r="BG107" s="29">
        <v>1669719.8</v>
      </c>
      <c r="BH107" s="29">
        <v>1173699.6000000001</v>
      </c>
      <c r="BI107" s="29">
        <v>1</v>
      </c>
      <c r="BJ107" s="29">
        <v>1600000</v>
      </c>
      <c r="BK107" s="29">
        <v>9000000</v>
      </c>
      <c r="BL107" s="29">
        <v>0</v>
      </c>
      <c r="BM107" s="29">
        <v>1956505.51</v>
      </c>
      <c r="BN107" s="29">
        <v>4860000</v>
      </c>
      <c r="BO107" s="29">
        <v>0</v>
      </c>
      <c r="BP107" s="29">
        <v>1534736.37</v>
      </c>
      <c r="BQ107" s="29">
        <v>45000000</v>
      </c>
      <c r="BR107" s="29">
        <v>3510000</v>
      </c>
      <c r="BS107" s="29">
        <v>0</v>
      </c>
      <c r="BT107" s="29">
        <v>5000000</v>
      </c>
      <c r="BU107" s="29">
        <v>495000</v>
      </c>
      <c r="BV107" s="29">
        <v>2450000</v>
      </c>
      <c r="BW107" s="29">
        <v>0</v>
      </c>
      <c r="BX107" s="29">
        <v>1579113</v>
      </c>
      <c r="BY107" s="29">
        <v>2708072.8</v>
      </c>
      <c r="BZ107" s="29">
        <v>1200000</v>
      </c>
      <c r="CA107" s="29">
        <v>3464467.34</v>
      </c>
      <c r="CB107" s="29">
        <v>6489684.71</v>
      </c>
      <c r="CC107" s="29">
        <v>0</v>
      </c>
      <c r="CD107" s="29">
        <v>11669000</v>
      </c>
      <c r="CE107" s="29">
        <v>1712391.52</v>
      </c>
      <c r="CF107" s="29">
        <v>3810000</v>
      </c>
      <c r="CG107" s="29">
        <v>1907300</v>
      </c>
      <c r="CH107" s="29">
        <v>3417385</v>
      </c>
      <c r="CI107" s="29">
        <v>11676701.609999999</v>
      </c>
      <c r="CJ107" s="29">
        <v>1141044.46</v>
      </c>
      <c r="CK107" s="29">
        <v>5466432.5899999999</v>
      </c>
      <c r="CL107" s="64">
        <f t="shared" ref="CL107:CL123" si="27">SUM(B107:CK107)</f>
        <v>353074237.06999993</v>
      </c>
    </row>
    <row r="108" spans="1:90" s="20" customFormat="1" x14ac:dyDescent="0.6">
      <c r="A108" s="34" t="s">
        <v>375</v>
      </c>
      <c r="B108" s="29"/>
      <c r="C108" s="29">
        <v>0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70059100</v>
      </c>
      <c r="K108" s="29">
        <v>0</v>
      </c>
      <c r="L108" s="29">
        <v>0</v>
      </c>
      <c r="M108" s="29">
        <v>0</v>
      </c>
      <c r="N108" s="29">
        <v>39507600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14000000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1531000</v>
      </c>
      <c r="AF108" s="29">
        <v>0</v>
      </c>
      <c r="AG108" s="29">
        <v>0</v>
      </c>
      <c r="AH108" s="29">
        <v>1</v>
      </c>
      <c r="AI108" s="29">
        <v>0</v>
      </c>
      <c r="AJ108" s="29">
        <v>128220000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11510000</v>
      </c>
      <c r="AR108" s="29">
        <v>0</v>
      </c>
      <c r="AS108" s="29">
        <v>0</v>
      </c>
      <c r="AT108" s="29">
        <v>800000</v>
      </c>
      <c r="AU108" s="29">
        <v>6161400</v>
      </c>
      <c r="AV108" s="29">
        <v>0</v>
      </c>
      <c r="AW108" s="29">
        <v>900000</v>
      </c>
      <c r="AX108" s="29">
        <v>0</v>
      </c>
      <c r="AY108" s="29">
        <v>0</v>
      </c>
      <c r="AZ108" s="29">
        <v>9250000</v>
      </c>
      <c r="BA108" s="29">
        <v>0</v>
      </c>
      <c r="BB108" s="29">
        <v>97608700</v>
      </c>
      <c r="BC108" s="29">
        <v>91009700</v>
      </c>
      <c r="BD108" s="29">
        <v>10862600</v>
      </c>
      <c r="BE108" s="29">
        <v>3698000</v>
      </c>
      <c r="BF108" s="29">
        <v>196811161.5</v>
      </c>
      <c r="BG108" s="29">
        <v>2389000</v>
      </c>
      <c r="BH108" s="29">
        <v>7387969.6900000004</v>
      </c>
      <c r="BI108" s="29">
        <v>9599500</v>
      </c>
      <c r="BJ108" s="29">
        <v>16490200</v>
      </c>
      <c r="BK108" s="29">
        <v>23056600</v>
      </c>
      <c r="BL108" s="29">
        <v>0</v>
      </c>
      <c r="BM108" s="29">
        <v>10794200</v>
      </c>
      <c r="BN108" s="29">
        <v>0</v>
      </c>
      <c r="BO108" s="29">
        <v>0</v>
      </c>
      <c r="BP108" s="29">
        <v>0</v>
      </c>
      <c r="BQ108" s="29">
        <v>127754000</v>
      </c>
      <c r="BR108" s="29">
        <v>12330000</v>
      </c>
      <c r="BS108" s="29">
        <v>0</v>
      </c>
      <c r="BT108" s="29">
        <v>5080000</v>
      </c>
      <c r="BU108" s="29">
        <v>650000</v>
      </c>
      <c r="BV108" s="29">
        <v>4060000</v>
      </c>
      <c r="BW108" s="29">
        <v>0</v>
      </c>
      <c r="BX108" s="29">
        <v>2080000</v>
      </c>
      <c r="BY108" s="29">
        <v>5430000</v>
      </c>
      <c r="BZ108" s="29">
        <v>12349500</v>
      </c>
      <c r="CA108" s="29">
        <v>0</v>
      </c>
      <c r="CB108" s="29">
        <v>0</v>
      </c>
      <c r="CC108" s="29">
        <v>0</v>
      </c>
      <c r="CD108" s="29">
        <v>0</v>
      </c>
      <c r="CE108" s="29">
        <v>0</v>
      </c>
      <c r="CF108" s="29">
        <v>0</v>
      </c>
      <c r="CG108" s="29">
        <v>0</v>
      </c>
      <c r="CH108" s="29">
        <v>0</v>
      </c>
      <c r="CI108" s="29">
        <v>0</v>
      </c>
      <c r="CJ108" s="29">
        <v>0</v>
      </c>
      <c r="CK108" s="29">
        <v>0</v>
      </c>
      <c r="CL108" s="64">
        <f t="shared" si="27"/>
        <v>921380232.19000006</v>
      </c>
    </row>
    <row r="109" spans="1:90" s="20" customFormat="1" x14ac:dyDescent="0.6">
      <c r="A109" s="34" t="s">
        <v>376</v>
      </c>
      <c r="B109" s="29"/>
      <c r="C109" s="29">
        <v>0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655000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6550447.0999999996</v>
      </c>
      <c r="T109" s="29">
        <v>127800</v>
      </c>
      <c r="U109" s="29">
        <v>0</v>
      </c>
      <c r="V109" s="29">
        <v>6933000</v>
      </c>
      <c r="W109" s="29">
        <v>0</v>
      </c>
      <c r="X109" s="29">
        <v>1350202.43</v>
      </c>
      <c r="Y109" s="29">
        <v>0</v>
      </c>
      <c r="Z109" s="29">
        <v>0</v>
      </c>
      <c r="AA109" s="29">
        <v>781200</v>
      </c>
      <c r="AB109" s="29">
        <v>0</v>
      </c>
      <c r="AC109" s="29"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1</v>
      </c>
      <c r="AI109" s="29">
        <v>0</v>
      </c>
      <c r="AJ109" s="29">
        <v>0</v>
      </c>
      <c r="AK109" s="29">
        <v>1000000</v>
      </c>
      <c r="AL109" s="29">
        <v>0</v>
      </c>
      <c r="AM109" s="29">
        <v>0</v>
      </c>
      <c r="AN109" s="29">
        <v>0</v>
      </c>
      <c r="AO109" s="29">
        <v>0</v>
      </c>
      <c r="AP109" s="29">
        <v>0</v>
      </c>
      <c r="AQ109" s="29">
        <v>0</v>
      </c>
      <c r="AR109" s="29">
        <v>0</v>
      </c>
      <c r="AS109" s="29">
        <v>0</v>
      </c>
      <c r="AT109" s="29">
        <v>0</v>
      </c>
      <c r="AU109" s="29">
        <v>0</v>
      </c>
      <c r="AV109" s="29">
        <v>0</v>
      </c>
      <c r="AW109" s="29">
        <v>0</v>
      </c>
      <c r="AX109" s="29">
        <v>0</v>
      </c>
      <c r="AY109" s="29">
        <v>0</v>
      </c>
      <c r="AZ109" s="29">
        <v>0</v>
      </c>
      <c r="BA109" s="29">
        <v>0</v>
      </c>
      <c r="BB109" s="29">
        <v>3000000</v>
      </c>
      <c r="BC109" s="29">
        <v>1</v>
      </c>
      <c r="BD109" s="29">
        <v>730000</v>
      </c>
      <c r="BE109" s="29">
        <v>500000</v>
      </c>
      <c r="BF109" s="29">
        <v>1</v>
      </c>
      <c r="BG109" s="29">
        <v>1</v>
      </c>
      <c r="BH109" s="29">
        <v>1</v>
      </c>
      <c r="BI109" s="29">
        <v>1200000</v>
      </c>
      <c r="BJ109" s="29">
        <v>911200</v>
      </c>
      <c r="BK109" s="29">
        <v>0</v>
      </c>
      <c r="BL109" s="29">
        <v>0</v>
      </c>
      <c r="BM109" s="29">
        <v>0</v>
      </c>
      <c r="BN109" s="29">
        <v>0</v>
      </c>
      <c r="BO109" s="29">
        <v>0</v>
      </c>
      <c r="BP109" s="29">
        <v>0</v>
      </c>
      <c r="BQ109" s="29">
        <v>0</v>
      </c>
      <c r="BR109" s="29">
        <v>0</v>
      </c>
      <c r="BS109" s="29">
        <v>0</v>
      </c>
      <c r="BT109" s="29">
        <v>0</v>
      </c>
      <c r="BU109" s="29">
        <v>1321700</v>
      </c>
      <c r="BV109" s="29">
        <v>0</v>
      </c>
      <c r="BW109" s="29">
        <v>0</v>
      </c>
      <c r="BX109" s="29">
        <v>0</v>
      </c>
      <c r="BY109" s="29">
        <v>1</v>
      </c>
      <c r="BZ109" s="29">
        <v>0</v>
      </c>
      <c r="CA109" s="29">
        <v>0</v>
      </c>
      <c r="CB109" s="29">
        <v>0</v>
      </c>
      <c r="CC109" s="29">
        <v>0</v>
      </c>
      <c r="CD109" s="29">
        <v>0</v>
      </c>
      <c r="CE109" s="29">
        <v>0</v>
      </c>
      <c r="CF109" s="29">
        <v>0</v>
      </c>
      <c r="CG109" s="29">
        <v>0</v>
      </c>
      <c r="CH109" s="29">
        <v>0</v>
      </c>
      <c r="CI109" s="29">
        <v>0</v>
      </c>
      <c r="CJ109" s="29">
        <v>459500</v>
      </c>
      <c r="CK109" s="29">
        <v>1844959.19</v>
      </c>
      <c r="CL109" s="64">
        <f t="shared" si="27"/>
        <v>27365014.720000003</v>
      </c>
    </row>
    <row r="110" spans="1:90" s="20" customFormat="1" x14ac:dyDescent="0.6">
      <c r="A110" s="34" t="s">
        <v>312</v>
      </c>
      <c r="B110" s="31"/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31"/>
      <c r="AH110" s="31">
        <v>1</v>
      </c>
      <c r="AI110" s="31">
        <v>0</v>
      </c>
      <c r="AJ110" s="31">
        <v>0</v>
      </c>
      <c r="AK110" s="31">
        <v>0</v>
      </c>
      <c r="AL110" s="31">
        <v>0</v>
      </c>
      <c r="AM110" s="31">
        <v>0</v>
      </c>
      <c r="AN110" s="31">
        <v>0</v>
      </c>
      <c r="AO110" s="31">
        <v>0</v>
      </c>
      <c r="AP110" s="31">
        <v>0</v>
      </c>
      <c r="AQ110" s="31">
        <v>0</v>
      </c>
      <c r="AR110" s="31">
        <v>0</v>
      </c>
      <c r="AS110" s="31">
        <v>0</v>
      </c>
      <c r="AT110" s="31">
        <v>0</v>
      </c>
      <c r="AU110" s="31">
        <v>0</v>
      </c>
      <c r="AV110" s="31">
        <v>0</v>
      </c>
      <c r="AW110" s="31">
        <v>0</v>
      </c>
      <c r="AX110" s="31">
        <v>0</v>
      </c>
      <c r="AY110" s="31">
        <v>0</v>
      </c>
      <c r="AZ110" s="31">
        <v>0</v>
      </c>
      <c r="BA110" s="31">
        <v>0</v>
      </c>
      <c r="BB110" s="31">
        <v>0</v>
      </c>
      <c r="BC110" s="31">
        <v>1</v>
      </c>
      <c r="BD110" s="31">
        <v>0</v>
      </c>
      <c r="BE110" s="31">
        <v>1</v>
      </c>
      <c r="BF110" s="31">
        <v>1</v>
      </c>
      <c r="BG110" s="31">
        <v>1</v>
      </c>
      <c r="BH110" s="31">
        <v>1</v>
      </c>
      <c r="BI110" s="31">
        <v>1</v>
      </c>
      <c r="BJ110" s="31">
        <v>0</v>
      </c>
      <c r="BK110" s="31">
        <v>0</v>
      </c>
      <c r="BL110" s="31">
        <v>0</v>
      </c>
      <c r="BM110" s="31">
        <v>0</v>
      </c>
      <c r="BN110" s="31">
        <v>0</v>
      </c>
      <c r="BO110" s="31">
        <v>0</v>
      </c>
      <c r="BP110" s="31">
        <v>0</v>
      </c>
      <c r="BQ110" s="31">
        <v>0</v>
      </c>
      <c r="BR110" s="31">
        <v>0</v>
      </c>
      <c r="BS110" s="31">
        <v>0</v>
      </c>
      <c r="BT110" s="31">
        <v>0</v>
      </c>
      <c r="BU110" s="31">
        <v>0</v>
      </c>
      <c r="BV110" s="31">
        <v>0</v>
      </c>
      <c r="BW110" s="31">
        <v>0</v>
      </c>
      <c r="BX110" s="31">
        <v>0</v>
      </c>
      <c r="BY110" s="31">
        <v>1</v>
      </c>
      <c r="BZ110" s="31">
        <v>0</v>
      </c>
      <c r="CA110" s="31">
        <v>0</v>
      </c>
      <c r="CB110" s="31">
        <v>0</v>
      </c>
      <c r="CC110" s="31">
        <v>0</v>
      </c>
      <c r="CD110" s="31">
        <v>0</v>
      </c>
      <c r="CE110" s="31">
        <v>0</v>
      </c>
      <c r="CF110" s="31">
        <v>0</v>
      </c>
      <c r="CG110" s="31">
        <v>0</v>
      </c>
      <c r="CH110" s="31">
        <v>0</v>
      </c>
      <c r="CI110" s="31">
        <v>0</v>
      </c>
      <c r="CJ110" s="31">
        <v>0</v>
      </c>
      <c r="CK110" s="31">
        <v>0</v>
      </c>
      <c r="CL110" s="64">
        <f t="shared" si="27"/>
        <v>8</v>
      </c>
    </row>
    <row r="111" spans="1:90" s="20" customFormat="1" x14ac:dyDescent="0.6">
      <c r="A111" s="122" t="s">
        <v>284</v>
      </c>
      <c r="B111" s="123">
        <f>SUM(B103:B110)</f>
        <v>26890946.140000001</v>
      </c>
      <c r="C111" s="123">
        <f t="shared" ref="C111:BJ111" si="28">SUM(C103:C110)</f>
        <v>3548423.34</v>
      </c>
      <c r="D111" s="123">
        <f t="shared" si="28"/>
        <v>4700000</v>
      </c>
      <c r="E111" s="123">
        <f t="shared" si="28"/>
        <v>1740810.2</v>
      </c>
      <c r="F111" s="123">
        <f t="shared" si="28"/>
        <v>526000</v>
      </c>
      <c r="G111" s="123">
        <f t="shared" si="28"/>
        <v>4587234.2300000004</v>
      </c>
      <c r="H111" s="123">
        <f t="shared" si="28"/>
        <v>7824500</v>
      </c>
      <c r="I111" s="123">
        <f t="shared" si="28"/>
        <v>1002300</v>
      </c>
      <c r="J111" s="123">
        <f t="shared" si="28"/>
        <v>72178091.849999994</v>
      </c>
      <c r="K111" s="123">
        <f t="shared" si="28"/>
        <v>5350266</v>
      </c>
      <c r="L111" s="123">
        <f t="shared" si="28"/>
        <v>11868574.27</v>
      </c>
      <c r="M111" s="123">
        <f t="shared" si="28"/>
        <v>1530667.44</v>
      </c>
      <c r="N111" s="123">
        <f t="shared" si="28"/>
        <v>62451160</v>
      </c>
      <c r="O111" s="123">
        <f t="shared" si="28"/>
        <v>16091581.609999999</v>
      </c>
      <c r="P111" s="123">
        <f t="shared" si="28"/>
        <v>4953500</v>
      </c>
      <c r="Q111" s="123">
        <f t="shared" si="28"/>
        <v>14609626.529999999</v>
      </c>
      <c r="R111" s="123">
        <f t="shared" si="28"/>
        <v>2220823.29</v>
      </c>
      <c r="S111" s="123">
        <f t="shared" si="28"/>
        <v>20353742.43</v>
      </c>
      <c r="T111" s="123">
        <f t="shared" si="28"/>
        <v>1974905.27</v>
      </c>
      <c r="U111" s="123">
        <f t="shared" si="28"/>
        <v>960400</v>
      </c>
      <c r="V111" s="123">
        <f t="shared" si="28"/>
        <v>51029800</v>
      </c>
      <c r="W111" s="123">
        <f t="shared" si="28"/>
        <v>9397589</v>
      </c>
      <c r="X111" s="123">
        <f t="shared" si="28"/>
        <v>4646202.43</v>
      </c>
      <c r="Y111" s="123">
        <f t="shared" si="28"/>
        <v>5756400</v>
      </c>
      <c r="Z111" s="123">
        <f t="shared" si="28"/>
        <v>1308627.33</v>
      </c>
      <c r="AA111" s="123">
        <f t="shared" si="28"/>
        <v>3173700</v>
      </c>
      <c r="AB111" s="123">
        <f t="shared" si="28"/>
        <v>3211332</v>
      </c>
      <c r="AC111" s="123">
        <f t="shared" si="28"/>
        <v>7011530</v>
      </c>
      <c r="AD111" s="123">
        <f t="shared" si="28"/>
        <v>2668760</v>
      </c>
      <c r="AE111" s="123">
        <f t="shared" si="28"/>
        <v>3058400</v>
      </c>
      <c r="AF111" s="123">
        <f t="shared" si="28"/>
        <v>3851800</v>
      </c>
      <c r="AG111" s="123">
        <f t="shared" si="28"/>
        <v>4534047</v>
      </c>
      <c r="AH111" s="123">
        <f t="shared" si="28"/>
        <v>12570004</v>
      </c>
      <c r="AI111" s="123">
        <f t="shared" si="28"/>
        <v>4320100</v>
      </c>
      <c r="AJ111" s="123">
        <f t="shared" si="28"/>
        <v>221638455.44</v>
      </c>
      <c r="AK111" s="123">
        <f t="shared" si="28"/>
        <v>13919074.1</v>
      </c>
      <c r="AL111" s="123">
        <f t="shared" si="28"/>
        <v>9253054.9000000004</v>
      </c>
      <c r="AM111" s="123">
        <f t="shared" si="28"/>
        <v>6478864.4299999997</v>
      </c>
      <c r="AN111" s="123">
        <f t="shared" si="28"/>
        <v>8789699.1099999994</v>
      </c>
      <c r="AO111" s="123">
        <f t="shared" si="28"/>
        <v>5243715.8099999996</v>
      </c>
      <c r="AP111" s="123">
        <f t="shared" si="28"/>
        <v>3152580</v>
      </c>
      <c r="AQ111" s="123">
        <f t="shared" si="28"/>
        <v>24341622</v>
      </c>
      <c r="AR111" s="123">
        <f t="shared" si="28"/>
        <v>3532550.7800000003</v>
      </c>
      <c r="AS111" s="123">
        <f t="shared" si="28"/>
        <v>4678200.3099999996</v>
      </c>
      <c r="AT111" s="123">
        <f t="shared" si="28"/>
        <v>12660921.58</v>
      </c>
      <c r="AU111" s="123">
        <f t="shared" si="28"/>
        <v>12334460</v>
      </c>
      <c r="AV111" s="123">
        <f t="shared" si="28"/>
        <v>2049573.41</v>
      </c>
      <c r="AW111" s="123">
        <f t="shared" si="28"/>
        <v>2556800</v>
      </c>
      <c r="AX111" s="123">
        <f t="shared" si="28"/>
        <v>3450371.74</v>
      </c>
      <c r="AY111" s="123">
        <f t="shared" si="28"/>
        <v>8253433.1299999999</v>
      </c>
      <c r="AZ111" s="123">
        <f t="shared" si="28"/>
        <v>68354419.530000001</v>
      </c>
      <c r="BA111" s="123">
        <f t="shared" si="28"/>
        <v>47527863.920000002</v>
      </c>
      <c r="BB111" s="123">
        <f t="shared" si="28"/>
        <v>212148973</v>
      </c>
      <c r="BC111" s="123">
        <f t="shared" si="28"/>
        <v>97554802</v>
      </c>
      <c r="BD111" s="123">
        <f t="shared" si="28"/>
        <v>15005831.83</v>
      </c>
      <c r="BE111" s="123">
        <f t="shared" si="28"/>
        <v>7771104</v>
      </c>
      <c r="BF111" s="123">
        <f t="shared" si="28"/>
        <v>253613875.5</v>
      </c>
      <c r="BG111" s="123">
        <f t="shared" si="28"/>
        <v>10635011.800000001</v>
      </c>
      <c r="BH111" s="123">
        <f t="shared" si="28"/>
        <v>10448174.290000001</v>
      </c>
      <c r="BI111" s="123">
        <f t="shared" si="28"/>
        <v>19641405</v>
      </c>
      <c r="BJ111" s="123">
        <f t="shared" si="28"/>
        <v>21781400</v>
      </c>
      <c r="BK111" s="123">
        <f>SUM(BK103:BK110)</f>
        <v>52056600</v>
      </c>
      <c r="BL111" s="123">
        <f t="shared" ref="BL111:CL111" si="29">SUM(BL103:BL110)</f>
        <v>1716500</v>
      </c>
      <c r="BM111" s="123">
        <f t="shared" si="29"/>
        <v>15450705.51</v>
      </c>
      <c r="BN111" s="123">
        <f t="shared" si="29"/>
        <v>6360000</v>
      </c>
      <c r="BO111" s="123">
        <f t="shared" si="29"/>
        <v>1270600</v>
      </c>
      <c r="BP111" s="123">
        <f t="shared" si="29"/>
        <v>1534736.37</v>
      </c>
      <c r="BQ111" s="123">
        <f t="shared" si="29"/>
        <v>379835078.10000002</v>
      </c>
      <c r="BR111" s="123">
        <f t="shared" si="29"/>
        <v>16069000</v>
      </c>
      <c r="BS111" s="123">
        <f t="shared" si="29"/>
        <v>218000</v>
      </c>
      <c r="BT111" s="123">
        <f t="shared" si="29"/>
        <v>18080000</v>
      </c>
      <c r="BU111" s="123">
        <f t="shared" si="29"/>
        <v>11378130</v>
      </c>
      <c r="BV111" s="123">
        <f t="shared" si="29"/>
        <v>7680000</v>
      </c>
      <c r="BW111" s="123">
        <f t="shared" si="29"/>
        <v>11069360</v>
      </c>
      <c r="BX111" s="123">
        <f t="shared" si="29"/>
        <v>4645463</v>
      </c>
      <c r="BY111" s="123">
        <f t="shared" si="29"/>
        <v>8811077.8000000007</v>
      </c>
      <c r="BZ111" s="123">
        <f t="shared" si="29"/>
        <v>14490300</v>
      </c>
      <c r="CA111" s="123">
        <f t="shared" si="29"/>
        <v>4397967.34</v>
      </c>
      <c r="CB111" s="123">
        <f t="shared" si="29"/>
        <v>8945184.7100000009</v>
      </c>
      <c r="CC111" s="123">
        <f t="shared" si="29"/>
        <v>11194100</v>
      </c>
      <c r="CD111" s="123">
        <f t="shared" si="29"/>
        <v>14141817</v>
      </c>
      <c r="CE111" s="123">
        <f t="shared" si="29"/>
        <v>1712391.52</v>
      </c>
      <c r="CF111" s="123">
        <f t="shared" si="29"/>
        <v>3810000</v>
      </c>
      <c r="CG111" s="123">
        <f t="shared" si="29"/>
        <v>2810800</v>
      </c>
      <c r="CH111" s="123">
        <f t="shared" si="29"/>
        <v>4415385</v>
      </c>
      <c r="CI111" s="123">
        <f t="shared" si="29"/>
        <v>18676701.609999999</v>
      </c>
      <c r="CJ111" s="123">
        <f t="shared" si="29"/>
        <v>2600544.46</v>
      </c>
      <c r="CK111" s="123">
        <f t="shared" si="29"/>
        <v>14051856.339999998</v>
      </c>
      <c r="CL111" s="123">
        <f t="shared" si="29"/>
        <v>2025487541.3800001</v>
      </c>
    </row>
    <row r="112" spans="1:90" s="20" customFormat="1" x14ac:dyDescent="0.6">
      <c r="A112" s="24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29"/>
      <c r="O112" s="29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64"/>
    </row>
    <row r="113" spans="1:90" s="20" customFormat="1" x14ac:dyDescent="0.6">
      <c r="A113" s="97" t="s">
        <v>283</v>
      </c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98"/>
      <c r="O113" s="98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3"/>
      <c r="CK113" s="103"/>
      <c r="CL113" s="102"/>
    </row>
    <row r="114" spans="1:90" s="20" customFormat="1" x14ac:dyDescent="0.6">
      <c r="A114" s="32" t="s">
        <v>261</v>
      </c>
      <c r="B114" s="29">
        <v>9943740</v>
      </c>
      <c r="C114" s="29">
        <v>2280000</v>
      </c>
      <c r="D114" s="29">
        <v>5425000</v>
      </c>
      <c r="E114" s="29">
        <v>2370000</v>
      </c>
      <c r="F114" s="29">
        <v>1660000</v>
      </c>
      <c r="G114" s="29">
        <v>2580000</v>
      </c>
      <c r="H114" s="29">
        <v>6120000</v>
      </c>
      <c r="I114" s="29">
        <v>5280000</v>
      </c>
      <c r="J114" s="29">
        <v>2838000</v>
      </c>
      <c r="K114" s="29">
        <v>3540000</v>
      </c>
      <c r="L114" s="29">
        <v>4830000</v>
      </c>
      <c r="M114" s="29">
        <v>1056000</v>
      </c>
      <c r="N114" s="29">
        <v>5544000</v>
      </c>
      <c r="O114" s="29">
        <v>2904000</v>
      </c>
      <c r="P114" s="29">
        <v>3300000</v>
      </c>
      <c r="Q114" s="29">
        <v>4965600</v>
      </c>
      <c r="R114" s="29">
        <v>3451200</v>
      </c>
      <c r="S114" s="29">
        <v>1485000</v>
      </c>
      <c r="T114" s="29">
        <v>1620000</v>
      </c>
      <c r="U114" s="29">
        <v>960000</v>
      </c>
      <c r="V114" s="29">
        <v>6500000</v>
      </c>
      <c r="W114" s="29">
        <v>1130820</v>
      </c>
      <c r="X114" s="29">
        <v>4005400</v>
      </c>
      <c r="Y114" s="29">
        <v>8499908.3399999999</v>
      </c>
      <c r="Z114" s="29">
        <v>3553730</v>
      </c>
      <c r="AA114" s="29">
        <v>2325190</v>
      </c>
      <c r="AB114" s="29">
        <v>0</v>
      </c>
      <c r="AC114" s="29">
        <v>5612220</v>
      </c>
      <c r="AD114" s="29">
        <v>2000000</v>
      </c>
      <c r="AE114" s="29">
        <v>3052140</v>
      </c>
      <c r="AF114" s="29">
        <v>2095760</v>
      </c>
      <c r="AG114" s="29">
        <v>8540038.5999999996</v>
      </c>
      <c r="AH114" s="29">
        <v>2016700</v>
      </c>
      <c r="AI114" s="29">
        <v>2052700</v>
      </c>
      <c r="AJ114" s="29">
        <v>0</v>
      </c>
      <c r="AK114" s="29">
        <v>0</v>
      </c>
      <c r="AL114" s="29">
        <v>0</v>
      </c>
      <c r="AM114" s="29">
        <v>1518554.25</v>
      </c>
      <c r="AN114" s="29">
        <v>1815000</v>
      </c>
      <c r="AO114" s="29">
        <v>0</v>
      </c>
      <c r="AP114" s="29">
        <v>0</v>
      </c>
      <c r="AQ114" s="29">
        <v>7554896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29">
        <v>6735079.4400000004</v>
      </c>
      <c r="BA114" s="29">
        <v>0</v>
      </c>
      <c r="BB114" s="29">
        <v>9852000</v>
      </c>
      <c r="BC114" s="29">
        <v>10721347.83</v>
      </c>
      <c r="BD114" s="29">
        <v>2136000</v>
      </c>
      <c r="BE114" s="29">
        <v>1812000</v>
      </c>
      <c r="BF114" s="29">
        <v>3737088</v>
      </c>
      <c r="BG114" s="29">
        <v>1592724</v>
      </c>
      <c r="BH114" s="29">
        <v>1830000</v>
      </c>
      <c r="BI114" s="29">
        <v>2569428</v>
      </c>
      <c r="BJ114" s="29">
        <v>2223603</v>
      </c>
      <c r="BK114" s="29">
        <v>0</v>
      </c>
      <c r="BL114" s="29">
        <v>0</v>
      </c>
      <c r="BM114" s="29">
        <v>0</v>
      </c>
      <c r="BN114" s="29">
        <v>0</v>
      </c>
      <c r="BO114" s="29">
        <v>0</v>
      </c>
      <c r="BP114" s="29">
        <v>0</v>
      </c>
      <c r="BQ114" s="29">
        <v>14899560</v>
      </c>
      <c r="BR114" s="29">
        <v>4367985.5</v>
      </c>
      <c r="BS114" s="29">
        <v>7562586.7800000003</v>
      </c>
      <c r="BT114" s="29">
        <v>6771270</v>
      </c>
      <c r="BU114" s="29">
        <v>388800</v>
      </c>
      <c r="BV114" s="29">
        <v>2403660</v>
      </c>
      <c r="BW114" s="29">
        <v>4440240</v>
      </c>
      <c r="BX114" s="29">
        <v>4418480</v>
      </c>
      <c r="BY114" s="29">
        <v>2542800</v>
      </c>
      <c r="BZ114" s="29">
        <v>5272920</v>
      </c>
      <c r="CA114" s="29">
        <v>6649080</v>
      </c>
      <c r="CB114" s="29">
        <v>8834076</v>
      </c>
      <c r="CC114" s="29">
        <v>6338966</v>
      </c>
      <c r="CD114" s="29">
        <v>4960032</v>
      </c>
      <c r="CE114" s="29">
        <v>1749000</v>
      </c>
      <c r="CF114" s="29">
        <v>1690569.6</v>
      </c>
      <c r="CG114" s="29">
        <v>3400560</v>
      </c>
      <c r="CH114" s="29">
        <v>1452000</v>
      </c>
      <c r="CI114" s="29">
        <v>6025800</v>
      </c>
      <c r="CJ114" s="29">
        <v>1738920</v>
      </c>
      <c r="CK114" s="29">
        <v>2723880</v>
      </c>
      <c r="CL114" s="64">
        <f t="shared" si="27"/>
        <v>276266053.34000003</v>
      </c>
    </row>
    <row r="115" spans="1:90" s="20" customFormat="1" x14ac:dyDescent="0.6">
      <c r="A115" s="32" t="s">
        <v>262</v>
      </c>
      <c r="B115" s="29">
        <v>10219210</v>
      </c>
      <c r="C115" s="29">
        <v>4297600</v>
      </c>
      <c r="D115" s="29">
        <v>820000</v>
      </c>
      <c r="E115" s="29">
        <v>300000</v>
      </c>
      <c r="F115" s="29">
        <v>0</v>
      </c>
      <c r="G115" s="29">
        <v>2350000</v>
      </c>
      <c r="H115" s="29">
        <v>2300000</v>
      </c>
      <c r="I115" s="29">
        <v>320000</v>
      </c>
      <c r="J115" s="29">
        <v>1496360</v>
      </c>
      <c r="K115" s="29">
        <v>422000</v>
      </c>
      <c r="L115" s="29">
        <v>12624641.02</v>
      </c>
      <c r="M115" s="29">
        <v>280000</v>
      </c>
      <c r="N115" s="29">
        <v>18103162.420000002</v>
      </c>
      <c r="O115" s="29">
        <v>5512369.96</v>
      </c>
      <c r="P115" s="29">
        <v>8767766.9499999993</v>
      </c>
      <c r="Q115" s="29">
        <v>6561966.5</v>
      </c>
      <c r="R115" s="29">
        <v>4370931.99</v>
      </c>
      <c r="S115" s="29">
        <v>5802329.04</v>
      </c>
      <c r="T115" s="29">
        <v>2686032</v>
      </c>
      <c r="U115" s="29">
        <v>2143440</v>
      </c>
      <c r="V115" s="29">
        <v>3400000</v>
      </c>
      <c r="W115" s="29">
        <v>1495584</v>
      </c>
      <c r="X115" s="29">
        <v>880365</v>
      </c>
      <c r="Y115" s="29">
        <v>1379660</v>
      </c>
      <c r="Z115" s="29">
        <v>479000</v>
      </c>
      <c r="AA115" s="29">
        <v>120000</v>
      </c>
      <c r="AB115" s="29">
        <v>2000000</v>
      </c>
      <c r="AC115" s="29">
        <v>3154784</v>
      </c>
      <c r="AD115" s="29">
        <v>0</v>
      </c>
      <c r="AE115" s="29">
        <v>1018899.57</v>
      </c>
      <c r="AF115" s="29">
        <v>2500500</v>
      </c>
      <c r="AG115" s="29">
        <v>1476444.66</v>
      </c>
      <c r="AH115" s="29">
        <v>1707600</v>
      </c>
      <c r="AI115" s="29">
        <v>300000</v>
      </c>
      <c r="AJ115" s="29">
        <v>0</v>
      </c>
      <c r="AK115" s="29">
        <v>0</v>
      </c>
      <c r="AL115" s="29">
        <v>0</v>
      </c>
      <c r="AM115" s="29">
        <v>0</v>
      </c>
      <c r="AN115" s="29">
        <v>4858209.26</v>
      </c>
      <c r="AO115" s="29">
        <v>0</v>
      </c>
      <c r="AP115" s="29">
        <v>0</v>
      </c>
      <c r="AQ115" s="29">
        <v>30000</v>
      </c>
      <c r="AR115" s="29">
        <v>0</v>
      </c>
      <c r="AS115" s="29">
        <v>0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1164682.72</v>
      </c>
      <c r="BA115" s="29">
        <v>0</v>
      </c>
      <c r="BB115" s="29">
        <v>4650000</v>
      </c>
      <c r="BC115" s="29">
        <v>4551271.82</v>
      </c>
      <c r="BD115" s="29">
        <v>0</v>
      </c>
      <c r="BE115" s="29">
        <v>5587896.0700000003</v>
      </c>
      <c r="BF115" s="29">
        <v>1</v>
      </c>
      <c r="BG115" s="29">
        <v>4292724</v>
      </c>
      <c r="BH115" s="29">
        <v>1000000</v>
      </c>
      <c r="BI115" s="29">
        <v>200000</v>
      </c>
      <c r="BJ115" s="29">
        <v>0</v>
      </c>
      <c r="BK115" s="29">
        <v>0</v>
      </c>
      <c r="BL115" s="29">
        <v>0</v>
      </c>
      <c r="BM115" s="29">
        <v>0</v>
      </c>
      <c r="BN115" s="29">
        <v>0</v>
      </c>
      <c r="BO115" s="29">
        <v>0</v>
      </c>
      <c r="BP115" s="29">
        <v>0</v>
      </c>
      <c r="BQ115" s="29">
        <v>19071424.359999999</v>
      </c>
      <c r="BR115" s="29">
        <v>2952269.77</v>
      </c>
      <c r="BS115" s="29">
        <v>0</v>
      </c>
      <c r="BT115" s="29">
        <v>0</v>
      </c>
      <c r="BU115" s="29">
        <v>255455</v>
      </c>
      <c r="BV115" s="29">
        <v>2321893.33</v>
      </c>
      <c r="BW115" s="29">
        <v>2944560</v>
      </c>
      <c r="BX115" s="29">
        <v>439953</v>
      </c>
      <c r="BY115" s="29">
        <v>1</v>
      </c>
      <c r="BZ115" s="29">
        <v>4799634.08</v>
      </c>
      <c r="CA115" s="29">
        <v>0</v>
      </c>
      <c r="CB115" s="29">
        <v>1513460</v>
      </c>
      <c r="CC115" s="29">
        <v>1327325</v>
      </c>
      <c r="CD115" s="29">
        <v>4028220</v>
      </c>
      <c r="CE115" s="29">
        <v>2667313.98</v>
      </c>
      <c r="CF115" s="29">
        <v>422448</v>
      </c>
      <c r="CG115" s="29">
        <v>1332500</v>
      </c>
      <c r="CH115" s="29">
        <v>1232340</v>
      </c>
      <c r="CI115" s="29">
        <v>6569439.8099999996</v>
      </c>
      <c r="CJ115" s="29">
        <v>2393790.96</v>
      </c>
      <c r="CK115" s="29">
        <v>763840</v>
      </c>
      <c r="CL115" s="64">
        <f t="shared" si="27"/>
        <v>190661300.27000001</v>
      </c>
    </row>
    <row r="116" spans="1:90" s="20" customFormat="1" x14ac:dyDescent="0.6">
      <c r="A116" s="32" t="s">
        <v>263</v>
      </c>
      <c r="B116" s="29">
        <v>3600000</v>
      </c>
      <c r="C116" s="29">
        <v>1473608.77</v>
      </c>
      <c r="D116" s="29">
        <v>1090000</v>
      </c>
      <c r="E116" s="29">
        <v>684767.99</v>
      </c>
      <c r="F116" s="29">
        <v>600000</v>
      </c>
      <c r="G116" s="29">
        <v>880000</v>
      </c>
      <c r="H116" s="29">
        <v>2230000</v>
      </c>
      <c r="I116" s="29">
        <v>2779500</v>
      </c>
      <c r="J116" s="29">
        <v>1607900</v>
      </c>
      <c r="K116" s="29">
        <v>1386658.11</v>
      </c>
      <c r="L116" s="29">
        <v>3233983.8</v>
      </c>
      <c r="M116" s="29">
        <v>811010.94</v>
      </c>
      <c r="N116" s="29">
        <v>4520762.18</v>
      </c>
      <c r="O116" s="29">
        <v>2149822.5499999998</v>
      </c>
      <c r="P116" s="29">
        <v>1980000</v>
      </c>
      <c r="Q116" s="29">
        <v>1743759.05</v>
      </c>
      <c r="R116" s="29">
        <v>1553705.99</v>
      </c>
      <c r="S116" s="29">
        <v>835735.21</v>
      </c>
      <c r="T116" s="29">
        <v>1234039.6399999999</v>
      </c>
      <c r="U116" s="29">
        <v>150000</v>
      </c>
      <c r="V116" s="29">
        <v>8000000</v>
      </c>
      <c r="W116" s="29">
        <v>533138.26</v>
      </c>
      <c r="X116" s="29">
        <v>3200000</v>
      </c>
      <c r="Y116" s="29">
        <v>2785606.84</v>
      </c>
      <c r="Z116" s="29">
        <v>629718.68000000005</v>
      </c>
      <c r="AA116" s="29">
        <v>848819.19999999995</v>
      </c>
      <c r="AB116" s="29">
        <v>700000</v>
      </c>
      <c r="AC116" s="29">
        <v>2613158.58</v>
      </c>
      <c r="AD116" s="29">
        <v>606000</v>
      </c>
      <c r="AE116" s="29">
        <v>1167287.79</v>
      </c>
      <c r="AF116" s="29">
        <v>1346000</v>
      </c>
      <c r="AG116" s="29">
        <v>3298988.56</v>
      </c>
      <c r="AH116" s="29">
        <v>662323.28</v>
      </c>
      <c r="AI116" s="29">
        <v>604608.36</v>
      </c>
      <c r="AJ116" s="29">
        <v>0</v>
      </c>
      <c r="AK116" s="29">
        <v>0</v>
      </c>
      <c r="AL116" s="29">
        <v>0</v>
      </c>
      <c r="AM116" s="29">
        <v>225000</v>
      </c>
      <c r="AN116" s="29">
        <v>2136595.4</v>
      </c>
      <c r="AO116" s="29">
        <v>0</v>
      </c>
      <c r="AP116" s="29">
        <v>0</v>
      </c>
      <c r="AQ116" s="29">
        <v>2886175.52</v>
      </c>
      <c r="AR116" s="29">
        <v>0</v>
      </c>
      <c r="AS116" s="29">
        <v>0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29">
        <v>2805925.43</v>
      </c>
      <c r="BA116" s="29">
        <v>0</v>
      </c>
      <c r="BB116" s="29">
        <v>2500000</v>
      </c>
      <c r="BC116" s="29">
        <v>4621220.16</v>
      </c>
      <c r="BD116" s="29">
        <v>612119.77</v>
      </c>
      <c r="BE116" s="29">
        <v>795494.97</v>
      </c>
      <c r="BF116" s="29">
        <v>2400000</v>
      </c>
      <c r="BG116" s="29">
        <v>500000</v>
      </c>
      <c r="BH116" s="29">
        <v>250000</v>
      </c>
      <c r="BI116" s="29">
        <v>1665825.51</v>
      </c>
      <c r="BJ116" s="29">
        <v>1137800</v>
      </c>
      <c r="BK116" s="29">
        <v>4000000</v>
      </c>
      <c r="BL116" s="29">
        <v>2732276.85</v>
      </c>
      <c r="BM116" s="29">
        <v>4091106.48</v>
      </c>
      <c r="BN116" s="29">
        <v>3289567.59</v>
      </c>
      <c r="BO116" s="29">
        <v>2479727.66</v>
      </c>
      <c r="BP116" s="29">
        <v>745000</v>
      </c>
      <c r="BQ116" s="29">
        <v>15498180</v>
      </c>
      <c r="BR116" s="29">
        <v>2742757.31</v>
      </c>
      <c r="BS116" s="29">
        <v>2130952.66</v>
      </c>
      <c r="BT116" s="29">
        <v>7673340.71</v>
      </c>
      <c r="BU116" s="29">
        <v>0</v>
      </c>
      <c r="BV116" s="29">
        <v>505063.05</v>
      </c>
      <c r="BW116" s="29">
        <v>3222063.12</v>
      </c>
      <c r="BX116" s="29">
        <v>1060500</v>
      </c>
      <c r="BY116" s="29">
        <v>1291151.6100000001</v>
      </c>
      <c r="BZ116" s="29">
        <v>2691861.6</v>
      </c>
      <c r="CA116" s="29">
        <v>2670584</v>
      </c>
      <c r="CB116" s="29">
        <v>7584597.9400000004</v>
      </c>
      <c r="CC116" s="29">
        <v>1992180</v>
      </c>
      <c r="CD116" s="29">
        <v>4584420</v>
      </c>
      <c r="CE116" s="29">
        <v>968040</v>
      </c>
      <c r="CF116" s="29">
        <v>591130.24</v>
      </c>
      <c r="CG116" s="29">
        <v>1230000</v>
      </c>
      <c r="CH116" s="29">
        <v>387000</v>
      </c>
      <c r="CI116" s="29">
        <v>4940400</v>
      </c>
      <c r="CJ116" s="29">
        <v>894232.24</v>
      </c>
      <c r="CK116" s="29">
        <v>753434.11</v>
      </c>
      <c r="CL116" s="64">
        <f t="shared" si="27"/>
        <v>164826627.71000004</v>
      </c>
    </row>
    <row r="117" spans="1:90" s="20" customFormat="1" x14ac:dyDescent="0.6">
      <c r="A117" s="32" t="s">
        <v>264</v>
      </c>
      <c r="B117" s="29">
        <v>25000</v>
      </c>
      <c r="C117" s="29">
        <v>0</v>
      </c>
      <c r="D117" s="29">
        <v>0</v>
      </c>
      <c r="E117" s="29">
        <v>0</v>
      </c>
      <c r="F117" s="29">
        <v>4000</v>
      </c>
      <c r="G117" s="29">
        <v>240000</v>
      </c>
      <c r="H117" s="29">
        <v>19000</v>
      </c>
      <c r="I117" s="29">
        <v>280000</v>
      </c>
      <c r="J117" s="29">
        <v>11440</v>
      </c>
      <c r="K117" s="29">
        <v>0</v>
      </c>
      <c r="L117" s="29">
        <v>48895</v>
      </c>
      <c r="M117" s="29">
        <v>33665</v>
      </c>
      <c r="N117" s="29">
        <v>34393</v>
      </c>
      <c r="O117" s="29">
        <v>65870</v>
      </c>
      <c r="P117" s="29">
        <v>0</v>
      </c>
      <c r="Q117" s="29">
        <v>435825.27</v>
      </c>
      <c r="R117" s="29">
        <v>2088</v>
      </c>
      <c r="S117" s="29">
        <v>0</v>
      </c>
      <c r="T117" s="29">
        <v>0</v>
      </c>
      <c r="U117" s="29">
        <v>6000</v>
      </c>
      <c r="V117" s="29">
        <v>300000</v>
      </c>
      <c r="W117" s="29">
        <v>27065</v>
      </c>
      <c r="X117" s="29">
        <v>26600</v>
      </c>
      <c r="Y117" s="29">
        <v>40342</v>
      </c>
      <c r="Z117" s="29">
        <v>23362.69</v>
      </c>
      <c r="AA117" s="29">
        <v>900</v>
      </c>
      <c r="AB117" s="29">
        <v>0</v>
      </c>
      <c r="AC117" s="29">
        <v>95228.95</v>
      </c>
      <c r="AD117" s="29">
        <v>0</v>
      </c>
      <c r="AE117" s="29">
        <v>34264</v>
      </c>
      <c r="AF117" s="29">
        <v>800</v>
      </c>
      <c r="AG117" s="29">
        <v>0</v>
      </c>
      <c r="AH117" s="29">
        <v>1</v>
      </c>
      <c r="AI117" s="29">
        <v>13297.5</v>
      </c>
      <c r="AJ117" s="29">
        <v>0</v>
      </c>
      <c r="AK117" s="29">
        <v>0</v>
      </c>
      <c r="AL117" s="29">
        <v>0</v>
      </c>
      <c r="AM117" s="29">
        <v>0</v>
      </c>
      <c r="AN117" s="29">
        <v>103547</v>
      </c>
      <c r="AO117" s="29">
        <v>0</v>
      </c>
      <c r="AP117" s="29">
        <v>0</v>
      </c>
      <c r="AQ117" s="29">
        <v>86960.02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34693.839999999997</v>
      </c>
      <c r="BA117" s="29">
        <v>0</v>
      </c>
      <c r="BB117" s="29">
        <v>500000</v>
      </c>
      <c r="BC117" s="29">
        <v>0</v>
      </c>
      <c r="BD117" s="29">
        <v>26658.05</v>
      </c>
      <c r="BE117" s="29">
        <v>14900</v>
      </c>
      <c r="BF117" s="29">
        <v>1</v>
      </c>
      <c r="BG117" s="29">
        <v>10000</v>
      </c>
      <c r="BH117" s="29">
        <v>1</v>
      </c>
      <c r="BI117" s="29">
        <v>75558</v>
      </c>
      <c r="BJ117" s="29">
        <v>400</v>
      </c>
      <c r="BK117" s="29">
        <v>10000</v>
      </c>
      <c r="BL117" s="29">
        <v>65570</v>
      </c>
      <c r="BM117" s="29">
        <v>138751.1</v>
      </c>
      <c r="BN117" s="29">
        <v>150846.03</v>
      </c>
      <c r="BO117" s="29">
        <v>53563.54</v>
      </c>
      <c r="BP117" s="29">
        <v>26826</v>
      </c>
      <c r="BQ117" s="29">
        <v>0</v>
      </c>
      <c r="BR117" s="29">
        <v>91134.3</v>
      </c>
      <c r="BS117" s="29">
        <v>87750</v>
      </c>
      <c r="BT117" s="29">
        <v>0</v>
      </c>
      <c r="BU117" s="29">
        <v>0</v>
      </c>
      <c r="BV117" s="29">
        <v>11248</v>
      </c>
      <c r="BW117" s="29">
        <v>0</v>
      </c>
      <c r="BX117" s="29">
        <v>0</v>
      </c>
      <c r="BY117" s="29">
        <v>1</v>
      </c>
      <c r="BZ117" s="29">
        <v>27</v>
      </c>
      <c r="CA117" s="29">
        <v>0</v>
      </c>
      <c r="CB117" s="29">
        <v>239413.64</v>
      </c>
      <c r="CC117" s="29">
        <v>45000</v>
      </c>
      <c r="CD117" s="29">
        <v>0</v>
      </c>
      <c r="CE117" s="29">
        <v>0</v>
      </c>
      <c r="CF117" s="29">
        <v>0</v>
      </c>
      <c r="CG117" s="29">
        <v>17310</v>
      </c>
      <c r="CH117" s="29">
        <v>6800</v>
      </c>
      <c r="CI117" s="29">
        <v>329360</v>
      </c>
      <c r="CJ117" s="29">
        <v>35825</v>
      </c>
      <c r="CK117" s="29">
        <v>32958</v>
      </c>
      <c r="CL117" s="64">
        <f t="shared" si="27"/>
        <v>3963139.9299999997</v>
      </c>
    </row>
    <row r="118" spans="1:90" s="20" customFormat="1" ht="18.75" customHeight="1" x14ac:dyDescent="0.6">
      <c r="A118" s="32" t="s">
        <v>265</v>
      </c>
      <c r="B118" s="29">
        <v>3000000</v>
      </c>
      <c r="C118" s="29">
        <v>701031.43</v>
      </c>
      <c r="D118" s="29">
        <v>240000</v>
      </c>
      <c r="E118" s="29">
        <v>294146.15999999997</v>
      </c>
      <c r="F118" s="29">
        <v>153841.60000000001</v>
      </c>
      <c r="G118" s="29">
        <v>40000</v>
      </c>
      <c r="H118" s="29">
        <v>855000</v>
      </c>
      <c r="I118" s="29">
        <v>1009500</v>
      </c>
      <c r="J118" s="29">
        <v>162760</v>
      </c>
      <c r="K118" s="29">
        <v>132877.29</v>
      </c>
      <c r="L118" s="29">
        <v>355671.6</v>
      </c>
      <c r="M118" s="29">
        <v>297198.5</v>
      </c>
      <c r="N118" s="29">
        <v>867566.15</v>
      </c>
      <c r="O118" s="29">
        <v>357106.68</v>
      </c>
      <c r="P118" s="29">
        <v>230000</v>
      </c>
      <c r="Q118" s="29">
        <v>681775.03</v>
      </c>
      <c r="R118" s="29">
        <v>203355.4</v>
      </c>
      <c r="S118" s="29">
        <v>249813.1</v>
      </c>
      <c r="T118" s="29">
        <v>217012.42</v>
      </c>
      <c r="U118" s="29">
        <v>60000</v>
      </c>
      <c r="V118" s="29">
        <v>1500000</v>
      </c>
      <c r="W118" s="29">
        <v>193324</v>
      </c>
      <c r="X118" s="29">
        <v>737400</v>
      </c>
      <c r="Y118" s="29">
        <v>753116.69</v>
      </c>
      <c r="Z118" s="29">
        <v>165541.51</v>
      </c>
      <c r="AA118" s="29">
        <v>125423</v>
      </c>
      <c r="AB118" s="29">
        <v>150000</v>
      </c>
      <c r="AC118" s="29">
        <v>1447331.46</v>
      </c>
      <c r="AD118" s="29">
        <v>330000</v>
      </c>
      <c r="AE118" s="29">
        <v>127459.7</v>
      </c>
      <c r="AF118" s="29">
        <v>249000</v>
      </c>
      <c r="AG118" s="29">
        <v>818108.08</v>
      </c>
      <c r="AH118" s="29">
        <v>362858.9</v>
      </c>
      <c r="AI118" s="29">
        <v>45716.31</v>
      </c>
      <c r="AJ118" s="29">
        <v>0</v>
      </c>
      <c r="AK118" s="29">
        <v>0</v>
      </c>
      <c r="AL118" s="29">
        <v>0</v>
      </c>
      <c r="AM118" s="29">
        <v>52000</v>
      </c>
      <c r="AN118" s="29">
        <v>265324.34000000003</v>
      </c>
      <c r="AO118" s="29">
        <v>0</v>
      </c>
      <c r="AP118" s="29">
        <v>0</v>
      </c>
      <c r="AQ118" s="29">
        <v>378043.04</v>
      </c>
      <c r="AR118" s="29">
        <v>0</v>
      </c>
      <c r="AS118" s="29">
        <v>0</v>
      </c>
      <c r="AT118" s="29">
        <v>0</v>
      </c>
      <c r="AU118" s="29">
        <v>0</v>
      </c>
      <c r="AV118" s="29">
        <v>0</v>
      </c>
      <c r="AW118" s="29">
        <v>0</v>
      </c>
      <c r="AX118" s="29">
        <v>0</v>
      </c>
      <c r="AY118" s="29">
        <v>0</v>
      </c>
      <c r="AZ118" s="29">
        <v>210656.25</v>
      </c>
      <c r="BA118" s="29">
        <v>0</v>
      </c>
      <c r="BB118" s="29">
        <v>200000</v>
      </c>
      <c r="BC118" s="29">
        <v>0</v>
      </c>
      <c r="BD118" s="29">
        <v>199785.21</v>
      </c>
      <c r="BE118" s="29">
        <v>182575.73</v>
      </c>
      <c r="BF118" s="29">
        <v>756618</v>
      </c>
      <c r="BG118" s="29">
        <v>400000</v>
      </c>
      <c r="BH118" s="29">
        <v>100000</v>
      </c>
      <c r="BI118" s="29">
        <v>1693217.77</v>
      </c>
      <c r="BJ118" s="29">
        <v>813000</v>
      </c>
      <c r="BK118" s="29">
        <v>1100000</v>
      </c>
      <c r="BL118" s="29">
        <v>639352.81000000006</v>
      </c>
      <c r="BM118" s="29">
        <v>751677.1</v>
      </c>
      <c r="BN118" s="29">
        <v>1431085.52</v>
      </c>
      <c r="BO118" s="29">
        <v>534902.13</v>
      </c>
      <c r="BP118" s="29">
        <v>346197</v>
      </c>
      <c r="BQ118" s="29">
        <v>5166060</v>
      </c>
      <c r="BR118" s="29">
        <v>767404.66</v>
      </c>
      <c r="BS118" s="29">
        <v>505827.47</v>
      </c>
      <c r="BT118" s="29">
        <v>1192692.7</v>
      </c>
      <c r="BU118" s="29">
        <v>0</v>
      </c>
      <c r="BV118" s="29">
        <v>290885.71999999997</v>
      </c>
      <c r="BW118" s="29">
        <v>1072458.8899999999</v>
      </c>
      <c r="BX118" s="29">
        <v>353500</v>
      </c>
      <c r="BY118" s="29">
        <v>466191.09</v>
      </c>
      <c r="BZ118" s="29">
        <v>376326.66</v>
      </c>
      <c r="CA118" s="29">
        <v>865395</v>
      </c>
      <c r="CB118" s="29">
        <v>875458.72</v>
      </c>
      <c r="CC118" s="29">
        <v>833860</v>
      </c>
      <c r="CD118" s="29">
        <v>1528140</v>
      </c>
      <c r="CE118" s="29">
        <v>322680</v>
      </c>
      <c r="CF118" s="29">
        <v>66527.75</v>
      </c>
      <c r="CG118" s="29">
        <v>410000</v>
      </c>
      <c r="CH118" s="29">
        <v>167000</v>
      </c>
      <c r="CI118" s="29">
        <v>458720</v>
      </c>
      <c r="CJ118" s="29">
        <v>127256.23</v>
      </c>
      <c r="CK118" s="29">
        <v>294174.55</v>
      </c>
      <c r="CL118" s="64">
        <f t="shared" si="27"/>
        <v>43308929.349999994</v>
      </c>
    </row>
    <row r="119" spans="1:90" s="20" customFormat="1" ht="18.75" customHeight="1" x14ac:dyDescent="0.6">
      <c r="A119" s="32" t="s">
        <v>266</v>
      </c>
      <c r="B119" s="29">
        <v>150000</v>
      </c>
      <c r="C119" s="29">
        <v>163907.12</v>
      </c>
      <c r="D119" s="29">
        <v>169000</v>
      </c>
      <c r="E119" s="29">
        <v>0</v>
      </c>
      <c r="F119" s="29">
        <v>62400</v>
      </c>
      <c r="G119" s="29">
        <v>40000</v>
      </c>
      <c r="H119" s="29">
        <v>190000</v>
      </c>
      <c r="I119" s="29">
        <v>167884.6</v>
      </c>
      <c r="J119" s="29">
        <v>0</v>
      </c>
      <c r="K119" s="29">
        <v>203238</v>
      </c>
      <c r="L119" s="29">
        <v>488073</v>
      </c>
      <c r="M119" s="29">
        <v>37627.699999999997</v>
      </c>
      <c r="N119" s="29">
        <v>456961</v>
      </c>
      <c r="O119" s="29">
        <v>86363.26</v>
      </c>
      <c r="P119" s="29">
        <v>13500</v>
      </c>
      <c r="Q119" s="29">
        <v>178210.2</v>
      </c>
      <c r="R119" s="29">
        <v>84605.4</v>
      </c>
      <c r="S119" s="29">
        <v>11268.7</v>
      </c>
      <c r="T119" s="29">
        <v>5000</v>
      </c>
      <c r="U119" s="29">
        <v>27000</v>
      </c>
      <c r="V119" s="29">
        <v>111000</v>
      </c>
      <c r="W119" s="29">
        <v>19500</v>
      </c>
      <c r="X119" s="29">
        <v>26000</v>
      </c>
      <c r="Y119" s="29">
        <v>161588.06</v>
      </c>
      <c r="Z119" s="29">
        <v>0</v>
      </c>
      <c r="AA119" s="29">
        <v>22297.5</v>
      </c>
      <c r="AB119" s="29">
        <v>150000</v>
      </c>
      <c r="AC119" s="29">
        <v>2625</v>
      </c>
      <c r="AD119" s="29">
        <v>25000</v>
      </c>
      <c r="AE119" s="29">
        <v>43813.2</v>
      </c>
      <c r="AF119" s="29">
        <v>4000</v>
      </c>
      <c r="AG119" s="29">
        <v>38075.9</v>
      </c>
      <c r="AH119" s="29">
        <v>1</v>
      </c>
      <c r="AI119" s="29">
        <v>68574.48</v>
      </c>
      <c r="AJ119" s="29">
        <v>0</v>
      </c>
      <c r="AK119" s="29">
        <v>0</v>
      </c>
      <c r="AL119" s="29">
        <v>0</v>
      </c>
      <c r="AM119" s="29">
        <v>25000</v>
      </c>
      <c r="AN119" s="29">
        <v>95029</v>
      </c>
      <c r="AO119" s="29">
        <v>0</v>
      </c>
      <c r="AP119" s="29">
        <v>0</v>
      </c>
      <c r="AQ119" s="29">
        <v>144913.10999999999</v>
      </c>
      <c r="AR119" s="29">
        <v>0</v>
      </c>
      <c r="AS119" s="29">
        <v>0</v>
      </c>
      <c r="AT119" s="29">
        <v>0</v>
      </c>
      <c r="AU119" s="29">
        <v>0</v>
      </c>
      <c r="AV119" s="29">
        <v>0</v>
      </c>
      <c r="AW119" s="29">
        <v>0</v>
      </c>
      <c r="AX119" s="29">
        <v>0</v>
      </c>
      <c r="AY119" s="29">
        <v>0</v>
      </c>
      <c r="AZ119" s="29">
        <v>74557.460000000006</v>
      </c>
      <c r="BA119" s="29">
        <v>0</v>
      </c>
      <c r="BB119" s="29">
        <v>200000</v>
      </c>
      <c r="BC119" s="29">
        <v>0</v>
      </c>
      <c r="BD119" s="29">
        <v>52402.75</v>
      </c>
      <c r="BE119" s="29">
        <v>37539.5</v>
      </c>
      <c r="BF119" s="29">
        <v>1</v>
      </c>
      <c r="BG119" s="29">
        <v>1</v>
      </c>
      <c r="BH119" s="29">
        <v>100000</v>
      </c>
      <c r="BI119" s="29">
        <v>295153</v>
      </c>
      <c r="BJ119" s="29">
        <v>111000</v>
      </c>
      <c r="BK119" s="29">
        <v>200000</v>
      </c>
      <c r="BL119" s="29">
        <v>131311.14000000001</v>
      </c>
      <c r="BM119" s="29">
        <v>280867.87</v>
      </c>
      <c r="BN119" s="29">
        <v>0</v>
      </c>
      <c r="BO119" s="29">
        <v>146262.47</v>
      </c>
      <c r="BP119" s="29">
        <v>105000</v>
      </c>
      <c r="BQ119" s="29">
        <v>0</v>
      </c>
      <c r="BR119" s="29">
        <v>158579.75</v>
      </c>
      <c r="BS119" s="29">
        <v>144453.20000000001</v>
      </c>
      <c r="BT119" s="29">
        <v>172926.2</v>
      </c>
      <c r="BU119" s="29">
        <v>0</v>
      </c>
      <c r="BV119" s="29">
        <v>54987</v>
      </c>
      <c r="BW119" s="29">
        <v>11528</v>
      </c>
      <c r="BX119" s="29">
        <v>38897.25</v>
      </c>
      <c r="BY119" s="29">
        <v>1</v>
      </c>
      <c r="BZ119" s="29">
        <v>164481.75</v>
      </c>
      <c r="CA119" s="29">
        <v>250758</v>
      </c>
      <c r="CB119" s="29">
        <v>211688</v>
      </c>
      <c r="CC119" s="29">
        <v>180000</v>
      </c>
      <c r="CD119" s="29">
        <v>0</v>
      </c>
      <c r="CE119" s="29">
        <v>0</v>
      </c>
      <c r="CF119" s="29">
        <v>0</v>
      </c>
      <c r="CG119" s="29">
        <v>18000</v>
      </c>
      <c r="CH119" s="29">
        <v>40200</v>
      </c>
      <c r="CI119" s="29">
        <v>329360</v>
      </c>
      <c r="CJ119" s="29">
        <v>0</v>
      </c>
      <c r="CK119" s="29">
        <v>42723.9</v>
      </c>
      <c r="CL119" s="64">
        <f t="shared" si="27"/>
        <v>7025136.4699999997</v>
      </c>
    </row>
    <row r="120" spans="1:90" s="20" customFormat="1" ht="18.75" customHeight="1" x14ac:dyDescent="0.6">
      <c r="A120" s="32" t="s">
        <v>267</v>
      </c>
      <c r="B120" s="31">
        <v>0</v>
      </c>
      <c r="C120" s="31">
        <v>0</v>
      </c>
      <c r="D120" s="31">
        <v>0</v>
      </c>
      <c r="E120" s="31">
        <v>0</v>
      </c>
      <c r="F120" s="31">
        <v>0</v>
      </c>
      <c r="G120" s="31">
        <v>1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v>0</v>
      </c>
      <c r="AF120" s="31">
        <v>1</v>
      </c>
      <c r="AG120" s="31">
        <v>0</v>
      </c>
      <c r="AH120" s="31">
        <v>1</v>
      </c>
      <c r="AI120" s="31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31">
        <v>0</v>
      </c>
      <c r="AQ120" s="31">
        <v>0</v>
      </c>
      <c r="AR120" s="31">
        <v>0</v>
      </c>
      <c r="AS120" s="31">
        <v>0</v>
      </c>
      <c r="AT120" s="31">
        <v>0</v>
      </c>
      <c r="AU120" s="31">
        <v>0</v>
      </c>
      <c r="AV120" s="31">
        <v>0</v>
      </c>
      <c r="AW120" s="31">
        <v>0</v>
      </c>
      <c r="AX120" s="31">
        <v>0</v>
      </c>
      <c r="AY120" s="31">
        <v>0</v>
      </c>
      <c r="AZ120" s="31">
        <v>0</v>
      </c>
      <c r="BA120" s="31">
        <v>0</v>
      </c>
      <c r="BB120" s="31">
        <v>0</v>
      </c>
      <c r="BC120" s="31">
        <v>0</v>
      </c>
      <c r="BD120" s="31">
        <v>0</v>
      </c>
      <c r="BE120" s="31">
        <v>1</v>
      </c>
      <c r="BF120" s="31">
        <v>1</v>
      </c>
      <c r="BG120" s="31">
        <v>1</v>
      </c>
      <c r="BH120" s="31">
        <v>1</v>
      </c>
      <c r="BI120" s="31">
        <v>106144</v>
      </c>
      <c r="BJ120" s="31">
        <v>0</v>
      </c>
      <c r="BK120" s="31">
        <v>0</v>
      </c>
      <c r="BL120" s="31">
        <v>0</v>
      </c>
      <c r="BM120" s="31">
        <v>0</v>
      </c>
      <c r="BN120" s="31">
        <v>0</v>
      </c>
      <c r="BO120" s="31">
        <v>0</v>
      </c>
      <c r="BP120" s="31">
        <v>0</v>
      </c>
      <c r="BQ120" s="31">
        <v>0</v>
      </c>
      <c r="BR120" s="31">
        <v>0</v>
      </c>
      <c r="BS120" s="31">
        <v>0</v>
      </c>
      <c r="BT120" s="31">
        <v>0</v>
      </c>
      <c r="BU120" s="31">
        <v>0</v>
      </c>
      <c r="BV120" s="31">
        <v>0</v>
      </c>
      <c r="BW120" s="31">
        <v>0</v>
      </c>
      <c r="BX120" s="31">
        <v>0</v>
      </c>
      <c r="BY120" s="31">
        <v>1</v>
      </c>
      <c r="BZ120" s="31">
        <v>0</v>
      </c>
      <c r="CA120" s="31">
        <v>0</v>
      </c>
      <c r="CB120" s="31">
        <v>0</v>
      </c>
      <c r="CC120" s="31">
        <v>18000</v>
      </c>
      <c r="CD120" s="31">
        <v>0</v>
      </c>
      <c r="CE120" s="31">
        <v>0</v>
      </c>
      <c r="CF120" s="31">
        <v>0</v>
      </c>
      <c r="CG120" s="31">
        <v>0</v>
      </c>
      <c r="CH120" s="31">
        <v>1</v>
      </c>
      <c r="CI120" s="31">
        <v>0</v>
      </c>
      <c r="CJ120" s="31">
        <v>0</v>
      </c>
      <c r="CK120" s="31">
        <v>0</v>
      </c>
      <c r="CL120" s="64">
        <f t="shared" si="27"/>
        <v>124153</v>
      </c>
    </row>
    <row r="121" spans="1:90" s="20" customFormat="1" ht="18.75" customHeight="1" x14ac:dyDescent="0.6">
      <c r="A121" s="32" t="s">
        <v>268</v>
      </c>
      <c r="B121" s="29">
        <v>0</v>
      </c>
      <c r="C121" s="29">
        <v>96000</v>
      </c>
      <c r="D121" s="29">
        <v>15000</v>
      </c>
      <c r="E121" s="29">
        <v>0</v>
      </c>
      <c r="F121" s="29">
        <v>0</v>
      </c>
      <c r="G121" s="29">
        <v>540000</v>
      </c>
      <c r="H121" s="29">
        <v>38000</v>
      </c>
      <c r="I121" s="29">
        <v>62604.56</v>
      </c>
      <c r="J121" s="29">
        <v>0</v>
      </c>
      <c r="K121" s="29">
        <v>40000</v>
      </c>
      <c r="L121" s="29">
        <v>457383.11</v>
      </c>
      <c r="M121" s="29">
        <v>0</v>
      </c>
      <c r="N121" s="29">
        <v>47062.52</v>
      </c>
      <c r="O121" s="29">
        <v>113951.75</v>
      </c>
      <c r="P121" s="29">
        <v>0</v>
      </c>
      <c r="Q121" s="29">
        <v>0</v>
      </c>
      <c r="R121" s="29">
        <v>14737.2</v>
      </c>
      <c r="S121" s="29">
        <v>0</v>
      </c>
      <c r="T121" s="29">
        <v>5000</v>
      </c>
      <c r="U121" s="29">
        <v>18000</v>
      </c>
      <c r="V121" s="29">
        <v>30000</v>
      </c>
      <c r="W121" s="29">
        <v>30000</v>
      </c>
      <c r="X121" s="29">
        <v>32400</v>
      </c>
      <c r="Y121" s="29">
        <v>100490.35</v>
      </c>
      <c r="Z121" s="29">
        <v>0</v>
      </c>
      <c r="AA121" s="29">
        <v>60000</v>
      </c>
      <c r="AB121" s="29">
        <v>0</v>
      </c>
      <c r="AC121" s="29">
        <v>163297.17000000001</v>
      </c>
      <c r="AD121" s="29">
        <v>10000</v>
      </c>
      <c r="AE121" s="29">
        <v>6115.4</v>
      </c>
      <c r="AF121" s="29">
        <v>46200</v>
      </c>
      <c r="AG121" s="29">
        <v>114101.16</v>
      </c>
      <c r="AH121" s="29">
        <v>30850.799999999999</v>
      </c>
      <c r="AI121" s="29">
        <v>9324.98</v>
      </c>
      <c r="AJ121" s="29">
        <v>0</v>
      </c>
      <c r="AK121" s="29">
        <v>0</v>
      </c>
      <c r="AL121" s="29">
        <v>0</v>
      </c>
      <c r="AM121" s="29">
        <v>0</v>
      </c>
      <c r="AN121" s="29">
        <v>26725</v>
      </c>
      <c r="AO121" s="29">
        <v>0</v>
      </c>
      <c r="AP121" s="29">
        <v>0</v>
      </c>
      <c r="AQ121" s="29">
        <v>62764.31</v>
      </c>
      <c r="AR121" s="29">
        <v>0</v>
      </c>
      <c r="AS121" s="29">
        <v>0</v>
      </c>
      <c r="AT121" s="29">
        <v>0</v>
      </c>
      <c r="AU121" s="29">
        <v>0</v>
      </c>
      <c r="AV121" s="29">
        <v>0</v>
      </c>
      <c r="AW121" s="29">
        <v>0</v>
      </c>
      <c r="AX121" s="29">
        <v>0</v>
      </c>
      <c r="AY121" s="29">
        <v>0</v>
      </c>
      <c r="AZ121" s="29">
        <v>27187</v>
      </c>
      <c r="BA121" s="29">
        <v>0</v>
      </c>
      <c r="BB121" s="29">
        <v>30000</v>
      </c>
      <c r="BC121" s="29">
        <v>0</v>
      </c>
      <c r="BD121" s="29">
        <v>0</v>
      </c>
      <c r="BE121" s="29">
        <v>1</v>
      </c>
      <c r="BF121" s="29">
        <v>103000</v>
      </c>
      <c r="BG121" s="29">
        <v>1</v>
      </c>
      <c r="BH121" s="29">
        <v>51800</v>
      </c>
      <c r="BI121" s="29">
        <v>66500</v>
      </c>
      <c r="BJ121" s="29">
        <v>59000</v>
      </c>
      <c r="BK121" s="29">
        <v>0</v>
      </c>
      <c r="BL121" s="29">
        <v>0</v>
      </c>
      <c r="BM121" s="29">
        <v>57354.89</v>
      </c>
      <c r="BN121" s="29">
        <v>50098.42</v>
      </c>
      <c r="BO121" s="29">
        <v>15346.81</v>
      </c>
      <c r="BP121" s="29">
        <v>0</v>
      </c>
      <c r="BQ121" s="29">
        <v>0</v>
      </c>
      <c r="BR121" s="29">
        <v>53344.44</v>
      </c>
      <c r="BS121" s="29">
        <v>0</v>
      </c>
      <c r="BT121" s="29">
        <v>157400.19</v>
      </c>
      <c r="BU121" s="29">
        <v>0</v>
      </c>
      <c r="BV121" s="29">
        <v>7281</v>
      </c>
      <c r="BW121" s="29">
        <v>71500.77</v>
      </c>
      <c r="BX121" s="29">
        <v>94986.5</v>
      </c>
      <c r="BY121" s="29">
        <v>56909</v>
      </c>
      <c r="BZ121" s="29">
        <v>0</v>
      </c>
      <c r="CA121" s="29">
        <v>0</v>
      </c>
      <c r="CB121" s="29">
        <v>71200</v>
      </c>
      <c r="CC121" s="29">
        <v>45000</v>
      </c>
      <c r="CD121" s="29">
        <v>0</v>
      </c>
      <c r="CE121" s="29">
        <v>0</v>
      </c>
      <c r="CF121" s="29">
        <v>0</v>
      </c>
      <c r="CG121" s="29">
        <v>8000</v>
      </c>
      <c r="CH121" s="29">
        <v>2700</v>
      </c>
      <c r="CI121" s="29">
        <v>200000</v>
      </c>
      <c r="CJ121" s="29">
        <v>0</v>
      </c>
      <c r="CK121" s="29">
        <v>71500</v>
      </c>
      <c r="CL121" s="64">
        <f t="shared" si="27"/>
        <v>3470119.33</v>
      </c>
    </row>
    <row r="122" spans="1:90" s="20" customFormat="1" ht="18.75" customHeight="1" x14ac:dyDescent="0.6">
      <c r="A122" s="32" t="s">
        <v>233</v>
      </c>
      <c r="B122" s="31">
        <v>100000</v>
      </c>
      <c r="C122" s="31">
        <v>84132</v>
      </c>
      <c r="D122" s="31">
        <v>0</v>
      </c>
      <c r="E122" s="31">
        <v>0</v>
      </c>
      <c r="F122" s="31">
        <v>17805</v>
      </c>
      <c r="G122" s="31">
        <v>40000</v>
      </c>
      <c r="H122" s="31">
        <v>0</v>
      </c>
      <c r="I122" s="31">
        <v>66319</v>
      </c>
      <c r="J122" s="31">
        <v>0</v>
      </c>
      <c r="K122" s="31">
        <v>60000</v>
      </c>
      <c r="L122" s="31">
        <v>0</v>
      </c>
      <c r="M122" s="31">
        <v>0</v>
      </c>
      <c r="N122" s="31">
        <v>50621</v>
      </c>
      <c r="O122" s="31">
        <v>0</v>
      </c>
      <c r="P122" s="31">
        <v>0</v>
      </c>
      <c r="Q122" s="31">
        <v>1485769.44</v>
      </c>
      <c r="R122" s="31">
        <v>51022.27</v>
      </c>
      <c r="S122" s="31">
        <v>0</v>
      </c>
      <c r="T122" s="31">
        <v>5000</v>
      </c>
      <c r="U122" s="31">
        <v>0</v>
      </c>
      <c r="V122" s="31">
        <v>450000</v>
      </c>
      <c r="W122" s="31">
        <v>20623.55</v>
      </c>
      <c r="X122" s="31">
        <v>54300</v>
      </c>
      <c r="Y122" s="31">
        <v>49876</v>
      </c>
      <c r="Z122" s="31">
        <v>0</v>
      </c>
      <c r="AA122" s="31">
        <v>0</v>
      </c>
      <c r="AB122" s="31">
        <v>0</v>
      </c>
      <c r="AC122" s="31">
        <v>0</v>
      </c>
      <c r="AD122" s="31">
        <v>29000</v>
      </c>
      <c r="AE122" s="31">
        <v>10030</v>
      </c>
      <c r="AF122" s="31">
        <v>4000</v>
      </c>
      <c r="AG122" s="31">
        <v>0</v>
      </c>
      <c r="AH122" s="31">
        <v>51660</v>
      </c>
      <c r="AI122" s="31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33367</v>
      </c>
      <c r="AO122" s="31">
        <v>0</v>
      </c>
      <c r="AP122" s="31">
        <v>0</v>
      </c>
      <c r="AQ122" s="31">
        <v>132048.42000000001</v>
      </c>
      <c r="AR122" s="31">
        <v>0</v>
      </c>
      <c r="AS122" s="31">
        <v>0</v>
      </c>
      <c r="AT122" s="31">
        <v>0</v>
      </c>
      <c r="AU122" s="31">
        <v>0</v>
      </c>
      <c r="AV122" s="31">
        <v>0</v>
      </c>
      <c r="AW122" s="31">
        <v>0</v>
      </c>
      <c r="AX122" s="31">
        <v>0</v>
      </c>
      <c r="AY122" s="31">
        <v>0</v>
      </c>
      <c r="AZ122" s="31">
        <v>26788</v>
      </c>
      <c r="BA122" s="31">
        <v>0</v>
      </c>
      <c r="BB122" s="31">
        <v>20000</v>
      </c>
      <c r="BC122" s="31">
        <v>0</v>
      </c>
      <c r="BD122" s="31">
        <v>18632.75</v>
      </c>
      <c r="BE122" s="31">
        <v>1</v>
      </c>
      <c r="BF122" s="31">
        <v>1</v>
      </c>
      <c r="BG122" s="31">
        <v>1</v>
      </c>
      <c r="BH122" s="31">
        <v>1</v>
      </c>
      <c r="BI122" s="31">
        <v>330000</v>
      </c>
      <c r="BJ122" s="31">
        <v>3300</v>
      </c>
      <c r="BK122" s="31">
        <v>0</v>
      </c>
      <c r="BL122" s="31">
        <v>0</v>
      </c>
      <c r="BM122" s="31">
        <v>0</v>
      </c>
      <c r="BN122" s="31">
        <v>108700.47</v>
      </c>
      <c r="BO122" s="31">
        <v>244869</v>
      </c>
      <c r="BP122" s="31">
        <v>0</v>
      </c>
      <c r="BQ122" s="31">
        <v>0</v>
      </c>
      <c r="BR122" s="31">
        <v>52560</v>
      </c>
      <c r="BS122" s="31">
        <v>327272.76</v>
      </c>
      <c r="BT122" s="31">
        <v>335919.04</v>
      </c>
      <c r="BU122" s="31">
        <v>345955.6</v>
      </c>
      <c r="BV122" s="31">
        <v>50836</v>
      </c>
      <c r="BW122" s="31">
        <v>81588.08</v>
      </c>
      <c r="BX122" s="31">
        <v>0</v>
      </c>
      <c r="BY122" s="31">
        <v>0</v>
      </c>
      <c r="BZ122" s="31">
        <v>222427.7</v>
      </c>
      <c r="CA122" s="31">
        <v>86745</v>
      </c>
      <c r="CB122" s="31">
        <v>148005</v>
      </c>
      <c r="CC122" s="31">
        <v>90000</v>
      </c>
      <c r="CD122" s="31">
        <v>0</v>
      </c>
      <c r="CE122" s="31">
        <v>0</v>
      </c>
      <c r="CF122" s="31">
        <v>0</v>
      </c>
      <c r="CG122" s="31">
        <v>0</v>
      </c>
      <c r="CH122" s="31">
        <v>15640</v>
      </c>
      <c r="CI122" s="31">
        <v>329360</v>
      </c>
      <c r="CJ122" s="31">
        <v>67260</v>
      </c>
      <c r="CK122" s="31">
        <v>39650</v>
      </c>
      <c r="CL122" s="64">
        <f>SUM(B122:CK122)</f>
        <v>5741087.0800000001</v>
      </c>
    </row>
    <row r="123" spans="1:90" s="20" customFormat="1" ht="18.75" customHeight="1" x14ac:dyDescent="0.6">
      <c r="A123" s="32" t="s">
        <v>269</v>
      </c>
      <c r="B123" s="29">
        <v>2000000</v>
      </c>
      <c r="C123" s="29">
        <v>1158550</v>
      </c>
      <c r="D123" s="29">
        <v>0</v>
      </c>
      <c r="E123" s="29">
        <v>850000</v>
      </c>
      <c r="F123" s="29">
        <v>889045.7</v>
      </c>
      <c r="G123" s="29">
        <v>720000</v>
      </c>
      <c r="H123" s="29">
        <v>0</v>
      </c>
      <c r="I123" s="29">
        <v>0</v>
      </c>
      <c r="J123" s="29">
        <v>1000000</v>
      </c>
      <c r="K123" s="29">
        <v>1208900</v>
      </c>
      <c r="L123" s="29">
        <v>3488500</v>
      </c>
      <c r="M123" s="29">
        <v>0</v>
      </c>
      <c r="N123" s="29">
        <v>0</v>
      </c>
      <c r="O123" s="29">
        <v>0</v>
      </c>
      <c r="P123" s="29">
        <v>0</v>
      </c>
      <c r="Q123" s="29">
        <v>1145000</v>
      </c>
      <c r="R123" s="29">
        <v>982534.9</v>
      </c>
      <c r="S123" s="29">
        <v>0</v>
      </c>
      <c r="T123" s="29">
        <v>1230000</v>
      </c>
      <c r="U123" s="29">
        <v>270000</v>
      </c>
      <c r="V123" s="29">
        <v>2756334.52</v>
      </c>
      <c r="W123" s="29">
        <v>0</v>
      </c>
      <c r="X123" s="29">
        <v>584300</v>
      </c>
      <c r="Y123" s="29">
        <v>0</v>
      </c>
      <c r="Z123" s="29">
        <v>140000</v>
      </c>
      <c r="AA123" s="29">
        <v>360000</v>
      </c>
      <c r="AB123" s="29">
        <v>0</v>
      </c>
      <c r="AC123" s="29">
        <v>1619700</v>
      </c>
      <c r="AD123" s="29">
        <v>61000</v>
      </c>
      <c r="AE123" s="29">
        <v>48000</v>
      </c>
      <c r="AF123" s="29">
        <v>0</v>
      </c>
      <c r="AG123" s="29">
        <v>672900</v>
      </c>
      <c r="AH123" s="29">
        <v>1</v>
      </c>
      <c r="AI123" s="29">
        <v>369200</v>
      </c>
      <c r="AJ123" s="29">
        <v>0</v>
      </c>
      <c r="AK123" s="29">
        <v>0</v>
      </c>
      <c r="AL123" s="29">
        <v>0</v>
      </c>
      <c r="AM123" s="29">
        <v>178560</v>
      </c>
      <c r="AN123" s="29">
        <v>249000</v>
      </c>
      <c r="AO123" s="29">
        <v>0</v>
      </c>
      <c r="AP123" s="29">
        <v>0</v>
      </c>
      <c r="AQ123" s="29">
        <v>1497800</v>
      </c>
      <c r="AR123" s="29">
        <v>0</v>
      </c>
      <c r="AS123" s="29">
        <v>0</v>
      </c>
      <c r="AT123" s="29">
        <v>0</v>
      </c>
      <c r="AU123" s="29">
        <v>0</v>
      </c>
      <c r="AV123" s="29">
        <v>0</v>
      </c>
      <c r="AW123" s="29">
        <v>0</v>
      </c>
      <c r="AX123" s="29">
        <v>0</v>
      </c>
      <c r="AY123" s="29">
        <v>0</v>
      </c>
      <c r="AZ123" s="29">
        <v>564980</v>
      </c>
      <c r="BA123" s="29">
        <v>0</v>
      </c>
      <c r="BB123" s="29">
        <v>4500000</v>
      </c>
      <c r="BC123" s="29">
        <v>2457100</v>
      </c>
      <c r="BD123" s="29">
        <v>959682</v>
      </c>
      <c r="BE123" s="29">
        <v>855000</v>
      </c>
      <c r="BF123" s="29">
        <v>1</v>
      </c>
      <c r="BG123" s="29">
        <v>1</v>
      </c>
      <c r="BH123" s="29">
        <v>1</v>
      </c>
      <c r="BI123" s="29">
        <v>2500000</v>
      </c>
      <c r="BJ123" s="29">
        <v>790000</v>
      </c>
      <c r="BK123" s="29">
        <v>0</v>
      </c>
      <c r="BL123" s="29">
        <v>0</v>
      </c>
      <c r="BM123" s="29">
        <v>0</v>
      </c>
      <c r="BN123" s="29">
        <v>0</v>
      </c>
      <c r="BO123" s="29">
        <v>0</v>
      </c>
      <c r="BP123" s="29">
        <v>0</v>
      </c>
      <c r="BQ123" s="29">
        <v>0</v>
      </c>
      <c r="BR123" s="29">
        <v>1863000</v>
      </c>
      <c r="BS123" s="29">
        <v>2535155.0099999998</v>
      </c>
      <c r="BT123" s="29">
        <v>4303260</v>
      </c>
      <c r="BU123" s="29">
        <v>250000</v>
      </c>
      <c r="BV123" s="29">
        <v>1247000</v>
      </c>
      <c r="BW123" s="29">
        <v>4851000</v>
      </c>
      <c r="BX123" s="29">
        <v>1095083.8500000001</v>
      </c>
      <c r="BY123" s="29">
        <v>0</v>
      </c>
      <c r="BZ123" s="29">
        <v>332700</v>
      </c>
      <c r="CA123" s="29">
        <v>2863900</v>
      </c>
      <c r="CB123" s="29">
        <v>4037011.78</v>
      </c>
      <c r="CC123" s="29">
        <v>0</v>
      </c>
      <c r="CD123" s="29">
        <v>0</v>
      </c>
      <c r="CE123" s="29">
        <v>0</v>
      </c>
      <c r="CF123" s="29">
        <v>0</v>
      </c>
      <c r="CG123" s="29">
        <v>0</v>
      </c>
      <c r="CH123" s="29">
        <v>800000</v>
      </c>
      <c r="CI123" s="29">
        <v>1700000</v>
      </c>
      <c r="CJ123" s="29">
        <v>182464.14</v>
      </c>
      <c r="CK123" s="29">
        <v>0</v>
      </c>
      <c r="CL123" s="64">
        <f t="shared" si="27"/>
        <v>62166665.900000006</v>
      </c>
    </row>
    <row r="124" spans="1:90" s="20" customFormat="1" ht="18.75" customHeight="1" x14ac:dyDescent="0.6">
      <c r="A124" s="122" t="s">
        <v>284</v>
      </c>
      <c r="B124" s="124">
        <f t="shared" ref="B124:BJ124" si="30">SUM(B114:B123)</f>
        <v>29037950</v>
      </c>
      <c r="C124" s="124">
        <f t="shared" si="30"/>
        <v>10254829.319999998</v>
      </c>
      <c r="D124" s="124">
        <f t="shared" si="30"/>
        <v>7759000</v>
      </c>
      <c r="E124" s="124">
        <f t="shared" si="30"/>
        <v>4498914.1500000004</v>
      </c>
      <c r="F124" s="124">
        <f t="shared" si="30"/>
        <v>3387092.3</v>
      </c>
      <c r="G124" s="124">
        <f t="shared" si="30"/>
        <v>7430001</v>
      </c>
      <c r="H124" s="124">
        <f t="shared" si="30"/>
        <v>11752000</v>
      </c>
      <c r="I124" s="124">
        <f t="shared" si="30"/>
        <v>9965808.1600000001</v>
      </c>
      <c r="J124" s="124">
        <f t="shared" si="30"/>
        <v>7116460</v>
      </c>
      <c r="K124" s="124">
        <f t="shared" si="30"/>
        <v>6993673.4000000004</v>
      </c>
      <c r="L124" s="124">
        <f t="shared" si="30"/>
        <v>25527147.530000001</v>
      </c>
      <c r="M124" s="124">
        <f t="shared" si="30"/>
        <v>2515502.14</v>
      </c>
      <c r="N124" s="124">
        <f t="shared" si="30"/>
        <v>29624528.27</v>
      </c>
      <c r="O124" s="124">
        <f t="shared" si="30"/>
        <v>11189484.200000001</v>
      </c>
      <c r="P124" s="124">
        <f t="shared" si="30"/>
        <v>14291266.949999999</v>
      </c>
      <c r="Q124" s="124">
        <f t="shared" si="30"/>
        <v>17197905.489999998</v>
      </c>
      <c r="R124" s="124">
        <f t="shared" si="30"/>
        <v>10714181.15</v>
      </c>
      <c r="S124" s="124">
        <f t="shared" si="30"/>
        <v>8384146.0499999998</v>
      </c>
      <c r="T124" s="124">
        <f t="shared" si="30"/>
        <v>7002084.0599999996</v>
      </c>
      <c r="U124" s="124">
        <f t="shared" si="30"/>
        <v>3634440</v>
      </c>
      <c r="V124" s="124">
        <f t="shared" si="30"/>
        <v>23047334.52</v>
      </c>
      <c r="W124" s="124">
        <f t="shared" si="30"/>
        <v>3450054.8099999996</v>
      </c>
      <c r="X124" s="124">
        <f t="shared" si="30"/>
        <v>9546765</v>
      </c>
      <c r="Y124" s="124">
        <f t="shared" si="30"/>
        <v>13770588.279999999</v>
      </c>
      <c r="Z124" s="124">
        <f t="shared" si="30"/>
        <v>4991352.88</v>
      </c>
      <c r="AA124" s="124">
        <f t="shared" si="30"/>
        <v>3862629.7</v>
      </c>
      <c r="AB124" s="124">
        <f t="shared" si="30"/>
        <v>3000000</v>
      </c>
      <c r="AC124" s="124">
        <f t="shared" si="30"/>
        <v>14708345.159999998</v>
      </c>
      <c r="AD124" s="124">
        <f t="shared" si="30"/>
        <v>3061000</v>
      </c>
      <c r="AE124" s="124">
        <f t="shared" si="30"/>
        <v>5508009.6600000001</v>
      </c>
      <c r="AF124" s="124">
        <f t="shared" si="30"/>
        <v>6246261</v>
      </c>
      <c r="AG124" s="124">
        <f t="shared" si="30"/>
        <v>14958656.960000001</v>
      </c>
      <c r="AH124" s="124">
        <f t="shared" si="30"/>
        <v>4831996.9800000004</v>
      </c>
      <c r="AI124" s="124">
        <f t="shared" si="30"/>
        <v>3463421.63</v>
      </c>
      <c r="AJ124" s="124">
        <f t="shared" si="30"/>
        <v>0</v>
      </c>
      <c r="AK124" s="124">
        <f t="shared" si="30"/>
        <v>0</v>
      </c>
      <c r="AL124" s="124">
        <f t="shared" si="30"/>
        <v>0</v>
      </c>
      <c r="AM124" s="124">
        <f t="shared" si="30"/>
        <v>1999114.25</v>
      </c>
      <c r="AN124" s="124">
        <f t="shared" si="30"/>
        <v>9582797</v>
      </c>
      <c r="AO124" s="124">
        <f t="shared" si="30"/>
        <v>0</v>
      </c>
      <c r="AP124" s="124">
        <f t="shared" si="30"/>
        <v>0</v>
      </c>
      <c r="AQ124" s="124">
        <f t="shared" si="30"/>
        <v>12773600.419999998</v>
      </c>
      <c r="AR124" s="124">
        <f t="shared" si="30"/>
        <v>0</v>
      </c>
      <c r="AS124" s="124">
        <f t="shared" si="30"/>
        <v>0</v>
      </c>
      <c r="AT124" s="124">
        <f t="shared" si="30"/>
        <v>0</v>
      </c>
      <c r="AU124" s="124">
        <f t="shared" si="30"/>
        <v>0</v>
      </c>
      <c r="AV124" s="124">
        <f t="shared" si="30"/>
        <v>0</v>
      </c>
      <c r="AW124" s="124">
        <f t="shared" si="30"/>
        <v>0</v>
      </c>
      <c r="AX124" s="124">
        <f t="shared" si="30"/>
        <v>0</v>
      </c>
      <c r="AY124" s="124">
        <f t="shared" si="30"/>
        <v>0</v>
      </c>
      <c r="AZ124" s="124">
        <f t="shared" si="30"/>
        <v>11644550.140000001</v>
      </c>
      <c r="BA124" s="124">
        <f t="shared" si="30"/>
        <v>0</v>
      </c>
      <c r="BB124" s="124">
        <f t="shared" si="30"/>
        <v>22452000</v>
      </c>
      <c r="BC124" s="124">
        <f t="shared" si="30"/>
        <v>22350939.810000002</v>
      </c>
      <c r="BD124" s="124">
        <f t="shared" si="30"/>
        <v>4005280.53</v>
      </c>
      <c r="BE124" s="124">
        <f t="shared" si="30"/>
        <v>9285409.2699999996</v>
      </c>
      <c r="BF124" s="124">
        <f t="shared" si="30"/>
        <v>6996712</v>
      </c>
      <c r="BG124" s="124">
        <f t="shared" si="30"/>
        <v>6795453</v>
      </c>
      <c r="BH124" s="124">
        <f t="shared" si="30"/>
        <v>3331804</v>
      </c>
      <c r="BI124" s="124">
        <f t="shared" si="30"/>
        <v>9501826.2799999993</v>
      </c>
      <c r="BJ124" s="124">
        <f t="shared" si="30"/>
        <v>5138103</v>
      </c>
      <c r="BK124" s="124">
        <f>SUM(BK114:BK123)</f>
        <v>5310000</v>
      </c>
      <c r="BL124" s="124">
        <f t="shared" ref="BL124:CL124" si="31">SUM(BL114:BL123)</f>
        <v>3568510.8000000003</v>
      </c>
      <c r="BM124" s="124">
        <f t="shared" si="31"/>
        <v>5319757.4399999995</v>
      </c>
      <c r="BN124" s="124">
        <f t="shared" si="31"/>
        <v>5030298.0299999993</v>
      </c>
      <c r="BO124" s="124">
        <f t="shared" si="31"/>
        <v>3474671.6100000003</v>
      </c>
      <c r="BP124" s="124">
        <f t="shared" si="31"/>
        <v>1223023</v>
      </c>
      <c r="BQ124" s="124">
        <f t="shared" si="31"/>
        <v>54635224.359999999</v>
      </c>
      <c r="BR124" s="124">
        <f t="shared" si="31"/>
        <v>13049035.73</v>
      </c>
      <c r="BS124" s="124">
        <f t="shared" si="31"/>
        <v>13293997.880000001</v>
      </c>
      <c r="BT124" s="124">
        <f t="shared" si="31"/>
        <v>20606808.839999996</v>
      </c>
      <c r="BU124" s="124">
        <f t="shared" si="31"/>
        <v>1240210.6000000001</v>
      </c>
      <c r="BV124" s="124">
        <f t="shared" si="31"/>
        <v>6892854.0999999996</v>
      </c>
      <c r="BW124" s="124">
        <f t="shared" si="31"/>
        <v>16694938.860000001</v>
      </c>
      <c r="BX124" s="124">
        <f t="shared" si="31"/>
        <v>7501400.5999999996</v>
      </c>
      <c r="BY124" s="124">
        <f t="shared" si="31"/>
        <v>4357055.7</v>
      </c>
      <c r="BZ124" s="124">
        <f t="shared" si="31"/>
        <v>13860378.789999999</v>
      </c>
      <c r="CA124" s="124">
        <f t="shared" si="31"/>
        <v>13386462</v>
      </c>
      <c r="CB124" s="124">
        <f t="shared" si="31"/>
        <v>23514911.080000002</v>
      </c>
      <c r="CC124" s="124">
        <f t="shared" si="31"/>
        <v>10870331</v>
      </c>
      <c r="CD124" s="124">
        <f t="shared" si="31"/>
        <v>15100812</v>
      </c>
      <c r="CE124" s="124">
        <f t="shared" si="31"/>
        <v>5707033.9800000004</v>
      </c>
      <c r="CF124" s="124">
        <f t="shared" si="31"/>
        <v>2770675.59</v>
      </c>
      <c r="CG124" s="124">
        <f t="shared" si="31"/>
        <v>6416370</v>
      </c>
      <c r="CH124" s="124">
        <f t="shared" si="31"/>
        <v>4103681</v>
      </c>
      <c r="CI124" s="124">
        <f t="shared" si="31"/>
        <v>20882439.809999999</v>
      </c>
      <c r="CJ124" s="124">
        <f t="shared" si="31"/>
        <v>5439748.5700000003</v>
      </c>
      <c r="CK124" s="124">
        <f t="shared" si="31"/>
        <v>4722160.5600000005</v>
      </c>
      <c r="CL124" s="124">
        <f t="shared" si="31"/>
        <v>757553212.38000011</v>
      </c>
    </row>
    <row r="125" spans="1:90" s="20" customFormat="1" ht="18.75" customHeight="1" x14ac:dyDescent="0.6">
      <c r="A125" s="32"/>
      <c r="B125" s="33"/>
      <c r="C125" s="24"/>
      <c r="D125" s="34"/>
      <c r="E125" s="24"/>
      <c r="F125" s="24"/>
      <c r="G125" s="24"/>
      <c r="H125" s="24"/>
      <c r="I125" s="24"/>
      <c r="J125" s="24"/>
      <c r="K125" s="24"/>
      <c r="L125" s="35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33"/>
      <c r="AD125" s="24"/>
      <c r="AE125" s="16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16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18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16"/>
      <c r="BV125" s="24"/>
      <c r="BW125" s="34"/>
      <c r="BX125" s="24"/>
      <c r="BY125" s="24"/>
      <c r="BZ125" s="24"/>
      <c r="CA125" s="24"/>
      <c r="CB125" s="24"/>
      <c r="CC125" s="24"/>
      <c r="CD125" s="24"/>
      <c r="CE125" s="34"/>
      <c r="CF125" s="24"/>
      <c r="CG125" s="24"/>
      <c r="CH125" s="24"/>
      <c r="CI125" s="24"/>
      <c r="CJ125" s="24"/>
      <c r="CL125" s="64"/>
    </row>
    <row r="126" spans="1:90" ht="27" x14ac:dyDescent="0.75">
      <c r="A126" s="119" t="s">
        <v>318</v>
      </c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1"/>
      <c r="V126" s="60"/>
      <c r="W126" s="60"/>
      <c r="X126" s="60"/>
      <c r="Y126" s="60"/>
      <c r="Z126" s="60"/>
      <c r="AA126" s="60"/>
      <c r="AB126" s="60"/>
      <c r="AC126" s="62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</row>
    <row r="127" spans="1:90" ht="24.6" x14ac:dyDescent="0.6">
      <c r="A127" s="110" t="s">
        <v>297</v>
      </c>
      <c r="B127" s="111">
        <f t="shared" ref="B127:AG127" si="32">+B9+B10+B11+B12+B13+B14+B15+B16+B17+B18</f>
        <v>1144857214</v>
      </c>
      <c r="C127" s="111">
        <f t="shared" si="32"/>
        <v>124599474.86999999</v>
      </c>
      <c r="D127" s="111">
        <f t="shared" si="32"/>
        <v>123534000</v>
      </c>
      <c r="E127" s="111">
        <f t="shared" si="32"/>
        <v>108711085.34</v>
      </c>
      <c r="F127" s="111">
        <f t="shared" si="32"/>
        <v>84240062.699999988</v>
      </c>
      <c r="G127" s="111">
        <f t="shared" si="32"/>
        <v>137802907.86000001</v>
      </c>
      <c r="H127" s="111">
        <f t="shared" si="32"/>
        <v>176267035.22</v>
      </c>
      <c r="I127" s="111">
        <f t="shared" si="32"/>
        <v>288002873.74000001</v>
      </c>
      <c r="J127" s="111">
        <f t="shared" si="32"/>
        <v>127329820</v>
      </c>
      <c r="K127" s="111">
        <f t="shared" si="32"/>
        <v>150615590</v>
      </c>
      <c r="L127" s="111">
        <f t="shared" si="32"/>
        <v>371151732.11000007</v>
      </c>
      <c r="M127" s="111">
        <f t="shared" si="32"/>
        <v>55045197.399999999</v>
      </c>
      <c r="N127" s="111">
        <f t="shared" si="32"/>
        <v>729284258.94000006</v>
      </c>
      <c r="O127" s="111">
        <f t="shared" si="32"/>
        <v>129884030.91999999</v>
      </c>
      <c r="P127" s="111">
        <f t="shared" si="32"/>
        <v>200041500</v>
      </c>
      <c r="Q127" s="111">
        <f t="shared" si="32"/>
        <v>302602004.75999999</v>
      </c>
      <c r="R127" s="111">
        <f t="shared" si="32"/>
        <v>125557238.44999999</v>
      </c>
      <c r="S127" s="111">
        <f t="shared" si="32"/>
        <v>138746232.53</v>
      </c>
      <c r="T127" s="111">
        <f t="shared" si="32"/>
        <v>109522393.05</v>
      </c>
      <c r="U127" s="111">
        <f t="shared" si="32"/>
        <v>68572360.069999993</v>
      </c>
      <c r="V127" s="111">
        <f t="shared" si="32"/>
        <v>1391800000</v>
      </c>
      <c r="W127" s="111">
        <f t="shared" si="32"/>
        <v>113259699.08</v>
      </c>
      <c r="X127" s="111">
        <f t="shared" si="32"/>
        <v>188160709.04999998</v>
      </c>
      <c r="Y127" s="111">
        <f t="shared" si="32"/>
        <v>140040052.43000001</v>
      </c>
      <c r="Z127" s="111">
        <f t="shared" si="32"/>
        <v>76973647.659999996</v>
      </c>
      <c r="AA127" s="111">
        <f t="shared" si="32"/>
        <v>94611394.350000009</v>
      </c>
      <c r="AB127" s="111">
        <f t="shared" si="32"/>
        <v>102000000</v>
      </c>
      <c r="AC127" s="111">
        <f t="shared" si="32"/>
        <v>334000000</v>
      </c>
      <c r="AD127" s="111">
        <f t="shared" si="32"/>
        <v>98325000</v>
      </c>
      <c r="AE127" s="111">
        <f t="shared" si="32"/>
        <v>104753251.21000001</v>
      </c>
      <c r="AF127" s="111">
        <f t="shared" si="32"/>
        <v>129939389.96000001</v>
      </c>
      <c r="AG127" s="111">
        <f t="shared" si="32"/>
        <v>218852070.54999998</v>
      </c>
      <c r="AH127" s="111">
        <f t="shared" ref="AH127:BM127" si="33">+AH9+AH10+AH11+AH12+AH13+AH14+AH15+AH16+AH17+AH18</f>
        <v>109579120.31</v>
      </c>
      <c r="AI127" s="111">
        <f t="shared" si="33"/>
        <v>104368227.43000001</v>
      </c>
      <c r="AJ127" s="111">
        <f t="shared" si="33"/>
        <v>3024070991.8699999</v>
      </c>
      <c r="AK127" s="111">
        <f t="shared" si="33"/>
        <v>129995638.13</v>
      </c>
      <c r="AL127" s="111">
        <f t="shared" si="33"/>
        <v>119510431.44999999</v>
      </c>
      <c r="AM127" s="111">
        <f t="shared" si="33"/>
        <v>251452295.39000002</v>
      </c>
      <c r="AN127" s="111">
        <f t="shared" si="33"/>
        <v>220821611.81999999</v>
      </c>
      <c r="AO127" s="111">
        <f t="shared" si="33"/>
        <v>121582537.51000001</v>
      </c>
      <c r="AP127" s="111">
        <f t="shared" si="33"/>
        <v>49134734</v>
      </c>
      <c r="AQ127" s="111">
        <f t="shared" si="33"/>
        <v>662963960.74000001</v>
      </c>
      <c r="AR127" s="111">
        <f t="shared" si="33"/>
        <v>121359883.30000001</v>
      </c>
      <c r="AS127" s="111">
        <f t="shared" si="33"/>
        <v>224760216.08000001</v>
      </c>
      <c r="AT127" s="111">
        <f t="shared" si="33"/>
        <v>211312865.76999998</v>
      </c>
      <c r="AU127" s="111">
        <f t="shared" si="33"/>
        <v>120921617.83999999</v>
      </c>
      <c r="AV127" s="111">
        <f t="shared" si="33"/>
        <v>77794941.890000001</v>
      </c>
      <c r="AW127" s="111">
        <f t="shared" si="33"/>
        <v>126565000</v>
      </c>
      <c r="AX127" s="111">
        <f t="shared" si="33"/>
        <v>118092275.40000001</v>
      </c>
      <c r="AY127" s="111">
        <f t="shared" si="33"/>
        <v>90133683.810000002</v>
      </c>
      <c r="AZ127" s="111">
        <f t="shared" si="33"/>
        <v>742044121.22000003</v>
      </c>
      <c r="BA127" s="111">
        <f t="shared" si="33"/>
        <v>99206465.500000015</v>
      </c>
      <c r="BB127" s="111">
        <f t="shared" si="33"/>
        <v>1381650000</v>
      </c>
      <c r="BC127" s="111">
        <f t="shared" si="33"/>
        <v>311900624.35000002</v>
      </c>
      <c r="BD127" s="111">
        <f t="shared" si="33"/>
        <v>103862233.05</v>
      </c>
      <c r="BE127" s="111">
        <f t="shared" si="33"/>
        <v>135186374.93000001</v>
      </c>
      <c r="BF127" s="111">
        <f t="shared" si="33"/>
        <v>870323848</v>
      </c>
      <c r="BG127" s="111">
        <f t="shared" si="33"/>
        <v>85569595.099999994</v>
      </c>
      <c r="BH127" s="111">
        <f t="shared" si="33"/>
        <v>70670970.050000012</v>
      </c>
      <c r="BI127" s="111">
        <f t="shared" si="33"/>
        <v>105691358.30999999</v>
      </c>
      <c r="BJ127" s="111">
        <f t="shared" si="33"/>
        <v>94397406.49000001</v>
      </c>
      <c r="BK127" s="111">
        <f t="shared" si="33"/>
        <v>976900000</v>
      </c>
      <c r="BL127" s="111">
        <f t="shared" si="33"/>
        <v>202106466.61000001</v>
      </c>
      <c r="BM127" s="111">
        <f t="shared" si="33"/>
        <v>164020928.71000001</v>
      </c>
      <c r="BN127" s="111">
        <f t="shared" ref="BN127:CL127" si="34">+BN9+BN10+BN11+BN12+BN13+BN14+BN15+BN16+BN17+BN18</f>
        <v>239515778.52000001</v>
      </c>
      <c r="BO127" s="111">
        <f t="shared" si="34"/>
        <v>161172396.36000001</v>
      </c>
      <c r="BP127" s="111">
        <f t="shared" si="34"/>
        <v>111530428.49000001</v>
      </c>
      <c r="BQ127" s="111">
        <f t="shared" si="34"/>
        <v>4587050237</v>
      </c>
      <c r="BR127" s="111">
        <f t="shared" si="34"/>
        <v>167158686.63</v>
      </c>
      <c r="BS127" s="111">
        <f t="shared" si="34"/>
        <v>149750724.93000001</v>
      </c>
      <c r="BT127" s="111">
        <f t="shared" si="34"/>
        <v>694957638.60000002</v>
      </c>
      <c r="BU127" s="111">
        <f t="shared" si="34"/>
        <v>57800431.019999996</v>
      </c>
      <c r="BV127" s="111">
        <f t="shared" si="34"/>
        <v>129329111.45999998</v>
      </c>
      <c r="BW127" s="111">
        <f t="shared" si="34"/>
        <v>424932000</v>
      </c>
      <c r="BX127" s="111">
        <f t="shared" si="34"/>
        <v>90600897.040000007</v>
      </c>
      <c r="BY127" s="111">
        <f t="shared" si="34"/>
        <v>99185364.400000006</v>
      </c>
      <c r="BZ127" s="111">
        <f t="shared" si="34"/>
        <v>131222695</v>
      </c>
      <c r="CA127" s="111">
        <f t="shared" si="34"/>
        <v>184531036.91</v>
      </c>
      <c r="CB127" s="111">
        <f t="shared" si="34"/>
        <v>343173053.70000005</v>
      </c>
      <c r="CC127" s="111">
        <f t="shared" si="34"/>
        <v>187590967.44</v>
      </c>
      <c r="CD127" s="111">
        <f t="shared" si="34"/>
        <v>284454914.00999999</v>
      </c>
      <c r="CE127" s="111">
        <f t="shared" si="34"/>
        <v>90338120.129999995</v>
      </c>
      <c r="CF127" s="111">
        <f t="shared" si="34"/>
        <v>84926996.510000005</v>
      </c>
      <c r="CG127" s="111">
        <f t="shared" si="34"/>
        <v>94944077.039999992</v>
      </c>
      <c r="CH127" s="111">
        <f t="shared" si="34"/>
        <v>90037843</v>
      </c>
      <c r="CI127" s="111">
        <f t="shared" si="34"/>
        <v>436843133.23999995</v>
      </c>
      <c r="CJ127" s="111">
        <f t="shared" si="34"/>
        <v>76275642.439999998</v>
      </c>
      <c r="CK127" s="111">
        <f t="shared" si="34"/>
        <v>68948265.36999999</v>
      </c>
      <c r="CL127" s="111">
        <f t="shared" si="34"/>
        <v>27903303090.550003</v>
      </c>
    </row>
    <row r="128" spans="1:90" ht="24.6" x14ac:dyDescent="0.6">
      <c r="A128" s="110" t="s">
        <v>298</v>
      </c>
      <c r="B128" s="111">
        <f t="shared" ref="B128:AG128" si="35">+B22+B23+B24+B25+B26+B27+B28+B29+B30+B31+B32+B34+B35</f>
        <v>1058023558.7900001</v>
      </c>
      <c r="C128" s="111">
        <f t="shared" si="35"/>
        <v>124173184.8</v>
      </c>
      <c r="D128" s="111">
        <f t="shared" si="35"/>
        <v>121144860</v>
      </c>
      <c r="E128" s="111">
        <f t="shared" si="35"/>
        <v>108299696.69000001</v>
      </c>
      <c r="F128" s="111">
        <f t="shared" si="35"/>
        <v>81493112.640000001</v>
      </c>
      <c r="G128" s="111">
        <f t="shared" si="35"/>
        <v>130755869.96000001</v>
      </c>
      <c r="H128" s="111">
        <f t="shared" si="35"/>
        <v>172527273.71000001</v>
      </c>
      <c r="I128" s="111">
        <f t="shared" si="35"/>
        <v>279864907.96999997</v>
      </c>
      <c r="J128" s="111">
        <f t="shared" si="35"/>
        <v>122164350</v>
      </c>
      <c r="K128" s="111">
        <f t="shared" si="35"/>
        <v>145470974</v>
      </c>
      <c r="L128" s="111">
        <f t="shared" si="35"/>
        <v>337289636.26000005</v>
      </c>
      <c r="M128" s="111">
        <f t="shared" si="35"/>
        <v>51814353.879999995</v>
      </c>
      <c r="N128" s="111">
        <f t="shared" si="35"/>
        <v>692805380.93000007</v>
      </c>
      <c r="O128" s="111">
        <f t="shared" si="35"/>
        <v>124870831.60000004</v>
      </c>
      <c r="P128" s="111">
        <f t="shared" si="35"/>
        <v>184409392.5</v>
      </c>
      <c r="Q128" s="111">
        <f t="shared" si="35"/>
        <v>235812906.75</v>
      </c>
      <c r="R128" s="111">
        <f t="shared" si="35"/>
        <v>122982715.36999999</v>
      </c>
      <c r="S128" s="111">
        <f t="shared" si="35"/>
        <v>124731923.69</v>
      </c>
      <c r="T128" s="111">
        <f t="shared" si="35"/>
        <v>105889344.73999999</v>
      </c>
      <c r="U128" s="111">
        <f t="shared" si="35"/>
        <v>64157584.030000001</v>
      </c>
      <c r="V128" s="111">
        <f t="shared" si="35"/>
        <v>1274471720</v>
      </c>
      <c r="W128" s="111">
        <f t="shared" si="35"/>
        <v>94036649.079999998</v>
      </c>
      <c r="X128" s="111">
        <f t="shared" si="35"/>
        <v>163653668.58000004</v>
      </c>
      <c r="Y128" s="111">
        <f t="shared" si="35"/>
        <v>125887536.00000001</v>
      </c>
      <c r="Z128" s="111">
        <f t="shared" si="35"/>
        <v>66730164.319999993</v>
      </c>
      <c r="AA128" s="111">
        <f t="shared" si="35"/>
        <v>83677185.090000004</v>
      </c>
      <c r="AB128" s="111">
        <f t="shared" si="35"/>
        <v>92505400.079999998</v>
      </c>
      <c r="AC128" s="111">
        <f t="shared" si="35"/>
        <v>325500000</v>
      </c>
      <c r="AD128" s="111">
        <f t="shared" si="35"/>
        <v>94210000</v>
      </c>
      <c r="AE128" s="111">
        <f t="shared" si="35"/>
        <v>96960805.900000006</v>
      </c>
      <c r="AF128" s="111">
        <f t="shared" si="35"/>
        <v>122993650.72</v>
      </c>
      <c r="AG128" s="111">
        <f t="shared" si="35"/>
        <v>200925835.93000001</v>
      </c>
      <c r="AH128" s="111">
        <f t="shared" ref="AH128:BM128" si="36">+AH22+AH23+AH24+AH25+AH26+AH27+AH28+AH29+AH30+AH31+AH32+AH34+AH35</f>
        <v>104513801.89999999</v>
      </c>
      <c r="AI128" s="111">
        <f t="shared" si="36"/>
        <v>89242612.230000004</v>
      </c>
      <c r="AJ128" s="111">
        <f t="shared" si="36"/>
        <v>2629857411.8699999</v>
      </c>
      <c r="AK128" s="111">
        <f t="shared" si="36"/>
        <v>127406020.25999999</v>
      </c>
      <c r="AL128" s="111">
        <f t="shared" si="36"/>
        <v>101239642.43000001</v>
      </c>
      <c r="AM128" s="111">
        <f t="shared" si="36"/>
        <v>242259462.31999999</v>
      </c>
      <c r="AN128" s="111">
        <f t="shared" si="36"/>
        <v>214716494.04999998</v>
      </c>
      <c r="AO128" s="111">
        <f t="shared" si="36"/>
        <v>115881540.77</v>
      </c>
      <c r="AP128" s="111">
        <f t="shared" si="36"/>
        <v>48273334</v>
      </c>
      <c r="AQ128" s="111">
        <f t="shared" si="36"/>
        <v>598725805.69999993</v>
      </c>
      <c r="AR128" s="111">
        <f t="shared" si="36"/>
        <v>115852305.09999999</v>
      </c>
      <c r="AS128" s="111">
        <f t="shared" si="36"/>
        <v>208030136.92000002</v>
      </c>
      <c r="AT128" s="111">
        <f t="shared" si="36"/>
        <v>198701779.79000002</v>
      </c>
      <c r="AU128" s="111">
        <f t="shared" si="36"/>
        <v>111323112.26000002</v>
      </c>
      <c r="AV128" s="111">
        <f t="shared" si="36"/>
        <v>73699533.320000008</v>
      </c>
      <c r="AW128" s="111">
        <f t="shared" si="36"/>
        <v>125923074.01000001</v>
      </c>
      <c r="AX128" s="111">
        <f t="shared" si="36"/>
        <v>110194696.05000001</v>
      </c>
      <c r="AY128" s="111">
        <f t="shared" si="36"/>
        <v>79982295.109999985</v>
      </c>
      <c r="AZ128" s="111">
        <f t="shared" si="36"/>
        <v>737450584.7299999</v>
      </c>
      <c r="BA128" s="111">
        <f t="shared" si="36"/>
        <v>91365305.229999989</v>
      </c>
      <c r="BB128" s="111">
        <f t="shared" si="36"/>
        <v>1249970000</v>
      </c>
      <c r="BC128" s="111">
        <f t="shared" si="36"/>
        <v>299414644.38</v>
      </c>
      <c r="BD128" s="111">
        <f t="shared" si="36"/>
        <v>100188269.52000001</v>
      </c>
      <c r="BE128" s="111">
        <f t="shared" si="36"/>
        <v>119041315</v>
      </c>
      <c r="BF128" s="111">
        <f t="shared" si="36"/>
        <v>692486907.11000001</v>
      </c>
      <c r="BG128" s="111">
        <f t="shared" si="36"/>
        <v>76030398.670000002</v>
      </c>
      <c r="BH128" s="111">
        <f t="shared" si="36"/>
        <v>60986475.760000005</v>
      </c>
      <c r="BI128" s="111">
        <f t="shared" si="36"/>
        <v>88000976.670000002</v>
      </c>
      <c r="BJ128" s="111">
        <f t="shared" si="36"/>
        <v>75758361.650000006</v>
      </c>
      <c r="BK128" s="111">
        <f t="shared" si="36"/>
        <v>862500000</v>
      </c>
      <c r="BL128" s="111">
        <f t="shared" si="36"/>
        <v>193166009.58000004</v>
      </c>
      <c r="BM128" s="111">
        <f t="shared" si="36"/>
        <v>150095110.48999998</v>
      </c>
      <c r="BN128" s="111">
        <f t="shared" ref="BN128:CL128" si="37">+BN22+BN23+BN24+BN25+BN26+BN27+BN28+BN29+BN30+BN31+BN32+BN34+BN35</f>
        <v>228973299.09999999</v>
      </c>
      <c r="BO128" s="111">
        <f t="shared" si="37"/>
        <v>154382306.78</v>
      </c>
      <c r="BP128" s="111">
        <f t="shared" si="37"/>
        <v>110517800.31</v>
      </c>
      <c r="BQ128" s="111">
        <f t="shared" si="37"/>
        <v>4263073217.0000005</v>
      </c>
      <c r="BR128" s="111">
        <f t="shared" si="37"/>
        <v>166003917.71000004</v>
      </c>
      <c r="BS128" s="111">
        <f t="shared" si="37"/>
        <v>142186181.09999999</v>
      </c>
      <c r="BT128" s="111">
        <f t="shared" si="37"/>
        <v>633806816</v>
      </c>
      <c r="BU128" s="111">
        <f t="shared" si="37"/>
        <v>51456756.630000003</v>
      </c>
      <c r="BV128" s="111">
        <f t="shared" si="37"/>
        <v>123027791.44999999</v>
      </c>
      <c r="BW128" s="111">
        <f t="shared" si="37"/>
        <v>368644232.75000006</v>
      </c>
      <c r="BX128" s="111">
        <f t="shared" si="37"/>
        <v>85455106.00999999</v>
      </c>
      <c r="BY128" s="111">
        <f t="shared" si="37"/>
        <v>95596560.850000009</v>
      </c>
      <c r="BZ128" s="111">
        <f t="shared" si="37"/>
        <v>125098770</v>
      </c>
      <c r="CA128" s="111">
        <f t="shared" si="37"/>
        <v>176058394.31999996</v>
      </c>
      <c r="CB128" s="111">
        <f t="shared" si="37"/>
        <v>321325266.54999995</v>
      </c>
      <c r="CC128" s="111">
        <f t="shared" si="37"/>
        <v>181096435.14000002</v>
      </c>
      <c r="CD128" s="111">
        <f t="shared" si="37"/>
        <v>268419310.31999999</v>
      </c>
      <c r="CE128" s="111">
        <f t="shared" si="37"/>
        <v>84620160.260000005</v>
      </c>
      <c r="CF128" s="111">
        <f t="shared" si="37"/>
        <v>81844680.430000007</v>
      </c>
      <c r="CG128" s="111">
        <f t="shared" si="37"/>
        <v>90049022.459999993</v>
      </c>
      <c r="CH128" s="111">
        <f t="shared" si="37"/>
        <v>85011960.519999996</v>
      </c>
      <c r="CI128" s="111">
        <f t="shared" si="37"/>
        <v>400441844.19999999</v>
      </c>
      <c r="CJ128" s="111">
        <f t="shared" si="37"/>
        <v>66649456.609999999</v>
      </c>
      <c r="CK128" s="111">
        <f t="shared" si="37"/>
        <v>63397551.739999995</v>
      </c>
      <c r="CL128" s="111">
        <f t="shared" si="37"/>
        <v>25589648729.130009</v>
      </c>
    </row>
    <row r="129" spans="1:90" ht="24.6" x14ac:dyDescent="0.6">
      <c r="A129" s="110" t="s">
        <v>299</v>
      </c>
      <c r="B129" s="112">
        <f>SUM(B127-B128)</f>
        <v>86833655.209999919</v>
      </c>
      <c r="C129" s="112">
        <f>SUM(C127-C128)</f>
        <v>426290.06999999285</v>
      </c>
      <c r="D129" s="112">
        <f t="shared" ref="D129:BN129" si="38">SUM(D127-D128)</f>
        <v>2389140</v>
      </c>
      <c r="E129" s="112">
        <f t="shared" si="38"/>
        <v>411388.64999999106</v>
      </c>
      <c r="F129" s="112">
        <f t="shared" si="38"/>
        <v>2746950.0599999875</v>
      </c>
      <c r="G129" s="112">
        <f t="shared" si="38"/>
        <v>7047037.900000006</v>
      </c>
      <c r="H129" s="112">
        <f t="shared" si="38"/>
        <v>3739761.5099999905</v>
      </c>
      <c r="I129" s="112">
        <f t="shared" si="38"/>
        <v>8137965.7700000405</v>
      </c>
      <c r="J129" s="112">
        <f t="shared" si="38"/>
        <v>5165470</v>
      </c>
      <c r="K129" s="112">
        <f t="shared" si="38"/>
        <v>5144616</v>
      </c>
      <c r="L129" s="112">
        <f t="shared" si="38"/>
        <v>33862095.850000024</v>
      </c>
      <c r="M129" s="112">
        <f t="shared" si="38"/>
        <v>3230843.5200000033</v>
      </c>
      <c r="N129" s="112">
        <f t="shared" si="38"/>
        <v>36478878.00999999</v>
      </c>
      <c r="O129" s="112">
        <f t="shared" si="38"/>
        <v>5013199.3199999481</v>
      </c>
      <c r="P129" s="112">
        <f t="shared" si="38"/>
        <v>15632107.5</v>
      </c>
      <c r="Q129" s="112">
        <f t="shared" si="38"/>
        <v>66789098.00999999</v>
      </c>
      <c r="R129" s="112">
        <f t="shared" si="38"/>
        <v>2574523.0799999982</v>
      </c>
      <c r="S129" s="112">
        <f t="shared" si="38"/>
        <v>14014308.840000004</v>
      </c>
      <c r="T129" s="112">
        <f t="shared" si="38"/>
        <v>3633048.3100000024</v>
      </c>
      <c r="U129" s="112">
        <f t="shared" si="38"/>
        <v>4414776.0399999917</v>
      </c>
      <c r="V129" s="112">
        <f t="shared" si="38"/>
        <v>117328280</v>
      </c>
      <c r="W129" s="112">
        <f t="shared" si="38"/>
        <v>19223050</v>
      </c>
      <c r="X129" s="112">
        <f t="shared" si="38"/>
        <v>24507040.469999939</v>
      </c>
      <c r="Y129" s="112">
        <f t="shared" si="38"/>
        <v>14152516.429999992</v>
      </c>
      <c r="Z129" s="112">
        <f t="shared" si="38"/>
        <v>10243483.340000004</v>
      </c>
      <c r="AA129" s="112">
        <f t="shared" si="38"/>
        <v>10934209.260000005</v>
      </c>
      <c r="AB129" s="112">
        <f t="shared" si="38"/>
        <v>9494599.9200000018</v>
      </c>
      <c r="AC129" s="112">
        <f t="shared" si="38"/>
        <v>8500000</v>
      </c>
      <c r="AD129" s="112">
        <f t="shared" si="38"/>
        <v>4115000</v>
      </c>
      <c r="AE129" s="112">
        <f t="shared" si="38"/>
        <v>7792445.3100000024</v>
      </c>
      <c r="AF129" s="112">
        <f t="shared" si="38"/>
        <v>6945739.2400000095</v>
      </c>
      <c r="AG129" s="112">
        <f t="shared" si="38"/>
        <v>17926234.619999975</v>
      </c>
      <c r="AH129" s="112">
        <f t="shared" si="38"/>
        <v>5065318.4100000113</v>
      </c>
      <c r="AI129" s="112">
        <f t="shared" si="38"/>
        <v>15125615.200000003</v>
      </c>
      <c r="AJ129" s="112">
        <f t="shared" si="38"/>
        <v>394213580</v>
      </c>
      <c r="AK129" s="112">
        <f t="shared" si="38"/>
        <v>2589617.8700000048</v>
      </c>
      <c r="AL129" s="112">
        <f t="shared" si="38"/>
        <v>18270789.019999981</v>
      </c>
      <c r="AM129" s="112">
        <f t="shared" si="38"/>
        <v>9192833.0700000226</v>
      </c>
      <c r="AN129" s="112">
        <f t="shared" si="38"/>
        <v>6105117.7700000107</v>
      </c>
      <c r="AO129" s="112">
        <f t="shared" si="38"/>
        <v>5700996.7400000095</v>
      </c>
      <c r="AP129" s="112">
        <f t="shared" si="38"/>
        <v>861400</v>
      </c>
      <c r="AQ129" s="112">
        <f t="shared" si="38"/>
        <v>64238155.040000081</v>
      </c>
      <c r="AR129" s="112">
        <f t="shared" si="38"/>
        <v>5507578.2000000179</v>
      </c>
      <c r="AS129" s="112">
        <f t="shared" si="38"/>
        <v>16730079.159999996</v>
      </c>
      <c r="AT129" s="112">
        <f t="shared" si="38"/>
        <v>12611085.979999959</v>
      </c>
      <c r="AU129" s="112">
        <f t="shared" si="38"/>
        <v>9598505.5799999684</v>
      </c>
      <c r="AV129" s="112">
        <f t="shared" si="38"/>
        <v>4095408.5699999928</v>
      </c>
      <c r="AW129" s="112">
        <f t="shared" si="38"/>
        <v>641925.98999999464</v>
      </c>
      <c r="AX129" s="112">
        <f t="shared" si="38"/>
        <v>7897579.349999994</v>
      </c>
      <c r="AY129" s="112">
        <f t="shared" si="38"/>
        <v>10151388.700000018</v>
      </c>
      <c r="AZ129" s="112">
        <f t="shared" si="38"/>
        <v>4593536.4900001287</v>
      </c>
      <c r="BA129" s="112">
        <f t="shared" si="38"/>
        <v>7841160.2700000256</v>
      </c>
      <c r="BB129" s="112">
        <f t="shared" si="38"/>
        <v>131680000</v>
      </c>
      <c r="BC129" s="112">
        <f t="shared" si="38"/>
        <v>12485979.970000029</v>
      </c>
      <c r="BD129" s="112">
        <f t="shared" si="38"/>
        <v>3673963.5299999863</v>
      </c>
      <c r="BE129" s="112">
        <f t="shared" si="38"/>
        <v>16145059.930000007</v>
      </c>
      <c r="BF129" s="112">
        <f t="shared" si="38"/>
        <v>177836940.88999999</v>
      </c>
      <c r="BG129" s="112">
        <f t="shared" si="38"/>
        <v>9539196.4299999923</v>
      </c>
      <c r="BH129" s="112">
        <f t="shared" si="38"/>
        <v>9684494.2900000066</v>
      </c>
      <c r="BI129" s="112">
        <f t="shared" si="38"/>
        <v>17690381.639999986</v>
      </c>
      <c r="BJ129" s="112">
        <f t="shared" si="38"/>
        <v>18639044.840000004</v>
      </c>
      <c r="BK129" s="112">
        <f t="shared" si="38"/>
        <v>114400000</v>
      </c>
      <c r="BL129" s="112">
        <f t="shared" si="38"/>
        <v>8940457.0299999714</v>
      </c>
      <c r="BM129" s="112">
        <f t="shared" si="38"/>
        <v>13925818.220000029</v>
      </c>
      <c r="BN129" s="112">
        <f t="shared" si="38"/>
        <v>10542479.420000017</v>
      </c>
      <c r="BO129" s="112">
        <f t="shared" ref="BO129:CL129" si="39">SUM(BO127-BO128)</f>
        <v>6790089.5800000131</v>
      </c>
      <c r="BP129" s="112">
        <f t="shared" si="39"/>
        <v>1012628.1800000072</v>
      </c>
      <c r="BQ129" s="112">
        <f t="shared" si="39"/>
        <v>323977019.99999952</v>
      </c>
      <c r="BR129" s="112">
        <f t="shared" si="39"/>
        <v>1154768.9199999571</v>
      </c>
      <c r="BS129" s="112">
        <f t="shared" si="39"/>
        <v>7564543.8300000131</v>
      </c>
      <c r="BT129" s="112">
        <f t="shared" si="39"/>
        <v>61150822.600000024</v>
      </c>
      <c r="BU129" s="112">
        <f t="shared" si="39"/>
        <v>6343674.3899999931</v>
      </c>
      <c r="BV129" s="112">
        <f t="shared" si="39"/>
        <v>6301320.0099999905</v>
      </c>
      <c r="BW129" s="112">
        <f t="shared" si="39"/>
        <v>56287767.24999994</v>
      </c>
      <c r="BX129" s="112">
        <f t="shared" si="39"/>
        <v>5145791.0300000161</v>
      </c>
      <c r="BY129" s="112">
        <f t="shared" si="39"/>
        <v>3588803.549999997</v>
      </c>
      <c r="BZ129" s="112">
        <f t="shared" si="39"/>
        <v>6123925</v>
      </c>
      <c r="CA129" s="112">
        <f t="shared" si="39"/>
        <v>8472642.5900000334</v>
      </c>
      <c r="CB129" s="112">
        <f t="shared" si="39"/>
        <v>21847787.150000095</v>
      </c>
      <c r="CC129" s="112">
        <f t="shared" si="39"/>
        <v>6494532.2999999821</v>
      </c>
      <c r="CD129" s="112">
        <f t="shared" si="39"/>
        <v>16035603.689999998</v>
      </c>
      <c r="CE129" s="112">
        <f t="shared" si="39"/>
        <v>5717959.8699999899</v>
      </c>
      <c r="CF129" s="112">
        <f t="shared" si="39"/>
        <v>3082316.0799999982</v>
      </c>
      <c r="CG129" s="112">
        <f t="shared" si="39"/>
        <v>4895054.5799999982</v>
      </c>
      <c r="CH129" s="112">
        <f t="shared" si="39"/>
        <v>5025882.4800000042</v>
      </c>
      <c r="CI129" s="112">
        <f t="shared" si="39"/>
        <v>36401289.039999962</v>
      </c>
      <c r="CJ129" s="112">
        <f t="shared" si="39"/>
        <v>9626185.8299999982</v>
      </c>
      <c r="CK129" s="112">
        <f t="shared" si="39"/>
        <v>5550713.6299999952</v>
      </c>
      <c r="CL129" s="112">
        <f t="shared" si="39"/>
        <v>2313654361.4199944</v>
      </c>
    </row>
    <row r="130" spans="1:90" ht="24.6" x14ac:dyDescent="0.6">
      <c r="A130" s="110" t="s">
        <v>300</v>
      </c>
      <c r="B130" s="113" t="str">
        <f>IF(B129&gt;0,"เกินดุล",IF(B129=0,"สมดุล","ขาดดุล"))</f>
        <v>เกินดุล</v>
      </c>
      <c r="C130" s="113" t="str">
        <f t="shared" ref="C130:BN130" si="40">IF(C129&gt;0,"เกินดุล",IF(C129=0,"สมดุล","ขาดดุล"))</f>
        <v>เกินดุล</v>
      </c>
      <c r="D130" s="113" t="str">
        <f t="shared" si="40"/>
        <v>เกินดุล</v>
      </c>
      <c r="E130" s="113" t="str">
        <f t="shared" si="40"/>
        <v>เกินดุล</v>
      </c>
      <c r="F130" s="113" t="str">
        <f t="shared" si="40"/>
        <v>เกินดุล</v>
      </c>
      <c r="G130" s="113" t="str">
        <f t="shared" si="40"/>
        <v>เกินดุล</v>
      </c>
      <c r="H130" s="113" t="str">
        <f t="shared" si="40"/>
        <v>เกินดุล</v>
      </c>
      <c r="I130" s="113" t="str">
        <f t="shared" si="40"/>
        <v>เกินดุล</v>
      </c>
      <c r="J130" s="113" t="str">
        <f t="shared" si="40"/>
        <v>เกินดุล</v>
      </c>
      <c r="K130" s="113" t="str">
        <f t="shared" si="40"/>
        <v>เกินดุล</v>
      </c>
      <c r="L130" s="113" t="str">
        <f t="shared" si="40"/>
        <v>เกินดุล</v>
      </c>
      <c r="M130" s="113" t="str">
        <f t="shared" si="40"/>
        <v>เกินดุล</v>
      </c>
      <c r="N130" s="113" t="str">
        <f t="shared" si="40"/>
        <v>เกินดุล</v>
      </c>
      <c r="O130" s="113" t="str">
        <f t="shared" si="40"/>
        <v>เกินดุล</v>
      </c>
      <c r="P130" s="113" t="str">
        <f t="shared" si="40"/>
        <v>เกินดุล</v>
      </c>
      <c r="Q130" s="113" t="str">
        <f t="shared" si="40"/>
        <v>เกินดุล</v>
      </c>
      <c r="R130" s="113" t="str">
        <f t="shared" si="40"/>
        <v>เกินดุล</v>
      </c>
      <c r="S130" s="113" t="str">
        <f t="shared" si="40"/>
        <v>เกินดุล</v>
      </c>
      <c r="T130" s="113" t="str">
        <f t="shared" si="40"/>
        <v>เกินดุล</v>
      </c>
      <c r="U130" s="113" t="str">
        <f t="shared" si="40"/>
        <v>เกินดุล</v>
      </c>
      <c r="V130" s="113" t="str">
        <f t="shared" si="40"/>
        <v>เกินดุล</v>
      </c>
      <c r="W130" s="113" t="str">
        <f t="shared" si="40"/>
        <v>เกินดุล</v>
      </c>
      <c r="X130" s="113" t="str">
        <f t="shared" si="40"/>
        <v>เกินดุล</v>
      </c>
      <c r="Y130" s="113" t="str">
        <f t="shared" si="40"/>
        <v>เกินดุล</v>
      </c>
      <c r="Z130" s="113" t="str">
        <f t="shared" si="40"/>
        <v>เกินดุล</v>
      </c>
      <c r="AA130" s="113" t="str">
        <f t="shared" si="40"/>
        <v>เกินดุล</v>
      </c>
      <c r="AB130" s="113" t="str">
        <f t="shared" si="40"/>
        <v>เกินดุล</v>
      </c>
      <c r="AC130" s="113" t="str">
        <f t="shared" si="40"/>
        <v>เกินดุล</v>
      </c>
      <c r="AD130" s="113" t="str">
        <f t="shared" si="40"/>
        <v>เกินดุล</v>
      </c>
      <c r="AE130" s="113" t="str">
        <f t="shared" si="40"/>
        <v>เกินดุล</v>
      </c>
      <c r="AF130" s="113" t="str">
        <f t="shared" si="40"/>
        <v>เกินดุล</v>
      </c>
      <c r="AG130" s="113" t="str">
        <f t="shared" si="40"/>
        <v>เกินดุล</v>
      </c>
      <c r="AH130" s="113" t="str">
        <f t="shared" si="40"/>
        <v>เกินดุล</v>
      </c>
      <c r="AI130" s="113" t="str">
        <f t="shared" si="40"/>
        <v>เกินดุล</v>
      </c>
      <c r="AJ130" s="113" t="str">
        <f t="shared" si="40"/>
        <v>เกินดุล</v>
      </c>
      <c r="AK130" s="113" t="str">
        <f t="shared" si="40"/>
        <v>เกินดุล</v>
      </c>
      <c r="AL130" s="113" t="str">
        <f t="shared" si="40"/>
        <v>เกินดุล</v>
      </c>
      <c r="AM130" s="113" t="str">
        <f t="shared" si="40"/>
        <v>เกินดุล</v>
      </c>
      <c r="AN130" s="113" t="str">
        <f t="shared" si="40"/>
        <v>เกินดุล</v>
      </c>
      <c r="AO130" s="113" t="str">
        <f t="shared" si="40"/>
        <v>เกินดุล</v>
      </c>
      <c r="AP130" s="113" t="str">
        <f t="shared" si="40"/>
        <v>เกินดุล</v>
      </c>
      <c r="AQ130" s="113" t="str">
        <f t="shared" si="40"/>
        <v>เกินดุล</v>
      </c>
      <c r="AR130" s="113" t="str">
        <f t="shared" si="40"/>
        <v>เกินดุล</v>
      </c>
      <c r="AS130" s="113" t="str">
        <f t="shared" si="40"/>
        <v>เกินดุล</v>
      </c>
      <c r="AT130" s="113" t="str">
        <f t="shared" si="40"/>
        <v>เกินดุล</v>
      </c>
      <c r="AU130" s="113" t="str">
        <f t="shared" si="40"/>
        <v>เกินดุล</v>
      </c>
      <c r="AV130" s="113" t="str">
        <f t="shared" si="40"/>
        <v>เกินดุล</v>
      </c>
      <c r="AW130" s="113" t="str">
        <f t="shared" si="40"/>
        <v>เกินดุล</v>
      </c>
      <c r="AX130" s="113" t="str">
        <f t="shared" si="40"/>
        <v>เกินดุล</v>
      </c>
      <c r="AY130" s="113" t="str">
        <f t="shared" si="40"/>
        <v>เกินดุล</v>
      </c>
      <c r="AZ130" s="113" t="str">
        <f t="shared" si="40"/>
        <v>เกินดุล</v>
      </c>
      <c r="BA130" s="113" t="str">
        <f t="shared" si="40"/>
        <v>เกินดุล</v>
      </c>
      <c r="BB130" s="113" t="str">
        <f t="shared" si="40"/>
        <v>เกินดุล</v>
      </c>
      <c r="BC130" s="113" t="str">
        <f t="shared" si="40"/>
        <v>เกินดุล</v>
      </c>
      <c r="BD130" s="113" t="str">
        <f t="shared" si="40"/>
        <v>เกินดุล</v>
      </c>
      <c r="BE130" s="113" t="str">
        <f t="shared" si="40"/>
        <v>เกินดุล</v>
      </c>
      <c r="BF130" s="113" t="str">
        <f t="shared" si="40"/>
        <v>เกินดุล</v>
      </c>
      <c r="BG130" s="113" t="str">
        <f t="shared" si="40"/>
        <v>เกินดุล</v>
      </c>
      <c r="BH130" s="113" t="str">
        <f t="shared" si="40"/>
        <v>เกินดุล</v>
      </c>
      <c r="BI130" s="113" t="str">
        <f t="shared" si="40"/>
        <v>เกินดุล</v>
      </c>
      <c r="BJ130" s="113" t="str">
        <f t="shared" si="40"/>
        <v>เกินดุล</v>
      </c>
      <c r="BK130" s="113" t="str">
        <f t="shared" si="40"/>
        <v>เกินดุล</v>
      </c>
      <c r="BL130" s="113" t="str">
        <f t="shared" si="40"/>
        <v>เกินดุล</v>
      </c>
      <c r="BM130" s="113" t="str">
        <f t="shared" si="40"/>
        <v>เกินดุล</v>
      </c>
      <c r="BN130" s="113" t="str">
        <f t="shared" si="40"/>
        <v>เกินดุล</v>
      </c>
      <c r="BO130" s="113" t="str">
        <f t="shared" ref="BO130:CL130" si="41">IF(BO129&gt;0,"เกินดุล",IF(BO129=0,"สมดุล","ขาดดุล"))</f>
        <v>เกินดุล</v>
      </c>
      <c r="BP130" s="113" t="str">
        <f t="shared" si="41"/>
        <v>เกินดุล</v>
      </c>
      <c r="BQ130" s="113" t="str">
        <f t="shared" si="41"/>
        <v>เกินดุล</v>
      </c>
      <c r="BR130" s="113" t="str">
        <f t="shared" si="41"/>
        <v>เกินดุล</v>
      </c>
      <c r="BS130" s="113" t="str">
        <f t="shared" si="41"/>
        <v>เกินดุล</v>
      </c>
      <c r="BT130" s="113" t="str">
        <f t="shared" si="41"/>
        <v>เกินดุล</v>
      </c>
      <c r="BU130" s="113" t="str">
        <f t="shared" si="41"/>
        <v>เกินดุล</v>
      </c>
      <c r="BV130" s="113" t="str">
        <f t="shared" si="41"/>
        <v>เกินดุล</v>
      </c>
      <c r="BW130" s="113" t="str">
        <f t="shared" si="41"/>
        <v>เกินดุล</v>
      </c>
      <c r="BX130" s="113" t="str">
        <f t="shared" si="41"/>
        <v>เกินดุล</v>
      </c>
      <c r="BY130" s="113" t="str">
        <f t="shared" si="41"/>
        <v>เกินดุล</v>
      </c>
      <c r="BZ130" s="113" t="str">
        <f t="shared" si="41"/>
        <v>เกินดุล</v>
      </c>
      <c r="CA130" s="113" t="str">
        <f t="shared" si="41"/>
        <v>เกินดุล</v>
      </c>
      <c r="CB130" s="113" t="str">
        <f t="shared" si="41"/>
        <v>เกินดุล</v>
      </c>
      <c r="CC130" s="113" t="str">
        <f t="shared" si="41"/>
        <v>เกินดุล</v>
      </c>
      <c r="CD130" s="113" t="str">
        <f t="shared" si="41"/>
        <v>เกินดุล</v>
      </c>
      <c r="CE130" s="113" t="str">
        <f t="shared" si="41"/>
        <v>เกินดุล</v>
      </c>
      <c r="CF130" s="113" t="str">
        <f t="shared" si="41"/>
        <v>เกินดุล</v>
      </c>
      <c r="CG130" s="113" t="str">
        <f t="shared" si="41"/>
        <v>เกินดุล</v>
      </c>
      <c r="CH130" s="113" t="str">
        <f t="shared" si="41"/>
        <v>เกินดุล</v>
      </c>
      <c r="CI130" s="113" t="str">
        <f t="shared" si="41"/>
        <v>เกินดุล</v>
      </c>
      <c r="CJ130" s="113" t="str">
        <f t="shared" si="41"/>
        <v>เกินดุล</v>
      </c>
      <c r="CK130" s="113" t="str">
        <f t="shared" si="41"/>
        <v>เกินดุล</v>
      </c>
      <c r="CL130" s="113" t="str">
        <f t="shared" si="41"/>
        <v>เกินดุล</v>
      </c>
    </row>
    <row r="131" spans="1:90" ht="24.6" x14ac:dyDescent="0.6">
      <c r="A131" s="110" t="s">
        <v>301</v>
      </c>
      <c r="B131" s="112">
        <f>IF(B129&lt;=0,0,ROUNDUP((B129*20%),2))</f>
        <v>17366731.050000001</v>
      </c>
      <c r="C131" s="112">
        <f t="shared" ref="C131:BN131" si="42">IF(C129&lt;=0,0,ROUNDUP((C129*20%),2))</f>
        <v>85258.01999999999</v>
      </c>
      <c r="D131" s="112">
        <f t="shared" si="42"/>
        <v>477828</v>
      </c>
      <c r="E131" s="112">
        <f t="shared" si="42"/>
        <v>82277.73</v>
      </c>
      <c r="F131" s="112">
        <f t="shared" si="42"/>
        <v>549390.02</v>
      </c>
      <c r="G131" s="112">
        <f t="shared" si="42"/>
        <v>1409407.58</v>
      </c>
      <c r="H131" s="112">
        <f t="shared" si="42"/>
        <v>747952.31</v>
      </c>
      <c r="I131" s="112">
        <f t="shared" si="42"/>
        <v>1627593.16</v>
      </c>
      <c r="J131" s="112">
        <f t="shared" si="42"/>
        <v>1033094</v>
      </c>
      <c r="K131" s="112">
        <f t="shared" si="42"/>
        <v>1028923.2</v>
      </c>
      <c r="L131" s="112">
        <f t="shared" si="42"/>
        <v>6772419.1799999997</v>
      </c>
      <c r="M131" s="112">
        <f t="shared" si="42"/>
        <v>646168.71</v>
      </c>
      <c r="N131" s="112">
        <f t="shared" si="42"/>
        <v>7295775.6099999994</v>
      </c>
      <c r="O131" s="112">
        <f t="shared" si="42"/>
        <v>1002639.87</v>
      </c>
      <c r="P131" s="112">
        <f t="shared" si="42"/>
        <v>3126421.5</v>
      </c>
      <c r="Q131" s="112">
        <f t="shared" si="42"/>
        <v>13357819.609999999</v>
      </c>
      <c r="R131" s="112">
        <f t="shared" si="42"/>
        <v>514904.62</v>
      </c>
      <c r="S131" s="112">
        <f t="shared" si="42"/>
        <v>2802861.7699999996</v>
      </c>
      <c r="T131" s="112">
        <f t="shared" si="42"/>
        <v>726609.67</v>
      </c>
      <c r="U131" s="112">
        <f t="shared" si="42"/>
        <v>882955.21</v>
      </c>
      <c r="V131" s="112">
        <f t="shared" si="42"/>
        <v>23465656</v>
      </c>
      <c r="W131" s="112">
        <f t="shared" si="42"/>
        <v>3844610</v>
      </c>
      <c r="X131" s="112">
        <f t="shared" si="42"/>
        <v>4901408.0999999996</v>
      </c>
      <c r="Y131" s="112">
        <f t="shared" si="42"/>
        <v>2830503.2899999996</v>
      </c>
      <c r="Z131" s="112">
        <f t="shared" si="42"/>
        <v>2048696.67</v>
      </c>
      <c r="AA131" s="112">
        <f t="shared" si="42"/>
        <v>2186841.86</v>
      </c>
      <c r="AB131" s="112">
        <f t="shared" si="42"/>
        <v>1898919.99</v>
      </c>
      <c r="AC131" s="112">
        <f t="shared" si="42"/>
        <v>1700000</v>
      </c>
      <c r="AD131" s="112">
        <f t="shared" si="42"/>
        <v>823000</v>
      </c>
      <c r="AE131" s="112">
        <f t="shared" si="42"/>
        <v>1558489.07</v>
      </c>
      <c r="AF131" s="112">
        <f t="shared" si="42"/>
        <v>1389147.85</v>
      </c>
      <c r="AG131" s="112">
        <f t="shared" si="42"/>
        <v>3585246.9299999997</v>
      </c>
      <c r="AH131" s="112">
        <f t="shared" si="42"/>
        <v>1013063.6900000001</v>
      </c>
      <c r="AI131" s="112">
        <f t="shared" si="42"/>
        <v>3025123.04</v>
      </c>
      <c r="AJ131" s="112">
        <f t="shared" si="42"/>
        <v>78842716</v>
      </c>
      <c r="AK131" s="112">
        <f t="shared" si="42"/>
        <v>517923.58</v>
      </c>
      <c r="AL131" s="112">
        <f t="shared" si="42"/>
        <v>3654157.8099999996</v>
      </c>
      <c r="AM131" s="112">
        <f t="shared" si="42"/>
        <v>1838566.62</v>
      </c>
      <c r="AN131" s="112">
        <f t="shared" si="42"/>
        <v>1221023.56</v>
      </c>
      <c r="AO131" s="112">
        <f t="shared" si="42"/>
        <v>1140199.3500000001</v>
      </c>
      <c r="AP131" s="112">
        <f t="shared" si="42"/>
        <v>172280</v>
      </c>
      <c r="AQ131" s="112">
        <f t="shared" si="42"/>
        <v>12847631.01</v>
      </c>
      <c r="AR131" s="112">
        <f t="shared" si="42"/>
        <v>1101515.6399999999</v>
      </c>
      <c r="AS131" s="112">
        <f t="shared" si="42"/>
        <v>3346015.84</v>
      </c>
      <c r="AT131" s="112">
        <f t="shared" si="42"/>
        <v>2522217.1999999997</v>
      </c>
      <c r="AU131" s="112">
        <f t="shared" si="42"/>
        <v>1919701.12</v>
      </c>
      <c r="AV131" s="112">
        <f t="shared" si="42"/>
        <v>819081.72</v>
      </c>
      <c r="AW131" s="112">
        <f t="shared" si="42"/>
        <v>128385.2</v>
      </c>
      <c r="AX131" s="112">
        <f t="shared" si="42"/>
        <v>1579515.87</v>
      </c>
      <c r="AY131" s="112">
        <f t="shared" si="42"/>
        <v>2030277.74</v>
      </c>
      <c r="AZ131" s="112">
        <f t="shared" si="42"/>
        <v>918707.3</v>
      </c>
      <c r="BA131" s="112">
        <f t="shared" si="42"/>
        <v>1568232.06</v>
      </c>
      <c r="BB131" s="112">
        <f t="shared" si="42"/>
        <v>26336000</v>
      </c>
      <c r="BC131" s="112">
        <f t="shared" si="42"/>
        <v>2497196</v>
      </c>
      <c r="BD131" s="112">
        <f t="shared" si="42"/>
        <v>734792.71</v>
      </c>
      <c r="BE131" s="112">
        <f t="shared" si="42"/>
        <v>3229011.9899999998</v>
      </c>
      <c r="BF131" s="112">
        <f t="shared" si="42"/>
        <v>35567388.18</v>
      </c>
      <c r="BG131" s="112">
        <f t="shared" si="42"/>
        <v>1907839.29</v>
      </c>
      <c r="BH131" s="112">
        <f t="shared" si="42"/>
        <v>1936898.86</v>
      </c>
      <c r="BI131" s="112">
        <f t="shared" si="42"/>
        <v>3538076.3299999996</v>
      </c>
      <c r="BJ131" s="112">
        <f t="shared" si="42"/>
        <v>3727808.9699999997</v>
      </c>
      <c r="BK131" s="112">
        <f t="shared" si="42"/>
        <v>22880000</v>
      </c>
      <c r="BL131" s="112">
        <f t="shared" si="42"/>
        <v>1788091.41</v>
      </c>
      <c r="BM131" s="112">
        <f t="shared" si="42"/>
        <v>2785163.65</v>
      </c>
      <c r="BN131" s="112">
        <f t="shared" si="42"/>
        <v>2108495.8899999997</v>
      </c>
      <c r="BO131" s="112">
        <f t="shared" ref="BO131:CL131" si="43">IF(BO129&lt;=0,0,ROUNDUP((BO129*20%),2))</f>
        <v>1358017.92</v>
      </c>
      <c r="BP131" s="112">
        <f t="shared" si="43"/>
        <v>202525.64</v>
      </c>
      <c r="BQ131" s="112">
        <f t="shared" si="43"/>
        <v>64795404</v>
      </c>
      <c r="BR131" s="112">
        <f t="shared" si="43"/>
        <v>230953.79</v>
      </c>
      <c r="BS131" s="112">
        <f t="shared" si="43"/>
        <v>1512908.77</v>
      </c>
      <c r="BT131" s="112">
        <f t="shared" si="43"/>
        <v>12230164.52</v>
      </c>
      <c r="BU131" s="112">
        <f t="shared" si="43"/>
        <v>1268734.8800000001</v>
      </c>
      <c r="BV131" s="112">
        <f t="shared" si="43"/>
        <v>1260264.01</v>
      </c>
      <c r="BW131" s="112">
        <f t="shared" si="43"/>
        <v>11257553.449999999</v>
      </c>
      <c r="BX131" s="112">
        <f t="shared" si="43"/>
        <v>1029158.21</v>
      </c>
      <c r="BY131" s="112">
        <f t="shared" si="43"/>
        <v>717760.71</v>
      </c>
      <c r="BZ131" s="112">
        <f t="shared" si="43"/>
        <v>1224785</v>
      </c>
      <c r="CA131" s="112">
        <f t="shared" si="43"/>
        <v>1694528.52</v>
      </c>
      <c r="CB131" s="112">
        <f t="shared" si="43"/>
        <v>4369557.4399999995</v>
      </c>
      <c r="CC131" s="112">
        <f t="shared" si="43"/>
        <v>1298906.46</v>
      </c>
      <c r="CD131" s="112">
        <f t="shared" si="43"/>
        <v>3207120.7399999998</v>
      </c>
      <c r="CE131" s="112">
        <f t="shared" si="43"/>
        <v>1143591.98</v>
      </c>
      <c r="CF131" s="112">
        <f t="shared" si="43"/>
        <v>616463.22</v>
      </c>
      <c r="CG131" s="112">
        <f t="shared" si="43"/>
        <v>979010.92</v>
      </c>
      <c r="CH131" s="112">
        <f t="shared" si="43"/>
        <v>1005176.5</v>
      </c>
      <c r="CI131" s="112">
        <f t="shared" si="43"/>
        <v>7280257.8099999996</v>
      </c>
      <c r="CJ131" s="112">
        <f t="shared" si="43"/>
        <v>1925237.17</v>
      </c>
      <c r="CK131" s="112">
        <f t="shared" si="43"/>
        <v>1110142.73</v>
      </c>
      <c r="CL131" s="112">
        <f t="shared" si="43"/>
        <v>462730872.28999996</v>
      </c>
    </row>
    <row r="132" spans="1:90" ht="24.6" x14ac:dyDescent="0.6">
      <c r="A132" s="110" t="s">
        <v>302</v>
      </c>
      <c r="B132" s="112">
        <f>+B103+B109</f>
        <v>16350946.140000001</v>
      </c>
      <c r="C132" s="112">
        <f>+C103+C109</f>
        <v>0</v>
      </c>
      <c r="D132" s="112">
        <f t="shared" ref="D132:BN132" si="44">+D103+D109</f>
        <v>1400000</v>
      </c>
      <c r="E132" s="112">
        <f t="shared" si="44"/>
        <v>81500</v>
      </c>
      <c r="F132" s="112">
        <f t="shared" si="44"/>
        <v>526000</v>
      </c>
      <c r="G132" s="112">
        <f t="shared" si="44"/>
        <v>1402800</v>
      </c>
      <c r="H132" s="112">
        <f t="shared" si="44"/>
        <v>1524500</v>
      </c>
      <c r="I132" s="112">
        <f t="shared" si="44"/>
        <v>1002300</v>
      </c>
      <c r="J132" s="112">
        <f t="shared" si="44"/>
        <v>1022800</v>
      </c>
      <c r="K132" s="112">
        <f t="shared" si="44"/>
        <v>2715366</v>
      </c>
      <c r="L132" s="112">
        <f t="shared" si="44"/>
        <v>6600400</v>
      </c>
      <c r="M132" s="112">
        <f t="shared" si="44"/>
        <v>0</v>
      </c>
      <c r="N132" s="112">
        <f t="shared" si="44"/>
        <v>13756560</v>
      </c>
      <c r="O132" s="112">
        <f t="shared" si="44"/>
        <v>4331430</v>
      </c>
      <c r="P132" s="112">
        <f t="shared" si="44"/>
        <v>1830000</v>
      </c>
      <c r="Q132" s="112">
        <f t="shared" si="44"/>
        <v>10439626.529999999</v>
      </c>
      <c r="R132" s="112">
        <f t="shared" si="44"/>
        <v>0</v>
      </c>
      <c r="S132" s="112">
        <f t="shared" si="44"/>
        <v>9158802.0999999996</v>
      </c>
      <c r="T132" s="112">
        <f t="shared" si="44"/>
        <v>854409.66</v>
      </c>
      <c r="U132" s="112">
        <f t="shared" si="44"/>
        <v>60600</v>
      </c>
      <c r="V132" s="112">
        <f t="shared" si="44"/>
        <v>20098800</v>
      </c>
      <c r="W132" s="112">
        <f t="shared" si="44"/>
        <v>3837989</v>
      </c>
      <c r="X132" s="112">
        <f t="shared" si="44"/>
        <v>2146202.4299999997</v>
      </c>
      <c r="Y132" s="112">
        <f t="shared" si="44"/>
        <v>2812400</v>
      </c>
      <c r="Z132" s="112">
        <f t="shared" si="44"/>
        <v>700000</v>
      </c>
      <c r="AA132" s="112">
        <f t="shared" si="44"/>
        <v>2183700</v>
      </c>
      <c r="AB132" s="112">
        <f t="shared" si="44"/>
        <v>1878332</v>
      </c>
      <c r="AC132" s="112">
        <f t="shared" si="44"/>
        <v>1306530</v>
      </c>
      <c r="AD132" s="112">
        <f>+AD103+AD109</f>
        <v>738760</v>
      </c>
      <c r="AE132" s="112">
        <f t="shared" si="44"/>
        <v>1527400</v>
      </c>
      <c r="AF132" s="112">
        <f t="shared" si="44"/>
        <v>1278000</v>
      </c>
      <c r="AG132" s="112">
        <f t="shared" si="44"/>
        <v>1821580</v>
      </c>
      <c r="AH132" s="112">
        <f t="shared" si="44"/>
        <v>1013001</v>
      </c>
      <c r="AI132" s="112">
        <f t="shared" si="44"/>
        <v>2910100</v>
      </c>
      <c r="AJ132" s="112">
        <f t="shared" si="44"/>
        <v>69253631.200000003</v>
      </c>
      <c r="AK132" s="112">
        <f t="shared" si="44"/>
        <v>8447066</v>
      </c>
      <c r="AL132" s="112">
        <f t="shared" si="44"/>
        <v>5113000</v>
      </c>
      <c r="AM132" s="112">
        <f t="shared" si="44"/>
        <v>1000000</v>
      </c>
      <c r="AN132" s="112">
        <f t="shared" si="44"/>
        <v>1221023.55</v>
      </c>
      <c r="AO132" s="112">
        <f t="shared" si="44"/>
        <v>0</v>
      </c>
      <c r="AP132" s="112">
        <f t="shared" si="44"/>
        <v>172280</v>
      </c>
      <c r="AQ132" s="112">
        <f t="shared" si="44"/>
        <v>12831622</v>
      </c>
      <c r="AR132" s="112">
        <f t="shared" si="44"/>
        <v>1910980</v>
      </c>
      <c r="AS132" s="112">
        <f t="shared" si="44"/>
        <v>0</v>
      </c>
      <c r="AT132" s="112">
        <f t="shared" si="44"/>
        <v>2520000</v>
      </c>
      <c r="AU132" s="112">
        <f t="shared" si="44"/>
        <v>3818200</v>
      </c>
      <c r="AV132" s="112">
        <f t="shared" si="44"/>
        <v>347800</v>
      </c>
      <c r="AW132" s="112">
        <f t="shared" si="44"/>
        <v>100000</v>
      </c>
      <c r="AX132" s="112">
        <f t="shared" si="44"/>
        <v>1578000</v>
      </c>
      <c r="AY132" s="112">
        <f t="shared" si="44"/>
        <v>6490000</v>
      </c>
      <c r="AZ132" s="112">
        <f t="shared" si="44"/>
        <v>52150865</v>
      </c>
      <c r="BA132" s="112">
        <f t="shared" si="44"/>
        <v>25000000</v>
      </c>
      <c r="BB132" s="112">
        <f t="shared" si="44"/>
        <v>104540273</v>
      </c>
      <c r="BC132" s="112">
        <f t="shared" si="44"/>
        <v>2080001</v>
      </c>
      <c r="BD132" s="112">
        <f t="shared" si="44"/>
        <v>730000</v>
      </c>
      <c r="BE132" s="112">
        <f t="shared" si="44"/>
        <v>3218100</v>
      </c>
      <c r="BF132" s="112">
        <f t="shared" si="44"/>
        <v>14002712</v>
      </c>
      <c r="BG132" s="112">
        <f t="shared" si="44"/>
        <v>6576291</v>
      </c>
      <c r="BH132" s="112">
        <f t="shared" si="44"/>
        <v>1886501</v>
      </c>
      <c r="BI132" s="112">
        <f t="shared" si="44"/>
        <v>10041900</v>
      </c>
      <c r="BJ132" s="112">
        <f t="shared" si="44"/>
        <v>3691200</v>
      </c>
      <c r="BK132" s="112">
        <f t="shared" si="44"/>
        <v>20000000</v>
      </c>
      <c r="BL132" s="112">
        <f t="shared" si="44"/>
        <v>1716500</v>
      </c>
      <c r="BM132" s="112">
        <f t="shared" si="44"/>
        <v>2700000</v>
      </c>
      <c r="BN132" s="112">
        <f t="shared" si="44"/>
        <v>1500000</v>
      </c>
      <c r="BO132" s="112">
        <f t="shared" ref="BO132:CL132" si="45">+BO103+BO109</f>
        <v>1270600</v>
      </c>
      <c r="BP132" s="112">
        <f t="shared" si="45"/>
        <v>0</v>
      </c>
      <c r="BQ132" s="112">
        <f t="shared" si="45"/>
        <v>207081078.09999999</v>
      </c>
      <c r="BR132" s="112">
        <f t="shared" si="45"/>
        <v>229000</v>
      </c>
      <c r="BS132" s="112">
        <f t="shared" si="45"/>
        <v>218000</v>
      </c>
      <c r="BT132" s="112">
        <f t="shared" si="45"/>
        <v>8000000</v>
      </c>
      <c r="BU132" s="112">
        <f t="shared" si="45"/>
        <v>3807760</v>
      </c>
      <c r="BV132" s="112">
        <f t="shared" si="45"/>
        <v>1170000</v>
      </c>
      <c r="BW132" s="112">
        <f t="shared" si="45"/>
        <v>11069360</v>
      </c>
      <c r="BX132" s="112">
        <f t="shared" si="45"/>
        <v>986350</v>
      </c>
      <c r="BY132" s="112">
        <f t="shared" si="45"/>
        <v>673001</v>
      </c>
      <c r="BZ132" s="112">
        <f t="shared" si="45"/>
        <v>940800</v>
      </c>
      <c r="CA132" s="112">
        <f t="shared" si="45"/>
        <v>933500</v>
      </c>
      <c r="CB132" s="112">
        <f t="shared" si="45"/>
        <v>2455500</v>
      </c>
      <c r="CC132" s="112">
        <f t="shared" si="45"/>
        <v>11194100</v>
      </c>
      <c r="CD132" s="112">
        <f t="shared" si="45"/>
        <v>2461217</v>
      </c>
      <c r="CE132" s="112">
        <f t="shared" si="45"/>
        <v>0</v>
      </c>
      <c r="CF132" s="112">
        <f t="shared" si="45"/>
        <v>0</v>
      </c>
      <c r="CG132" s="112">
        <f t="shared" si="45"/>
        <v>903500</v>
      </c>
      <c r="CH132" s="112">
        <f t="shared" si="45"/>
        <v>998000</v>
      </c>
      <c r="CI132" s="112">
        <f t="shared" si="45"/>
        <v>7000000</v>
      </c>
      <c r="CJ132" s="112">
        <f t="shared" si="45"/>
        <v>1459500</v>
      </c>
      <c r="CK132" s="112">
        <f t="shared" si="45"/>
        <v>6233017.4100000001</v>
      </c>
      <c r="CL132" s="112">
        <f t="shared" si="45"/>
        <v>751033064.12000012</v>
      </c>
    </row>
    <row r="133" spans="1:90" ht="24.6" x14ac:dyDescent="0.6">
      <c r="A133" s="110" t="s">
        <v>309</v>
      </c>
      <c r="B133" s="112">
        <f>IF(B129=0,0,(B132/B129)*100)</f>
        <v>18.830194468327523</v>
      </c>
      <c r="C133" s="112">
        <f t="shared" ref="C133:BN133" si="46">IF(C129=0,0,(C132/C129)*100)</f>
        <v>0</v>
      </c>
      <c r="D133" s="112">
        <f t="shared" si="46"/>
        <v>58.59849150740434</v>
      </c>
      <c r="E133" s="112">
        <f t="shared" si="46"/>
        <v>19.810950059026123</v>
      </c>
      <c r="F133" s="112">
        <f t="shared" si="46"/>
        <v>19.148509747570817</v>
      </c>
      <c r="G133" s="112">
        <f t="shared" si="46"/>
        <v>19.906236065510573</v>
      </c>
      <c r="H133" s="112">
        <f t="shared" si="46"/>
        <v>40.764631539298449</v>
      </c>
      <c r="I133" s="112">
        <f t="shared" si="46"/>
        <v>12.316345734641681</v>
      </c>
      <c r="J133" s="112">
        <f t="shared" si="46"/>
        <v>19.800715133376055</v>
      </c>
      <c r="K133" s="112">
        <f t="shared" si="46"/>
        <v>52.780732322878912</v>
      </c>
      <c r="L133" s="112">
        <f t="shared" si="46"/>
        <v>19.492000817781619</v>
      </c>
      <c r="M133" s="112">
        <f t="shared" si="46"/>
        <v>0</v>
      </c>
      <c r="N133" s="112">
        <f t="shared" si="46"/>
        <v>37.711028272933447</v>
      </c>
      <c r="O133" s="112">
        <f t="shared" si="46"/>
        <v>86.400514392474719</v>
      </c>
      <c r="P133" s="112">
        <f t="shared" si="46"/>
        <v>11.706674867736163</v>
      </c>
      <c r="Q133" s="112">
        <f t="shared" si="46"/>
        <v>15.630734417819097</v>
      </c>
      <c r="R133" s="112">
        <f t="shared" si="46"/>
        <v>0</v>
      </c>
      <c r="S133" s="112">
        <f t="shared" si="46"/>
        <v>65.353220087876963</v>
      </c>
      <c r="T133" s="112">
        <f t="shared" si="46"/>
        <v>23.517707090440521</v>
      </c>
      <c r="U133" s="112">
        <f t="shared" si="46"/>
        <v>1.3726630626544787</v>
      </c>
      <c r="V133" s="112">
        <f t="shared" si="46"/>
        <v>17.130396865955934</v>
      </c>
      <c r="W133" s="112">
        <f t="shared" si="46"/>
        <v>19.965556974569594</v>
      </c>
      <c r="X133" s="112">
        <f t="shared" si="46"/>
        <v>8.7574933114720768</v>
      </c>
      <c r="Y133" s="112">
        <f t="shared" si="46"/>
        <v>19.872084331507125</v>
      </c>
      <c r="Z133" s="112">
        <f t="shared" si="46"/>
        <v>6.8336129104301326</v>
      </c>
      <c r="AA133" s="112">
        <f t="shared" si="46"/>
        <v>19.971265850823848</v>
      </c>
      <c r="AB133" s="112">
        <f t="shared" si="46"/>
        <v>19.783161121337692</v>
      </c>
      <c r="AC133" s="112">
        <f t="shared" si="46"/>
        <v>15.370941176470588</v>
      </c>
      <c r="AD133" s="112">
        <f t="shared" si="46"/>
        <v>17.952855407047387</v>
      </c>
      <c r="AE133" s="112">
        <f t="shared" si="46"/>
        <v>19.601035865338652</v>
      </c>
      <c r="AF133" s="112">
        <f t="shared" si="46"/>
        <v>18.399769352700293</v>
      </c>
      <c r="AG133" s="112">
        <f t="shared" si="46"/>
        <v>10.161531624537014</v>
      </c>
      <c r="AH133" s="112">
        <f t="shared" si="46"/>
        <v>19.998762525967205</v>
      </c>
      <c r="AI133" s="112">
        <f t="shared" si="46"/>
        <v>19.239548021821946</v>
      </c>
      <c r="AJ133" s="112">
        <f t="shared" si="46"/>
        <v>17.567540722468262</v>
      </c>
      <c r="AK133" s="112">
        <f t="shared" si="46"/>
        <v>326.1896706018631</v>
      </c>
      <c r="AL133" s="112">
        <f t="shared" si="46"/>
        <v>27.984560460980056</v>
      </c>
      <c r="AM133" s="112">
        <f t="shared" si="46"/>
        <v>10.878039363767078</v>
      </c>
      <c r="AN133" s="112">
        <f t="shared" si="46"/>
        <v>19.999999934481163</v>
      </c>
      <c r="AO133" s="112">
        <f t="shared" si="46"/>
        <v>0</v>
      </c>
      <c r="AP133" s="112">
        <f t="shared" si="46"/>
        <v>20</v>
      </c>
      <c r="AQ133" s="112">
        <f t="shared" si="46"/>
        <v>19.975078661599095</v>
      </c>
      <c r="AR133" s="112">
        <f t="shared" si="46"/>
        <v>34.697283099856733</v>
      </c>
      <c r="AS133" s="112">
        <f t="shared" si="46"/>
        <v>0</v>
      </c>
      <c r="AT133" s="112">
        <f t="shared" si="46"/>
        <v>19.982418675096593</v>
      </c>
      <c r="AU133" s="112">
        <f t="shared" si="46"/>
        <v>39.779109030845746</v>
      </c>
      <c r="AV133" s="112">
        <f t="shared" si="46"/>
        <v>8.4924371782520485</v>
      </c>
      <c r="AW133" s="112">
        <f t="shared" si="46"/>
        <v>15.57811983901771</v>
      </c>
      <c r="AX133" s="112">
        <f t="shared" si="46"/>
        <v>19.980805890858207</v>
      </c>
      <c r="AY133" s="112">
        <f t="shared" si="46"/>
        <v>63.932139649031349</v>
      </c>
      <c r="AZ133" s="112">
        <f t="shared" si="46"/>
        <v>1135.3096925109774</v>
      </c>
      <c r="BA133" s="112">
        <f t="shared" si="46"/>
        <v>318.83036615957241</v>
      </c>
      <c r="BB133" s="112">
        <f t="shared" si="46"/>
        <v>79.389636239368173</v>
      </c>
      <c r="BC133" s="112">
        <f t="shared" si="46"/>
        <v>16.658692429409648</v>
      </c>
      <c r="BD133" s="112">
        <f t="shared" si="46"/>
        <v>19.869549439975053</v>
      </c>
      <c r="BE133" s="112">
        <f t="shared" si="46"/>
        <v>19.932412849210145</v>
      </c>
      <c r="BF133" s="112">
        <f t="shared" si="46"/>
        <v>7.8739051233800161</v>
      </c>
      <c r="BG133" s="112">
        <f t="shared" si="46"/>
        <v>68.939674827515901</v>
      </c>
      <c r="BH133" s="112">
        <f t="shared" si="46"/>
        <v>19.479602584390584</v>
      </c>
      <c r="BI133" s="112">
        <f t="shared" si="46"/>
        <v>56.764744844701994</v>
      </c>
      <c r="BJ133" s="112">
        <f t="shared" si="46"/>
        <v>19.803589892538717</v>
      </c>
      <c r="BK133" s="112">
        <f t="shared" si="46"/>
        <v>17.482517482517483</v>
      </c>
      <c r="BL133" s="112">
        <f t="shared" si="46"/>
        <v>19.199242211446606</v>
      </c>
      <c r="BM133" s="112">
        <f t="shared" si="46"/>
        <v>19.388447826514817</v>
      </c>
      <c r="BN133" s="112">
        <f t="shared" si="46"/>
        <v>14.228152033708191</v>
      </c>
      <c r="BO133" s="112">
        <f t="shared" ref="BO133:CL133" si="47">IF(BO129=0,0,(BO132/BO129)*100)</f>
        <v>18.712566086646497</v>
      </c>
      <c r="BP133" s="112">
        <f t="shared" si="47"/>
        <v>0</v>
      </c>
      <c r="BQ133" s="112">
        <f t="shared" si="47"/>
        <v>63.918446468826808</v>
      </c>
      <c r="BR133" s="112">
        <f t="shared" si="47"/>
        <v>19.830807361875351</v>
      </c>
      <c r="BS133" s="112">
        <f t="shared" si="47"/>
        <v>2.8818657793407172</v>
      </c>
      <c r="BT133" s="112">
        <f t="shared" si="47"/>
        <v>13.082407823570302</v>
      </c>
      <c r="BU133" s="112">
        <f t="shared" si="47"/>
        <v>60.024518376959193</v>
      </c>
      <c r="BV133" s="112">
        <f t="shared" si="47"/>
        <v>18.567538200619044</v>
      </c>
      <c r="BW133" s="112">
        <f t="shared" si="47"/>
        <v>19.665658349594622</v>
      </c>
      <c r="BX133" s="112">
        <f t="shared" si="47"/>
        <v>19.16809280146763</v>
      </c>
      <c r="BY133" s="112">
        <f t="shared" si="47"/>
        <v>18.752795761138849</v>
      </c>
      <c r="BZ133" s="112">
        <f t="shared" si="47"/>
        <v>15.362696309964605</v>
      </c>
      <c r="CA133" s="112">
        <f t="shared" si="47"/>
        <v>11.017813982874454</v>
      </c>
      <c r="CB133" s="112">
        <f t="shared" si="47"/>
        <v>11.239124507856573</v>
      </c>
      <c r="CC133" s="112">
        <f t="shared" si="47"/>
        <v>172.36191126495791</v>
      </c>
      <c r="CD133" s="112">
        <f t="shared" si="47"/>
        <v>15.348452403665011</v>
      </c>
      <c r="CE133" s="112">
        <f t="shared" si="47"/>
        <v>0</v>
      </c>
      <c r="CF133" s="112">
        <f t="shared" si="47"/>
        <v>0</v>
      </c>
      <c r="CG133" s="112">
        <f t="shared" si="47"/>
        <v>18.457404003041784</v>
      </c>
      <c r="CH133" s="112">
        <f t="shared" si="47"/>
        <v>19.8572092358196</v>
      </c>
      <c r="CI133" s="112">
        <f t="shared" si="47"/>
        <v>19.230088232062254</v>
      </c>
      <c r="CJ133" s="112">
        <f t="shared" si="47"/>
        <v>15.161768386513689</v>
      </c>
      <c r="CK133" s="112">
        <f t="shared" si="47"/>
        <v>112.29218124877404</v>
      </c>
      <c r="CL133" s="112">
        <f t="shared" si="47"/>
        <v>32.460901534966411</v>
      </c>
    </row>
    <row r="134" spans="1:90" ht="24.6" x14ac:dyDescent="0.6">
      <c r="A134" s="110" t="s">
        <v>308</v>
      </c>
      <c r="B134" s="112">
        <f>B131-B132</f>
        <v>1015784.9100000001</v>
      </c>
      <c r="C134" s="112">
        <f t="shared" ref="C134:BN134" si="48">C131-C132</f>
        <v>85258.01999999999</v>
      </c>
      <c r="D134" s="112">
        <f t="shared" si="48"/>
        <v>-922172</v>
      </c>
      <c r="E134" s="112">
        <f t="shared" si="48"/>
        <v>777.72999999999593</v>
      </c>
      <c r="F134" s="112">
        <f t="shared" si="48"/>
        <v>23390.020000000019</v>
      </c>
      <c r="G134" s="112">
        <f t="shared" si="48"/>
        <v>6607.5800000000745</v>
      </c>
      <c r="H134" s="112">
        <f t="shared" si="48"/>
        <v>-776547.69</v>
      </c>
      <c r="I134" s="112">
        <f t="shared" si="48"/>
        <v>625293.15999999992</v>
      </c>
      <c r="J134" s="112">
        <f t="shared" si="48"/>
        <v>10294</v>
      </c>
      <c r="K134" s="112">
        <f t="shared" si="48"/>
        <v>-1686442.8</v>
      </c>
      <c r="L134" s="112">
        <f t="shared" si="48"/>
        <v>172019.1799999997</v>
      </c>
      <c r="M134" s="112">
        <f t="shared" si="48"/>
        <v>646168.71</v>
      </c>
      <c r="N134" s="112">
        <f t="shared" si="48"/>
        <v>-6460784.3900000006</v>
      </c>
      <c r="O134" s="112">
        <f t="shared" si="48"/>
        <v>-3328790.13</v>
      </c>
      <c r="P134" s="112">
        <f t="shared" si="48"/>
        <v>1296421.5</v>
      </c>
      <c r="Q134" s="112">
        <f t="shared" si="48"/>
        <v>2918193.08</v>
      </c>
      <c r="R134" s="112">
        <f t="shared" si="48"/>
        <v>514904.62</v>
      </c>
      <c r="S134" s="112">
        <f t="shared" si="48"/>
        <v>-6355940.3300000001</v>
      </c>
      <c r="T134" s="112">
        <f t="shared" si="48"/>
        <v>-127799.98999999999</v>
      </c>
      <c r="U134" s="112">
        <f t="shared" si="48"/>
        <v>822355.21</v>
      </c>
      <c r="V134" s="112">
        <f t="shared" si="48"/>
        <v>3366856</v>
      </c>
      <c r="W134" s="112">
        <f t="shared" si="48"/>
        <v>6621</v>
      </c>
      <c r="X134" s="112">
        <f t="shared" si="48"/>
        <v>2755205.67</v>
      </c>
      <c r="Y134" s="112">
        <f t="shared" si="48"/>
        <v>18103.289999999572</v>
      </c>
      <c r="Z134" s="112">
        <f t="shared" si="48"/>
        <v>1348696.67</v>
      </c>
      <c r="AA134" s="112">
        <f t="shared" si="48"/>
        <v>3141.8599999998696</v>
      </c>
      <c r="AB134" s="112">
        <f t="shared" si="48"/>
        <v>20587.989999999991</v>
      </c>
      <c r="AC134" s="112">
        <f t="shared" si="48"/>
        <v>393470</v>
      </c>
      <c r="AD134" s="112">
        <f t="shared" si="48"/>
        <v>84240</v>
      </c>
      <c r="AE134" s="112">
        <f t="shared" si="48"/>
        <v>31089.070000000065</v>
      </c>
      <c r="AF134" s="112">
        <f t="shared" si="48"/>
        <v>111147.85000000009</v>
      </c>
      <c r="AG134" s="112">
        <f t="shared" si="48"/>
        <v>1763666.9299999997</v>
      </c>
      <c r="AH134" s="112">
        <f t="shared" si="48"/>
        <v>62.690000000060536</v>
      </c>
      <c r="AI134" s="112">
        <f t="shared" si="48"/>
        <v>115023.04000000004</v>
      </c>
      <c r="AJ134" s="112">
        <f t="shared" si="48"/>
        <v>9589084.799999997</v>
      </c>
      <c r="AK134" s="112">
        <f t="shared" si="48"/>
        <v>-7929142.4199999999</v>
      </c>
      <c r="AL134" s="112">
        <f t="shared" si="48"/>
        <v>-1458842.1900000004</v>
      </c>
      <c r="AM134" s="112">
        <f t="shared" si="48"/>
        <v>838566.62000000011</v>
      </c>
      <c r="AN134" s="112">
        <f t="shared" si="48"/>
        <v>1.0000000009313226E-2</v>
      </c>
      <c r="AO134" s="112">
        <f t="shared" si="48"/>
        <v>1140199.3500000001</v>
      </c>
      <c r="AP134" s="112">
        <f t="shared" si="48"/>
        <v>0</v>
      </c>
      <c r="AQ134" s="112">
        <f t="shared" si="48"/>
        <v>16009.009999999776</v>
      </c>
      <c r="AR134" s="112">
        <f t="shared" si="48"/>
        <v>-809464.3600000001</v>
      </c>
      <c r="AS134" s="112">
        <f t="shared" si="48"/>
        <v>3346015.84</v>
      </c>
      <c r="AT134" s="112">
        <f t="shared" si="48"/>
        <v>2217.1999999997206</v>
      </c>
      <c r="AU134" s="112">
        <f t="shared" si="48"/>
        <v>-1898498.88</v>
      </c>
      <c r="AV134" s="112">
        <f t="shared" si="48"/>
        <v>471281.72</v>
      </c>
      <c r="AW134" s="112">
        <f t="shared" si="48"/>
        <v>28385.199999999997</v>
      </c>
      <c r="AX134" s="112">
        <f t="shared" si="48"/>
        <v>1515.8700000001118</v>
      </c>
      <c r="AY134" s="112">
        <f t="shared" si="48"/>
        <v>-4459722.26</v>
      </c>
      <c r="AZ134" s="112">
        <f t="shared" si="48"/>
        <v>-51232157.700000003</v>
      </c>
      <c r="BA134" s="112">
        <f t="shared" si="48"/>
        <v>-23431767.940000001</v>
      </c>
      <c r="BB134" s="112">
        <f t="shared" si="48"/>
        <v>-78204273</v>
      </c>
      <c r="BC134" s="112">
        <f t="shared" si="48"/>
        <v>417195</v>
      </c>
      <c r="BD134" s="112">
        <f t="shared" si="48"/>
        <v>4792.7099999999627</v>
      </c>
      <c r="BE134" s="112">
        <f t="shared" si="48"/>
        <v>10911.989999999758</v>
      </c>
      <c r="BF134" s="112">
        <f t="shared" si="48"/>
        <v>21564676.18</v>
      </c>
      <c r="BG134" s="112">
        <f t="shared" si="48"/>
        <v>-4668451.71</v>
      </c>
      <c r="BH134" s="112">
        <f t="shared" si="48"/>
        <v>50397.860000000102</v>
      </c>
      <c r="BI134" s="112">
        <f t="shared" si="48"/>
        <v>-6503823.6699999999</v>
      </c>
      <c r="BJ134" s="112">
        <f t="shared" si="48"/>
        <v>36608.969999999739</v>
      </c>
      <c r="BK134" s="112">
        <f t="shared" si="48"/>
        <v>2880000</v>
      </c>
      <c r="BL134" s="112">
        <f t="shared" si="48"/>
        <v>71591.409999999916</v>
      </c>
      <c r="BM134" s="112">
        <f t="shared" si="48"/>
        <v>85163.649999999907</v>
      </c>
      <c r="BN134" s="112">
        <f t="shared" si="48"/>
        <v>608495.88999999966</v>
      </c>
      <c r="BO134" s="112">
        <f t="shared" ref="BO134:CL134" si="49">BO131-BO132</f>
        <v>87417.919999999925</v>
      </c>
      <c r="BP134" s="112">
        <f>BP131-BP132</f>
        <v>202525.64</v>
      </c>
      <c r="BQ134" s="112">
        <f t="shared" si="49"/>
        <v>-142285674.09999999</v>
      </c>
      <c r="BR134" s="112">
        <f t="shared" si="49"/>
        <v>1953.7900000000081</v>
      </c>
      <c r="BS134" s="112">
        <f t="shared" si="49"/>
        <v>1294908.77</v>
      </c>
      <c r="BT134" s="112">
        <f t="shared" si="49"/>
        <v>4230164.5199999996</v>
      </c>
      <c r="BU134" s="112">
        <f t="shared" si="49"/>
        <v>-2539025.12</v>
      </c>
      <c r="BV134" s="112">
        <f t="shared" si="49"/>
        <v>90264.010000000009</v>
      </c>
      <c r="BW134" s="112">
        <f t="shared" si="49"/>
        <v>188193.44999999925</v>
      </c>
      <c r="BX134" s="112">
        <f t="shared" si="49"/>
        <v>42808.209999999963</v>
      </c>
      <c r="BY134" s="112">
        <f t="shared" si="49"/>
        <v>44759.709999999963</v>
      </c>
      <c r="BZ134" s="112">
        <f t="shared" si="49"/>
        <v>283985</v>
      </c>
      <c r="CA134" s="112">
        <f t="shared" si="49"/>
        <v>761028.52</v>
      </c>
      <c r="CB134" s="112">
        <f t="shared" si="49"/>
        <v>1914057.4399999995</v>
      </c>
      <c r="CC134" s="112">
        <f t="shared" si="49"/>
        <v>-9895193.5399999991</v>
      </c>
      <c r="CD134" s="112">
        <f t="shared" si="49"/>
        <v>745903.73999999976</v>
      </c>
      <c r="CE134" s="112">
        <f t="shared" si="49"/>
        <v>1143591.98</v>
      </c>
      <c r="CF134" s="112">
        <f t="shared" si="49"/>
        <v>616463.22</v>
      </c>
      <c r="CG134" s="112">
        <f t="shared" si="49"/>
        <v>75510.920000000042</v>
      </c>
      <c r="CH134" s="112">
        <f t="shared" si="49"/>
        <v>7176.5</v>
      </c>
      <c r="CI134" s="112">
        <f t="shared" si="49"/>
        <v>280257.80999999959</v>
      </c>
      <c r="CJ134" s="112">
        <f t="shared" si="49"/>
        <v>465737.16999999993</v>
      </c>
      <c r="CK134" s="112">
        <f t="shared" si="49"/>
        <v>-5122874.68</v>
      </c>
      <c r="CL134" s="112">
        <f t="shared" si="49"/>
        <v>-288302191.83000016</v>
      </c>
    </row>
    <row r="135" spans="1:90" ht="24.6" x14ac:dyDescent="0.6">
      <c r="A135" s="110" t="s">
        <v>313</v>
      </c>
      <c r="B135" s="114" t="str">
        <f>IF(B134&gt;=0,"ไม่เกิน","เกิน")</f>
        <v>ไม่เกิน</v>
      </c>
      <c r="C135" s="114" t="str">
        <f t="shared" ref="C135:BN135" si="50">IF(C134&gt;=0,"ไม่เกิน","เกิน")</f>
        <v>ไม่เกิน</v>
      </c>
      <c r="D135" s="114" t="str">
        <f t="shared" si="50"/>
        <v>เกิน</v>
      </c>
      <c r="E135" s="114" t="str">
        <f t="shared" si="50"/>
        <v>ไม่เกิน</v>
      </c>
      <c r="F135" s="114" t="str">
        <f t="shared" si="50"/>
        <v>ไม่เกิน</v>
      </c>
      <c r="G135" s="114" t="str">
        <f t="shared" si="50"/>
        <v>ไม่เกิน</v>
      </c>
      <c r="H135" s="114" t="str">
        <f t="shared" si="50"/>
        <v>เกิน</v>
      </c>
      <c r="I135" s="114" t="str">
        <f t="shared" si="50"/>
        <v>ไม่เกิน</v>
      </c>
      <c r="J135" s="114" t="str">
        <f t="shared" si="50"/>
        <v>ไม่เกิน</v>
      </c>
      <c r="K135" s="114" t="str">
        <f t="shared" si="50"/>
        <v>เกิน</v>
      </c>
      <c r="L135" s="114" t="str">
        <f t="shared" si="50"/>
        <v>ไม่เกิน</v>
      </c>
      <c r="M135" s="114" t="str">
        <f t="shared" si="50"/>
        <v>ไม่เกิน</v>
      </c>
      <c r="N135" s="114" t="str">
        <f t="shared" si="50"/>
        <v>เกิน</v>
      </c>
      <c r="O135" s="114" t="str">
        <f t="shared" si="50"/>
        <v>เกิน</v>
      </c>
      <c r="P135" s="114" t="str">
        <f t="shared" si="50"/>
        <v>ไม่เกิน</v>
      </c>
      <c r="Q135" s="114" t="str">
        <f t="shared" si="50"/>
        <v>ไม่เกิน</v>
      </c>
      <c r="R135" s="114" t="str">
        <f t="shared" si="50"/>
        <v>ไม่เกิน</v>
      </c>
      <c r="S135" s="114" t="str">
        <f t="shared" si="50"/>
        <v>เกิน</v>
      </c>
      <c r="T135" s="114" t="str">
        <f t="shared" si="50"/>
        <v>เกิน</v>
      </c>
      <c r="U135" s="114" t="str">
        <f t="shared" si="50"/>
        <v>ไม่เกิน</v>
      </c>
      <c r="V135" s="114" t="str">
        <f t="shared" si="50"/>
        <v>ไม่เกิน</v>
      </c>
      <c r="W135" s="114" t="str">
        <f t="shared" si="50"/>
        <v>ไม่เกิน</v>
      </c>
      <c r="X135" s="114" t="str">
        <f t="shared" si="50"/>
        <v>ไม่เกิน</v>
      </c>
      <c r="Y135" s="114" t="str">
        <f t="shared" si="50"/>
        <v>ไม่เกิน</v>
      </c>
      <c r="Z135" s="114" t="str">
        <f t="shared" si="50"/>
        <v>ไม่เกิน</v>
      </c>
      <c r="AA135" s="114" t="str">
        <f t="shared" si="50"/>
        <v>ไม่เกิน</v>
      </c>
      <c r="AB135" s="114" t="str">
        <f t="shared" si="50"/>
        <v>ไม่เกิน</v>
      </c>
      <c r="AC135" s="114" t="str">
        <f t="shared" si="50"/>
        <v>ไม่เกิน</v>
      </c>
      <c r="AD135" s="114" t="str">
        <f t="shared" si="50"/>
        <v>ไม่เกิน</v>
      </c>
      <c r="AE135" s="114" t="str">
        <f t="shared" si="50"/>
        <v>ไม่เกิน</v>
      </c>
      <c r="AF135" s="114" t="str">
        <f t="shared" si="50"/>
        <v>ไม่เกิน</v>
      </c>
      <c r="AG135" s="114" t="str">
        <f t="shared" si="50"/>
        <v>ไม่เกิน</v>
      </c>
      <c r="AH135" s="114" t="str">
        <f t="shared" si="50"/>
        <v>ไม่เกิน</v>
      </c>
      <c r="AI135" s="114" t="str">
        <f t="shared" si="50"/>
        <v>ไม่เกิน</v>
      </c>
      <c r="AJ135" s="114" t="str">
        <f t="shared" si="50"/>
        <v>ไม่เกิน</v>
      </c>
      <c r="AK135" s="114" t="str">
        <f t="shared" si="50"/>
        <v>เกิน</v>
      </c>
      <c r="AL135" s="114" t="str">
        <f t="shared" si="50"/>
        <v>เกิน</v>
      </c>
      <c r="AM135" s="114" t="str">
        <f t="shared" si="50"/>
        <v>ไม่เกิน</v>
      </c>
      <c r="AN135" s="114" t="str">
        <f t="shared" si="50"/>
        <v>ไม่เกิน</v>
      </c>
      <c r="AO135" s="114" t="str">
        <f t="shared" si="50"/>
        <v>ไม่เกิน</v>
      </c>
      <c r="AP135" s="114" t="str">
        <f t="shared" si="50"/>
        <v>ไม่เกิน</v>
      </c>
      <c r="AQ135" s="114" t="str">
        <f t="shared" si="50"/>
        <v>ไม่เกิน</v>
      </c>
      <c r="AR135" s="114" t="str">
        <f t="shared" si="50"/>
        <v>เกิน</v>
      </c>
      <c r="AS135" s="114" t="str">
        <f t="shared" si="50"/>
        <v>ไม่เกิน</v>
      </c>
      <c r="AT135" s="114" t="str">
        <f t="shared" si="50"/>
        <v>ไม่เกิน</v>
      </c>
      <c r="AU135" s="114" t="str">
        <f t="shared" si="50"/>
        <v>เกิน</v>
      </c>
      <c r="AV135" s="114" t="str">
        <f t="shared" si="50"/>
        <v>ไม่เกิน</v>
      </c>
      <c r="AW135" s="114" t="str">
        <f t="shared" si="50"/>
        <v>ไม่เกิน</v>
      </c>
      <c r="AX135" s="114" t="str">
        <f t="shared" si="50"/>
        <v>ไม่เกิน</v>
      </c>
      <c r="AY135" s="114" t="str">
        <f t="shared" si="50"/>
        <v>เกิน</v>
      </c>
      <c r="AZ135" s="114" t="str">
        <f t="shared" si="50"/>
        <v>เกิน</v>
      </c>
      <c r="BA135" s="114" t="str">
        <f t="shared" si="50"/>
        <v>เกิน</v>
      </c>
      <c r="BB135" s="114" t="str">
        <f t="shared" si="50"/>
        <v>เกิน</v>
      </c>
      <c r="BC135" s="114" t="str">
        <f t="shared" si="50"/>
        <v>ไม่เกิน</v>
      </c>
      <c r="BD135" s="114" t="str">
        <f t="shared" si="50"/>
        <v>ไม่เกิน</v>
      </c>
      <c r="BE135" s="114" t="str">
        <f t="shared" si="50"/>
        <v>ไม่เกิน</v>
      </c>
      <c r="BF135" s="114" t="str">
        <f t="shared" si="50"/>
        <v>ไม่เกิน</v>
      </c>
      <c r="BG135" s="114" t="str">
        <f t="shared" si="50"/>
        <v>เกิน</v>
      </c>
      <c r="BH135" s="114" t="str">
        <f t="shared" si="50"/>
        <v>ไม่เกิน</v>
      </c>
      <c r="BI135" s="114" t="str">
        <f t="shared" si="50"/>
        <v>เกิน</v>
      </c>
      <c r="BJ135" s="114" t="str">
        <f t="shared" si="50"/>
        <v>ไม่เกิน</v>
      </c>
      <c r="BK135" s="114" t="str">
        <f t="shared" si="50"/>
        <v>ไม่เกิน</v>
      </c>
      <c r="BL135" s="114" t="str">
        <f t="shared" si="50"/>
        <v>ไม่เกิน</v>
      </c>
      <c r="BM135" s="114" t="str">
        <f t="shared" si="50"/>
        <v>ไม่เกิน</v>
      </c>
      <c r="BN135" s="114" t="str">
        <f t="shared" si="50"/>
        <v>ไม่เกิน</v>
      </c>
      <c r="BO135" s="114" t="str">
        <f t="shared" ref="BO135:CL135" si="51">IF(BO134&gt;=0,"ไม่เกิน","เกิน")</f>
        <v>ไม่เกิน</v>
      </c>
      <c r="BP135" s="114" t="str">
        <f t="shared" si="51"/>
        <v>ไม่เกิน</v>
      </c>
      <c r="BQ135" s="114" t="str">
        <f t="shared" si="51"/>
        <v>เกิน</v>
      </c>
      <c r="BR135" s="114" t="str">
        <f t="shared" si="51"/>
        <v>ไม่เกิน</v>
      </c>
      <c r="BS135" s="114" t="str">
        <f t="shared" si="51"/>
        <v>ไม่เกิน</v>
      </c>
      <c r="BT135" s="114" t="str">
        <f t="shared" si="51"/>
        <v>ไม่เกิน</v>
      </c>
      <c r="BU135" s="114" t="str">
        <f t="shared" si="51"/>
        <v>เกิน</v>
      </c>
      <c r="BV135" s="114" t="str">
        <f t="shared" si="51"/>
        <v>ไม่เกิน</v>
      </c>
      <c r="BW135" s="114" t="str">
        <f t="shared" si="51"/>
        <v>ไม่เกิน</v>
      </c>
      <c r="BX135" s="114" t="str">
        <f t="shared" si="51"/>
        <v>ไม่เกิน</v>
      </c>
      <c r="BY135" s="114" t="str">
        <f t="shared" si="51"/>
        <v>ไม่เกิน</v>
      </c>
      <c r="BZ135" s="114" t="str">
        <f t="shared" si="51"/>
        <v>ไม่เกิน</v>
      </c>
      <c r="CA135" s="114" t="str">
        <f t="shared" si="51"/>
        <v>ไม่เกิน</v>
      </c>
      <c r="CB135" s="114" t="str">
        <f t="shared" si="51"/>
        <v>ไม่เกิน</v>
      </c>
      <c r="CC135" s="114" t="str">
        <f t="shared" si="51"/>
        <v>เกิน</v>
      </c>
      <c r="CD135" s="114" t="str">
        <f t="shared" si="51"/>
        <v>ไม่เกิน</v>
      </c>
      <c r="CE135" s="114" t="str">
        <f t="shared" si="51"/>
        <v>ไม่เกิน</v>
      </c>
      <c r="CF135" s="114" t="str">
        <f t="shared" si="51"/>
        <v>ไม่เกิน</v>
      </c>
      <c r="CG135" s="114" t="str">
        <f t="shared" si="51"/>
        <v>ไม่เกิน</v>
      </c>
      <c r="CH135" s="114" t="str">
        <f t="shared" si="51"/>
        <v>ไม่เกิน</v>
      </c>
      <c r="CI135" s="114" t="str">
        <f t="shared" si="51"/>
        <v>ไม่เกิน</v>
      </c>
      <c r="CJ135" s="114" t="str">
        <f t="shared" si="51"/>
        <v>ไม่เกิน</v>
      </c>
      <c r="CK135" s="114" t="str">
        <f t="shared" si="51"/>
        <v>เกิน</v>
      </c>
      <c r="CL135" s="114" t="str">
        <f t="shared" si="51"/>
        <v>เกิน</v>
      </c>
    </row>
    <row r="136" spans="1:90" ht="24.6" x14ac:dyDescent="0.6">
      <c r="A136" s="110" t="s">
        <v>314</v>
      </c>
      <c r="B136" s="112">
        <f>+B44</f>
        <v>196653539.62</v>
      </c>
      <c r="C136" s="112">
        <f>+C44</f>
        <v>32308126.690000001</v>
      </c>
      <c r="D136" s="112">
        <f t="shared" ref="D136:BN136" si="52">+D44</f>
        <v>35114589.670000002</v>
      </c>
      <c r="E136" s="112">
        <f t="shared" si="52"/>
        <v>20475946.23</v>
      </c>
      <c r="F136" s="112">
        <f t="shared" si="52"/>
        <v>15752301.939999999</v>
      </c>
      <c r="G136" s="112">
        <f t="shared" si="52"/>
        <v>949464.44</v>
      </c>
      <c r="H136" s="112">
        <f t="shared" si="52"/>
        <v>29840022.800000001</v>
      </c>
      <c r="I136" s="112">
        <f t="shared" si="52"/>
        <v>29863171.890000001</v>
      </c>
      <c r="J136" s="112">
        <f t="shared" si="52"/>
        <v>16255081.65</v>
      </c>
      <c r="K136" s="112">
        <f t="shared" si="52"/>
        <v>17525436</v>
      </c>
      <c r="L136" s="112">
        <f t="shared" si="52"/>
        <v>-23688935.420000002</v>
      </c>
      <c r="M136" s="112">
        <f t="shared" si="52"/>
        <v>458211.17</v>
      </c>
      <c r="N136" s="112">
        <f t="shared" si="52"/>
        <v>182265608.81</v>
      </c>
      <c r="O136" s="112">
        <f t="shared" si="52"/>
        <v>28461541.960000001</v>
      </c>
      <c r="P136" s="112">
        <f t="shared" si="52"/>
        <v>19965344.09</v>
      </c>
      <c r="Q136" s="112">
        <f t="shared" si="52"/>
        <v>45648145.869999997</v>
      </c>
      <c r="R136" s="112">
        <f t="shared" si="52"/>
        <v>22275342.149999999</v>
      </c>
      <c r="S136" s="112">
        <f t="shared" si="52"/>
        <v>31980188.800000001</v>
      </c>
      <c r="T136" s="112">
        <f t="shared" si="52"/>
        <v>9417684.8100000005</v>
      </c>
      <c r="U136" s="112">
        <f t="shared" si="52"/>
        <v>-298766.92</v>
      </c>
      <c r="V136" s="112">
        <f t="shared" si="52"/>
        <v>303299165.35000002</v>
      </c>
      <c r="W136" s="112">
        <f t="shared" si="52"/>
        <v>37824501.420000002</v>
      </c>
      <c r="X136" s="112">
        <f t="shared" si="52"/>
        <v>5626750.4100000001</v>
      </c>
      <c r="Y136" s="112">
        <f t="shared" si="52"/>
        <v>31912191.059999999</v>
      </c>
      <c r="Z136" s="112">
        <f t="shared" si="52"/>
        <v>1580829.05</v>
      </c>
      <c r="AA136" s="112">
        <f t="shared" si="52"/>
        <v>13909058.93</v>
      </c>
      <c r="AB136" s="112">
        <f t="shared" si="52"/>
        <v>22102102.370000001</v>
      </c>
      <c r="AC136" s="112">
        <f t="shared" si="52"/>
        <v>-31463254.100000001</v>
      </c>
      <c r="AD136" s="112">
        <f t="shared" si="52"/>
        <v>2550618.75</v>
      </c>
      <c r="AE136" s="112">
        <f t="shared" si="52"/>
        <v>6693736.7000000002</v>
      </c>
      <c r="AF136" s="112">
        <f t="shared" si="52"/>
        <v>5228430.28</v>
      </c>
      <c r="AG136" s="112">
        <f t="shared" si="52"/>
        <v>8654424.1500000004</v>
      </c>
      <c r="AH136" s="112">
        <f t="shared" si="52"/>
        <v>32623925.41</v>
      </c>
      <c r="AI136" s="112">
        <f t="shared" si="52"/>
        <v>6110183.0199999996</v>
      </c>
      <c r="AJ136" s="112">
        <f t="shared" si="52"/>
        <v>950833191.51999998</v>
      </c>
      <c r="AK136" s="112">
        <f t="shared" si="52"/>
        <v>58813711.439999998</v>
      </c>
      <c r="AL136" s="112">
        <f t="shared" si="52"/>
        <v>28199394.670000002</v>
      </c>
      <c r="AM136" s="112">
        <f t="shared" si="52"/>
        <v>55286203.479999997</v>
      </c>
      <c r="AN136" s="112">
        <f t="shared" si="52"/>
        <v>21147048.210000001</v>
      </c>
      <c r="AO136" s="112">
        <f t="shared" si="52"/>
        <v>12935030.66</v>
      </c>
      <c r="AP136" s="112">
        <f t="shared" si="52"/>
        <v>10474068.800000001</v>
      </c>
      <c r="AQ136" s="112">
        <f t="shared" si="52"/>
        <v>91857949.450000003</v>
      </c>
      <c r="AR136" s="112">
        <f t="shared" si="52"/>
        <v>35721483.969999999</v>
      </c>
      <c r="AS136" s="112">
        <f t="shared" si="52"/>
        <v>21890577.5</v>
      </c>
      <c r="AT136" s="112">
        <f t="shared" si="52"/>
        <v>7651798.9000000004</v>
      </c>
      <c r="AU136" s="112">
        <f t="shared" si="52"/>
        <v>25493751.66</v>
      </c>
      <c r="AV136" s="112">
        <f t="shared" si="52"/>
        <v>12410736.789999999</v>
      </c>
      <c r="AW136" s="112">
        <f t="shared" si="52"/>
        <v>29154225.66</v>
      </c>
      <c r="AX136" s="112">
        <f t="shared" si="52"/>
        <v>23815584.079999998</v>
      </c>
      <c r="AY136" s="112">
        <f t="shared" si="52"/>
        <v>25060795.32</v>
      </c>
      <c r="AZ136" s="112">
        <f t="shared" si="52"/>
        <v>260060039.24000001</v>
      </c>
      <c r="BA136" s="112">
        <f t="shared" si="52"/>
        <v>52695066.409999996</v>
      </c>
      <c r="BB136" s="112">
        <f t="shared" si="52"/>
        <v>728787190.39999998</v>
      </c>
      <c r="BC136" s="112">
        <f t="shared" si="52"/>
        <v>8469705.8699999992</v>
      </c>
      <c r="BD136" s="112">
        <f t="shared" si="52"/>
        <v>951096.49</v>
      </c>
      <c r="BE136" s="112">
        <f t="shared" si="52"/>
        <v>8506316.1099999994</v>
      </c>
      <c r="BF136" s="112">
        <f t="shared" si="52"/>
        <v>47745986.159999996</v>
      </c>
      <c r="BG136" s="112">
        <f t="shared" si="52"/>
        <v>46009344.93</v>
      </c>
      <c r="BH136" s="112">
        <f t="shared" si="52"/>
        <v>3623553.27</v>
      </c>
      <c r="BI136" s="112">
        <f t="shared" si="52"/>
        <v>26672210.34</v>
      </c>
      <c r="BJ136" s="112">
        <f t="shared" si="52"/>
        <v>11451684.41</v>
      </c>
      <c r="BK136" s="112">
        <f t="shared" si="52"/>
        <v>456400449.62</v>
      </c>
      <c r="BL136" s="112">
        <f t="shared" si="52"/>
        <v>17884084.039999999</v>
      </c>
      <c r="BM136" s="112">
        <f t="shared" si="52"/>
        <v>19664259.129999999</v>
      </c>
      <c r="BN136" s="112">
        <f t="shared" si="52"/>
        <v>3597897.18</v>
      </c>
      <c r="BO136" s="112">
        <f t="shared" ref="BO136:CL136" si="53">+BO44</f>
        <v>3742698.85</v>
      </c>
      <c r="BP136" s="112">
        <f t="shared" si="53"/>
        <v>8280382.9699999997</v>
      </c>
      <c r="BQ136" s="112">
        <f t="shared" si="53"/>
        <v>1490346451.3</v>
      </c>
      <c r="BR136" s="112">
        <f t="shared" si="53"/>
        <v>89491.21</v>
      </c>
      <c r="BS136" s="112">
        <f t="shared" si="53"/>
        <v>-416067.94</v>
      </c>
      <c r="BT136" s="112">
        <f t="shared" si="53"/>
        <v>91892948.700000003</v>
      </c>
      <c r="BU136" s="112">
        <f t="shared" si="53"/>
        <v>13565146.529999999</v>
      </c>
      <c r="BV136" s="112">
        <f t="shared" si="53"/>
        <v>1033465.99</v>
      </c>
      <c r="BW136" s="112">
        <f t="shared" si="53"/>
        <v>10437473.48</v>
      </c>
      <c r="BX136" s="112">
        <f t="shared" si="53"/>
        <v>4889031.1500000004</v>
      </c>
      <c r="BY136" s="112">
        <f t="shared" si="53"/>
        <v>49762.94</v>
      </c>
      <c r="BZ136" s="112">
        <f t="shared" si="53"/>
        <v>17937197.48</v>
      </c>
      <c r="CA136" s="112">
        <f t="shared" si="53"/>
        <v>18000307.34</v>
      </c>
      <c r="CB136" s="112">
        <f t="shared" si="53"/>
        <v>193538.84</v>
      </c>
      <c r="CC136" s="112">
        <f t="shared" si="53"/>
        <v>46312994.490000002</v>
      </c>
      <c r="CD136" s="112">
        <f t="shared" si="53"/>
        <v>15508899.49</v>
      </c>
      <c r="CE136" s="112">
        <f t="shared" si="53"/>
        <v>1615210.7</v>
      </c>
      <c r="CF136" s="112">
        <f t="shared" si="53"/>
        <v>4246131.29</v>
      </c>
      <c r="CG136" s="112">
        <f t="shared" si="53"/>
        <v>8474070.3800000008</v>
      </c>
      <c r="CH136" s="112">
        <f t="shared" si="53"/>
        <v>3512971.94</v>
      </c>
      <c r="CI136" s="112">
        <f t="shared" si="53"/>
        <v>-1791379.89</v>
      </c>
      <c r="CJ136" s="112">
        <f t="shared" si="53"/>
        <v>2323809.2799999998</v>
      </c>
      <c r="CK136" s="112">
        <f t="shared" si="53"/>
        <v>23613584.84</v>
      </c>
      <c r="CL136" s="112">
        <f t="shared" si="53"/>
        <v>6024997266.1199951</v>
      </c>
    </row>
    <row r="137" spans="1:90" ht="24.6" x14ac:dyDescent="0.6">
      <c r="A137" s="110" t="s">
        <v>315</v>
      </c>
      <c r="B137" s="112">
        <f>+B45-B46</f>
        <v>-71737145.109999985</v>
      </c>
      <c r="C137" s="112">
        <f t="shared" ref="C137:BN137" si="54">+C45-C46</f>
        <v>22165488.259999998</v>
      </c>
      <c r="D137" s="112">
        <f t="shared" si="54"/>
        <v>24293162.850000001</v>
      </c>
      <c r="E137" s="112">
        <f t="shared" si="54"/>
        <v>4103063.59</v>
      </c>
      <c r="F137" s="112">
        <f t="shared" si="54"/>
        <v>7882846.4000000022</v>
      </c>
      <c r="G137" s="112">
        <f t="shared" si="54"/>
        <v>-16258997.859999999</v>
      </c>
      <c r="H137" s="112">
        <f t="shared" si="54"/>
        <v>6190509.6300000027</v>
      </c>
      <c r="I137" s="112">
        <f t="shared" si="54"/>
        <v>-19713433.740000002</v>
      </c>
      <c r="J137" s="112">
        <f t="shared" si="54"/>
        <v>2011221</v>
      </c>
      <c r="K137" s="112">
        <f t="shared" si="54"/>
        <v>43696.080000000075</v>
      </c>
      <c r="L137" s="112">
        <f t="shared" si="54"/>
        <v>-78260012.109999999</v>
      </c>
      <c r="M137" s="112">
        <f t="shared" si="54"/>
        <v>-5919556.4300000006</v>
      </c>
      <c r="N137" s="112">
        <f t="shared" si="54"/>
        <v>35187692.969999999</v>
      </c>
      <c r="O137" s="112">
        <f t="shared" si="54"/>
        <v>12911279.820000002</v>
      </c>
      <c r="P137" s="112">
        <f t="shared" si="54"/>
        <v>-3770413.0000000037</v>
      </c>
      <c r="Q137" s="112">
        <f t="shared" si="54"/>
        <v>-6223982.7699999996</v>
      </c>
      <c r="R137" s="112">
        <f t="shared" si="54"/>
        <v>5083022.4200000018</v>
      </c>
      <c r="S137" s="112">
        <f t="shared" si="54"/>
        <v>11679460.09</v>
      </c>
      <c r="T137" s="112">
        <f t="shared" si="54"/>
        <v>-3725949.0799999982</v>
      </c>
      <c r="U137" s="112">
        <f t="shared" si="54"/>
        <v>-5369246.5299999993</v>
      </c>
      <c r="V137" s="112">
        <f t="shared" si="54"/>
        <v>-66182183.359999985</v>
      </c>
      <c r="W137" s="112">
        <f t="shared" si="54"/>
        <v>29298583.620000005</v>
      </c>
      <c r="X137" s="112">
        <f t="shared" si="54"/>
        <v>-20815071.830000002</v>
      </c>
      <c r="Y137" s="112">
        <f t="shared" si="54"/>
        <v>4120749.2200000025</v>
      </c>
      <c r="Z137" s="112">
        <f t="shared" si="54"/>
        <v>-3663995.629999999</v>
      </c>
      <c r="AA137" s="112">
        <f t="shared" si="54"/>
        <v>990696.46999999881</v>
      </c>
      <c r="AB137" s="112">
        <f t="shared" si="54"/>
        <v>-97639.5</v>
      </c>
      <c r="AC137" s="112">
        <f t="shared" si="54"/>
        <v>-83552137.579999998</v>
      </c>
      <c r="AD137" s="112">
        <f t="shared" si="54"/>
        <v>-8895551.1800000016</v>
      </c>
      <c r="AE137" s="112">
        <f t="shared" si="54"/>
        <v>-15932253.73</v>
      </c>
      <c r="AF137" s="112">
        <f t="shared" si="54"/>
        <v>-17212988.530000001</v>
      </c>
      <c r="AG137" s="112">
        <f t="shared" si="54"/>
        <v>-19021818</v>
      </c>
      <c r="AH137" s="112">
        <f t="shared" si="54"/>
        <v>20910982.880000003</v>
      </c>
      <c r="AI137" s="112">
        <f t="shared" si="54"/>
        <v>-8740858.4800000004</v>
      </c>
      <c r="AJ137" s="112">
        <f t="shared" si="54"/>
        <v>-76671234.780000001</v>
      </c>
      <c r="AK137" s="112">
        <f t="shared" si="54"/>
        <v>42649652.410000004</v>
      </c>
      <c r="AL137" s="112">
        <f t="shared" si="54"/>
        <v>19991537.93</v>
      </c>
      <c r="AM137" s="112">
        <f t="shared" si="54"/>
        <v>-15243638.669999994</v>
      </c>
      <c r="AN137" s="112">
        <f t="shared" si="54"/>
        <v>-11860401.23</v>
      </c>
      <c r="AO137" s="112">
        <f t="shared" si="54"/>
        <v>-416546.91999999993</v>
      </c>
      <c r="AP137" s="112">
        <f t="shared" si="54"/>
        <v>4502485.74</v>
      </c>
      <c r="AQ137" s="112">
        <f t="shared" si="54"/>
        <v>-23007876.259999998</v>
      </c>
      <c r="AR137" s="112">
        <f t="shared" si="54"/>
        <v>18775211.82</v>
      </c>
      <c r="AS137" s="112">
        <f t="shared" si="54"/>
        <v>-3590973.3900000006</v>
      </c>
      <c r="AT137" s="112">
        <f t="shared" si="54"/>
        <v>-16322974.199999996</v>
      </c>
      <c r="AU137" s="112">
        <f t="shared" si="54"/>
        <v>14095174.020000001</v>
      </c>
      <c r="AV137" s="112">
        <f t="shared" si="54"/>
        <v>5699453.2400000002</v>
      </c>
      <c r="AW137" s="112">
        <f t="shared" si="54"/>
        <v>16919653.119999997</v>
      </c>
      <c r="AX137" s="112">
        <f t="shared" si="54"/>
        <v>8930132.4200000018</v>
      </c>
      <c r="AY137" s="112">
        <f t="shared" si="54"/>
        <v>15694211.950000001</v>
      </c>
      <c r="AZ137" s="112">
        <f t="shared" si="54"/>
        <v>157158623.75</v>
      </c>
      <c r="BA137" s="112">
        <f t="shared" si="54"/>
        <v>41868045.079999998</v>
      </c>
      <c r="BB137" s="112">
        <f t="shared" si="54"/>
        <v>430905809.50999999</v>
      </c>
      <c r="BC137" s="112">
        <f t="shared" si="54"/>
        <v>-57088049.259999998</v>
      </c>
      <c r="BD137" s="112">
        <f t="shared" si="54"/>
        <v>-16832444.370000001</v>
      </c>
      <c r="BE137" s="112">
        <f t="shared" si="54"/>
        <v>-7383512.1300000008</v>
      </c>
      <c r="BF137" s="112">
        <f t="shared" si="54"/>
        <v>-110748411.79000001</v>
      </c>
      <c r="BG137" s="112">
        <f t="shared" si="54"/>
        <v>27983752.260000002</v>
      </c>
      <c r="BH137" s="112">
        <f t="shared" si="54"/>
        <v>-14600051.609999998</v>
      </c>
      <c r="BI137" s="112">
        <f t="shared" si="54"/>
        <v>1781566.4900000021</v>
      </c>
      <c r="BJ137" s="112">
        <f t="shared" si="54"/>
        <v>-6166602.0399999991</v>
      </c>
      <c r="BK137" s="112">
        <f t="shared" si="54"/>
        <v>176863125.35999998</v>
      </c>
      <c r="BL137" s="112">
        <f t="shared" si="54"/>
        <v>-6369568.8500000015</v>
      </c>
      <c r="BM137" s="112">
        <f t="shared" si="54"/>
        <v>6811447.3000000007</v>
      </c>
      <c r="BN137" s="112">
        <f t="shared" si="54"/>
        <v>-32412602.920000002</v>
      </c>
      <c r="BO137" s="112">
        <f t="shared" ref="BO137:CL137" si="55">+BO45-BO46</f>
        <v>-11146958.210000001</v>
      </c>
      <c r="BP137" s="112">
        <f t="shared" si="55"/>
        <v>-5672360.7400000021</v>
      </c>
      <c r="BQ137" s="112">
        <f t="shared" si="55"/>
        <v>217580916</v>
      </c>
      <c r="BR137" s="112">
        <f t="shared" si="55"/>
        <v>-20720699.91</v>
      </c>
      <c r="BS137" s="112">
        <f t="shared" si="55"/>
        <v>-19346134.449999999</v>
      </c>
      <c r="BT137" s="112">
        <f t="shared" si="55"/>
        <v>-64723122.180000007</v>
      </c>
      <c r="BU137" s="112">
        <f t="shared" si="55"/>
        <v>8164388.7699999996</v>
      </c>
      <c r="BV137" s="112">
        <f t="shared" si="55"/>
        <v>-12773023.02</v>
      </c>
      <c r="BW137" s="112">
        <f t="shared" si="55"/>
        <v>-51298736.910000004</v>
      </c>
      <c r="BX137" s="112">
        <f t="shared" si="55"/>
        <v>-3676739.0100000016</v>
      </c>
      <c r="BY137" s="112">
        <f t="shared" si="55"/>
        <v>-12514800.599999998</v>
      </c>
      <c r="BZ137" s="112">
        <f t="shared" si="55"/>
        <v>4138586.6700000018</v>
      </c>
      <c r="CA137" s="112">
        <f t="shared" si="55"/>
        <v>-24221865.130000003</v>
      </c>
      <c r="CB137" s="112">
        <f t="shared" si="55"/>
        <v>-47167692.150000006</v>
      </c>
      <c r="CC137" s="112">
        <f t="shared" si="55"/>
        <v>25576344.049999997</v>
      </c>
      <c r="CD137" s="112">
        <f t="shared" si="55"/>
        <v>-16434638.289999999</v>
      </c>
      <c r="CE137" s="112">
        <f t="shared" si="55"/>
        <v>-5832347.6899999995</v>
      </c>
      <c r="CF137" s="112">
        <f t="shared" si="55"/>
        <v>-13149951.959999999</v>
      </c>
      <c r="CG137" s="112">
        <f t="shared" si="55"/>
        <v>-4090933.75</v>
      </c>
      <c r="CH137" s="112">
        <f t="shared" si="55"/>
        <v>-1322994.0499999989</v>
      </c>
      <c r="CI137" s="112">
        <f t="shared" si="55"/>
        <v>-54103329.419999994</v>
      </c>
      <c r="CJ137" s="112">
        <f t="shared" si="55"/>
        <v>-3649962.4400000013</v>
      </c>
      <c r="CK137" s="112">
        <f t="shared" si="55"/>
        <v>9675294.040000001</v>
      </c>
      <c r="CL137" s="112">
        <f t="shared" si="55"/>
        <v>216983454.45000172</v>
      </c>
    </row>
    <row r="138" spans="1:90" ht="24.6" x14ac:dyDescent="0.6">
      <c r="A138" s="110" t="s">
        <v>316</v>
      </c>
      <c r="B138" s="112">
        <f>SUM(B128/12)</f>
        <v>88168629.899166673</v>
      </c>
      <c r="C138" s="112">
        <f>SUM(C128/12)</f>
        <v>10347765.4</v>
      </c>
      <c r="D138" s="112">
        <f t="shared" ref="D138:BN138" si="56">SUM(D128/12)</f>
        <v>10095405</v>
      </c>
      <c r="E138" s="112">
        <f t="shared" si="56"/>
        <v>9024974.7241666671</v>
      </c>
      <c r="F138" s="112">
        <f t="shared" si="56"/>
        <v>6791092.7199999997</v>
      </c>
      <c r="G138" s="112">
        <f t="shared" si="56"/>
        <v>10896322.496666668</v>
      </c>
      <c r="H138" s="112">
        <f t="shared" si="56"/>
        <v>14377272.809166668</v>
      </c>
      <c r="I138" s="112">
        <f t="shared" si="56"/>
        <v>23322075.664166663</v>
      </c>
      <c r="J138" s="112">
        <f t="shared" si="56"/>
        <v>10180362.5</v>
      </c>
      <c r="K138" s="112">
        <f t="shared" si="56"/>
        <v>12122581.166666666</v>
      </c>
      <c r="L138" s="112">
        <f t="shared" si="56"/>
        <v>28107469.688333336</v>
      </c>
      <c r="M138" s="112">
        <f t="shared" si="56"/>
        <v>4317862.8233333332</v>
      </c>
      <c r="N138" s="112">
        <f t="shared" si="56"/>
        <v>57733781.744166672</v>
      </c>
      <c r="O138" s="112">
        <f t="shared" si="56"/>
        <v>10405902.633333337</v>
      </c>
      <c r="P138" s="112">
        <f t="shared" si="56"/>
        <v>15367449.375</v>
      </c>
      <c r="Q138" s="112">
        <f t="shared" si="56"/>
        <v>19651075.5625</v>
      </c>
      <c r="R138" s="112">
        <f t="shared" si="56"/>
        <v>10248559.614166666</v>
      </c>
      <c r="S138" s="112">
        <f t="shared" si="56"/>
        <v>10394326.974166667</v>
      </c>
      <c r="T138" s="112">
        <f t="shared" si="56"/>
        <v>8824112.0616666656</v>
      </c>
      <c r="U138" s="112">
        <f t="shared" si="56"/>
        <v>5346465.3358333334</v>
      </c>
      <c r="V138" s="112">
        <f t="shared" si="56"/>
        <v>106205976.66666667</v>
      </c>
      <c r="W138" s="112">
        <f t="shared" si="56"/>
        <v>7836387.4233333329</v>
      </c>
      <c r="X138" s="112">
        <f t="shared" si="56"/>
        <v>13637805.715000004</v>
      </c>
      <c r="Y138" s="112">
        <f t="shared" si="56"/>
        <v>10490628.000000002</v>
      </c>
      <c r="Z138" s="112">
        <f t="shared" si="56"/>
        <v>5560847.0266666664</v>
      </c>
      <c r="AA138" s="112">
        <f t="shared" si="56"/>
        <v>6973098.7575000003</v>
      </c>
      <c r="AB138" s="112">
        <f t="shared" si="56"/>
        <v>7708783.3399999999</v>
      </c>
      <c r="AC138" s="112">
        <f t="shared" si="56"/>
        <v>27125000</v>
      </c>
      <c r="AD138" s="112">
        <f t="shared" si="56"/>
        <v>7850833.333333333</v>
      </c>
      <c r="AE138" s="112">
        <f t="shared" si="56"/>
        <v>8080067.1583333341</v>
      </c>
      <c r="AF138" s="112">
        <f t="shared" si="56"/>
        <v>10249470.893333333</v>
      </c>
      <c r="AG138" s="112">
        <f t="shared" si="56"/>
        <v>16743819.660833335</v>
      </c>
      <c r="AH138" s="112">
        <f t="shared" si="56"/>
        <v>8709483.4916666653</v>
      </c>
      <c r="AI138" s="112">
        <f t="shared" si="56"/>
        <v>7436884.3525</v>
      </c>
      <c r="AJ138" s="112">
        <f t="shared" si="56"/>
        <v>219154784.32249999</v>
      </c>
      <c r="AK138" s="112">
        <f t="shared" si="56"/>
        <v>10617168.354999999</v>
      </c>
      <c r="AL138" s="112">
        <f t="shared" si="56"/>
        <v>8436636.8691666666</v>
      </c>
      <c r="AM138" s="112">
        <f t="shared" si="56"/>
        <v>20188288.526666667</v>
      </c>
      <c r="AN138" s="112">
        <f t="shared" si="56"/>
        <v>17893041.170833331</v>
      </c>
      <c r="AO138" s="112">
        <f t="shared" si="56"/>
        <v>9656795.0641666669</v>
      </c>
      <c r="AP138" s="112">
        <f t="shared" si="56"/>
        <v>4022777.8333333335</v>
      </c>
      <c r="AQ138" s="112">
        <f t="shared" si="56"/>
        <v>49893817.141666658</v>
      </c>
      <c r="AR138" s="112">
        <f t="shared" si="56"/>
        <v>9654358.7583333328</v>
      </c>
      <c r="AS138" s="112">
        <f t="shared" si="56"/>
        <v>17335844.743333336</v>
      </c>
      <c r="AT138" s="112">
        <f t="shared" si="56"/>
        <v>16558481.649166668</v>
      </c>
      <c r="AU138" s="112">
        <f t="shared" si="56"/>
        <v>9276926.0216666684</v>
      </c>
      <c r="AV138" s="112">
        <f t="shared" si="56"/>
        <v>6141627.7766666673</v>
      </c>
      <c r="AW138" s="112">
        <f t="shared" si="56"/>
        <v>10493589.500833334</v>
      </c>
      <c r="AX138" s="112">
        <f t="shared" si="56"/>
        <v>9182891.3375000004</v>
      </c>
      <c r="AY138" s="112">
        <f t="shared" si="56"/>
        <v>6665191.2591666654</v>
      </c>
      <c r="AZ138" s="112">
        <f t="shared" si="56"/>
        <v>61454215.394166656</v>
      </c>
      <c r="BA138" s="112">
        <f t="shared" si="56"/>
        <v>7613775.4358333321</v>
      </c>
      <c r="BB138" s="112">
        <f t="shared" si="56"/>
        <v>104164166.66666667</v>
      </c>
      <c r="BC138" s="112">
        <f t="shared" si="56"/>
        <v>24951220.364999998</v>
      </c>
      <c r="BD138" s="112">
        <f t="shared" si="56"/>
        <v>8349022.4600000009</v>
      </c>
      <c r="BE138" s="112">
        <f t="shared" si="56"/>
        <v>9920109.583333334</v>
      </c>
      <c r="BF138" s="112">
        <f t="shared" si="56"/>
        <v>57707242.259166665</v>
      </c>
      <c r="BG138" s="112">
        <f t="shared" si="56"/>
        <v>6335866.5558333332</v>
      </c>
      <c r="BH138" s="112">
        <f t="shared" si="56"/>
        <v>5082206.3133333335</v>
      </c>
      <c r="BI138" s="112">
        <f t="shared" si="56"/>
        <v>7333414.7225000001</v>
      </c>
      <c r="BJ138" s="112">
        <f t="shared" si="56"/>
        <v>6313196.8041666672</v>
      </c>
      <c r="BK138" s="112">
        <f t="shared" si="56"/>
        <v>71875000</v>
      </c>
      <c r="BL138" s="112">
        <f t="shared" si="56"/>
        <v>16097167.465000004</v>
      </c>
      <c r="BM138" s="112">
        <f t="shared" si="56"/>
        <v>12507925.874166666</v>
      </c>
      <c r="BN138" s="112">
        <f t="shared" si="56"/>
        <v>19081108.258333333</v>
      </c>
      <c r="BO138" s="112">
        <f t="shared" ref="BO138:CL138" si="57">SUM(BO128/12)</f>
        <v>12865192.231666667</v>
      </c>
      <c r="BP138" s="112">
        <f t="shared" si="57"/>
        <v>9209816.6925000008</v>
      </c>
      <c r="BQ138" s="112">
        <f t="shared" si="57"/>
        <v>355256101.41666669</v>
      </c>
      <c r="BR138" s="112">
        <f t="shared" si="57"/>
        <v>13833659.80916667</v>
      </c>
      <c r="BS138" s="112">
        <f t="shared" si="57"/>
        <v>11848848.424999999</v>
      </c>
      <c r="BT138" s="112">
        <f t="shared" si="57"/>
        <v>52817234.666666664</v>
      </c>
      <c r="BU138" s="112">
        <f t="shared" si="57"/>
        <v>4288063.0525000002</v>
      </c>
      <c r="BV138" s="112">
        <f t="shared" si="57"/>
        <v>10252315.954166666</v>
      </c>
      <c r="BW138" s="112">
        <f t="shared" si="57"/>
        <v>30720352.729166672</v>
      </c>
      <c r="BX138" s="112">
        <f t="shared" si="57"/>
        <v>7121258.8341666656</v>
      </c>
      <c r="BY138" s="112">
        <f t="shared" si="57"/>
        <v>7966380.0708333338</v>
      </c>
      <c r="BZ138" s="112">
        <f t="shared" si="57"/>
        <v>10424897.5</v>
      </c>
      <c r="CA138" s="112">
        <f t="shared" si="57"/>
        <v>14671532.859999998</v>
      </c>
      <c r="CB138" s="112">
        <f t="shared" si="57"/>
        <v>26777105.545833331</v>
      </c>
      <c r="CC138" s="112">
        <f t="shared" si="57"/>
        <v>15091369.595000001</v>
      </c>
      <c r="CD138" s="112">
        <f t="shared" si="57"/>
        <v>22368275.859999999</v>
      </c>
      <c r="CE138" s="112">
        <f t="shared" si="57"/>
        <v>7051680.0216666674</v>
      </c>
      <c r="CF138" s="112">
        <f t="shared" si="57"/>
        <v>6820390.0358333336</v>
      </c>
      <c r="CG138" s="112">
        <f t="shared" si="57"/>
        <v>7504085.2049999991</v>
      </c>
      <c r="CH138" s="112">
        <f t="shared" si="57"/>
        <v>7084330.043333333</v>
      </c>
      <c r="CI138" s="112">
        <f t="shared" si="57"/>
        <v>33370153.683333334</v>
      </c>
      <c r="CJ138" s="112">
        <f t="shared" si="57"/>
        <v>5554121.3841666663</v>
      </c>
      <c r="CK138" s="112">
        <f t="shared" si="57"/>
        <v>5283129.3116666665</v>
      </c>
      <c r="CL138" s="112">
        <f t="shared" si="57"/>
        <v>2132470727.4275007</v>
      </c>
    </row>
    <row r="139" spans="1:90" ht="24.6" x14ac:dyDescent="0.6">
      <c r="A139" s="110" t="s">
        <v>317</v>
      </c>
      <c r="B139" s="112">
        <f>IFERROR(SUM(B136/B138),0)</f>
        <v>2.2304252640071782</v>
      </c>
      <c r="C139" s="112">
        <f>IFERROR(SUM(C136/C138),0)</f>
        <v>3.1222322347972828</v>
      </c>
      <c r="D139" s="112">
        <f t="shared" ref="D139:BN139" si="58">IFERROR(SUM(D136/D138),0)</f>
        <v>3.4782744892354494</v>
      </c>
      <c r="E139" s="112">
        <f t="shared" si="58"/>
        <v>2.2688092605035717</v>
      </c>
      <c r="F139" s="112">
        <f t="shared" si="58"/>
        <v>2.3195533604789302</v>
      </c>
      <c r="G139" s="112">
        <f t="shared" si="58"/>
        <v>8.7136227868664304E-2</v>
      </c>
      <c r="H139" s="112">
        <f t="shared" si="58"/>
        <v>2.0754995190029772</v>
      </c>
      <c r="I139" s="112">
        <f t="shared" si="58"/>
        <v>1.2804680132259172</v>
      </c>
      <c r="J139" s="112">
        <f t="shared" si="58"/>
        <v>1.5967095130453361</v>
      </c>
      <c r="K139" s="112">
        <f t="shared" si="58"/>
        <v>1.4456851852796422</v>
      </c>
      <c r="L139" s="112">
        <f t="shared" si="58"/>
        <v>-0.84279857570504291</v>
      </c>
      <c r="M139" s="112">
        <f t="shared" si="58"/>
        <v>0.10611989976241695</v>
      </c>
      <c r="N139" s="112">
        <f t="shared" si="58"/>
        <v>3.1570010365450525</v>
      </c>
      <c r="O139" s="112">
        <f t="shared" si="58"/>
        <v>2.7351343716045204</v>
      </c>
      <c r="P139" s="112">
        <f t="shared" si="58"/>
        <v>1.2991969976800395</v>
      </c>
      <c r="Q139" s="112">
        <f t="shared" si="58"/>
        <v>2.3229337104127783</v>
      </c>
      <c r="R139" s="112">
        <f t="shared" si="58"/>
        <v>2.1735095455959113</v>
      </c>
      <c r="S139" s="112">
        <f t="shared" si="58"/>
        <v>3.0766964402294947</v>
      </c>
      <c r="T139" s="112">
        <f t="shared" si="58"/>
        <v>1.0672671362495394</v>
      </c>
      <c r="U139" s="112">
        <f t="shared" si="58"/>
        <v>-5.5881203979307632E-2</v>
      </c>
      <c r="V139" s="112">
        <f t="shared" si="58"/>
        <v>2.8557636290274062</v>
      </c>
      <c r="W139" s="112">
        <f t="shared" si="58"/>
        <v>4.8267778731019844</v>
      </c>
      <c r="X139" s="112">
        <f t="shared" si="58"/>
        <v>0.41258473156068121</v>
      </c>
      <c r="Y139" s="112">
        <f t="shared" si="58"/>
        <v>3.0419714682476582</v>
      </c>
      <c r="Z139" s="112">
        <f t="shared" si="58"/>
        <v>0.28427846376986116</v>
      </c>
      <c r="AA139" s="112">
        <f t="shared" si="58"/>
        <v>1.9946740199312314</v>
      </c>
      <c r="AB139" s="112">
        <f t="shared" si="58"/>
        <v>2.8671323858999522</v>
      </c>
      <c r="AC139" s="112">
        <f t="shared" si="58"/>
        <v>-1.1599356350230414</v>
      </c>
      <c r="AD139" s="112">
        <f t="shared" si="58"/>
        <v>0.32488509712344765</v>
      </c>
      <c r="AE139" s="112">
        <f t="shared" si="58"/>
        <v>0.82842587429442971</v>
      </c>
      <c r="AF139" s="112">
        <f t="shared" si="58"/>
        <v>0.51011709135159178</v>
      </c>
      <c r="AG139" s="112">
        <f t="shared" si="58"/>
        <v>0.51687275217399664</v>
      </c>
      <c r="AH139" s="112">
        <f t="shared" si="58"/>
        <v>3.7457933574608586</v>
      </c>
      <c r="AI139" s="112">
        <f t="shared" si="58"/>
        <v>0.8216052220774398</v>
      </c>
      <c r="AJ139" s="112">
        <f t="shared" si="58"/>
        <v>4.3386376184276649</v>
      </c>
      <c r="AK139" s="112">
        <f t="shared" si="58"/>
        <v>5.5394912723883243</v>
      </c>
      <c r="AL139" s="112">
        <f t="shared" si="58"/>
        <v>3.3424924063118309</v>
      </c>
      <c r="AM139" s="112">
        <f t="shared" si="58"/>
        <v>2.7385284991827104</v>
      </c>
      <c r="AN139" s="112">
        <f t="shared" si="58"/>
        <v>1.1818588024304604</v>
      </c>
      <c r="AO139" s="112">
        <f t="shared" si="58"/>
        <v>1.3394744916973371</v>
      </c>
      <c r="AP139" s="112">
        <f t="shared" si="58"/>
        <v>2.6036905924086371</v>
      </c>
      <c r="AQ139" s="112">
        <f t="shared" si="58"/>
        <v>1.8410687879258054</v>
      </c>
      <c r="AR139" s="112">
        <f t="shared" si="58"/>
        <v>3.7000369329725147</v>
      </c>
      <c r="AS139" s="112">
        <f t="shared" si="58"/>
        <v>1.2627349762357689</v>
      </c>
      <c r="AT139" s="112">
        <f t="shared" si="58"/>
        <v>0.46210752061225913</v>
      </c>
      <c r="AU139" s="112">
        <f t="shared" si="58"/>
        <v>2.7480818107698846</v>
      </c>
      <c r="AV139" s="112">
        <f t="shared" si="58"/>
        <v>2.0207569135255952</v>
      </c>
      <c r="AW139" s="112">
        <f t="shared" si="58"/>
        <v>2.7782891314439886</v>
      </c>
      <c r="AX139" s="112">
        <f t="shared" si="58"/>
        <v>2.5934733630947746</v>
      </c>
      <c r="AY139" s="112">
        <f t="shared" si="58"/>
        <v>3.7599514170780597</v>
      </c>
      <c r="AZ139" s="112">
        <f t="shared" si="58"/>
        <v>4.2317689286565257</v>
      </c>
      <c r="BA139" s="112">
        <f t="shared" si="58"/>
        <v>6.9210166301985883</v>
      </c>
      <c r="BB139" s="112">
        <f t="shared" si="58"/>
        <v>6.9965249444386659</v>
      </c>
      <c r="BC139" s="112">
        <f t="shared" si="58"/>
        <v>0.33945056578798727</v>
      </c>
      <c r="BD139" s="112">
        <f t="shared" si="58"/>
        <v>0.11391710760830794</v>
      </c>
      <c r="BE139" s="112">
        <f t="shared" si="58"/>
        <v>0.85748207099358731</v>
      </c>
      <c r="BF139" s="112">
        <f t="shared" si="58"/>
        <v>0.82738291227936223</v>
      </c>
      <c r="BG139" s="112">
        <f t="shared" si="58"/>
        <v>7.2617288455420379</v>
      </c>
      <c r="BH139" s="112">
        <f t="shared" si="58"/>
        <v>0.71298822727709621</v>
      </c>
      <c r="BI139" s="112">
        <f t="shared" si="58"/>
        <v>3.6370792256117355</v>
      </c>
      <c r="BJ139" s="112">
        <f t="shared" si="58"/>
        <v>1.813927993254062</v>
      </c>
      <c r="BK139" s="112">
        <f t="shared" si="58"/>
        <v>6.3499192990608693</v>
      </c>
      <c r="BL139" s="112">
        <f t="shared" si="58"/>
        <v>1.1110081372319247</v>
      </c>
      <c r="BM139" s="112">
        <f t="shared" si="58"/>
        <v>1.5721438812340356</v>
      </c>
      <c r="BN139" s="112">
        <f t="shared" si="58"/>
        <v>0.18855808222924803</v>
      </c>
      <c r="BO139" s="112">
        <f t="shared" ref="BO139:CL139" si="59">IFERROR(SUM(BO136/BO138),0)</f>
        <v>0.29091666743911054</v>
      </c>
      <c r="BP139" s="112">
        <f t="shared" si="59"/>
        <v>0.89908227779854899</v>
      </c>
      <c r="BQ139" s="112">
        <f t="shared" si="59"/>
        <v>4.1951325968981124</v>
      </c>
      <c r="BR139" s="112">
        <f t="shared" si="59"/>
        <v>6.4690914215412452E-3</v>
      </c>
      <c r="BS139" s="112">
        <f t="shared" si="59"/>
        <v>-3.511463098153355E-2</v>
      </c>
      <c r="BT139" s="112">
        <f t="shared" si="59"/>
        <v>1.7398288509412307</v>
      </c>
      <c r="BU139" s="112">
        <f t="shared" si="59"/>
        <v>3.1634671328098429</v>
      </c>
      <c r="BV139" s="112">
        <f t="shared" si="59"/>
        <v>0.10080317409453099</v>
      </c>
      <c r="BW139" s="112">
        <f t="shared" si="59"/>
        <v>0.33975760539007099</v>
      </c>
      <c r="BX139" s="112">
        <f t="shared" si="59"/>
        <v>0.68654029629469548</v>
      </c>
      <c r="BY139" s="112">
        <f t="shared" si="59"/>
        <v>6.2466188604524469E-3</v>
      </c>
      <c r="BZ139" s="112">
        <f t="shared" si="59"/>
        <v>1.7206113997763528</v>
      </c>
      <c r="CA139" s="112">
        <f t="shared" si="59"/>
        <v>1.2268866185806302</v>
      </c>
      <c r="CB139" s="112">
        <f t="shared" si="59"/>
        <v>7.2277729819874327E-3</v>
      </c>
      <c r="CC139" s="112">
        <f t="shared" si="59"/>
        <v>3.0688397231583409</v>
      </c>
      <c r="CD139" s="112">
        <f t="shared" si="59"/>
        <v>0.6933435364919539</v>
      </c>
      <c r="CE139" s="112">
        <f t="shared" si="59"/>
        <v>0.22905331708715906</v>
      </c>
      <c r="CF139" s="112">
        <f t="shared" si="59"/>
        <v>0.62256429143955783</v>
      </c>
      <c r="CG139" s="112">
        <f t="shared" si="59"/>
        <v>1.1292609490033105</v>
      </c>
      <c r="CH139" s="112">
        <f t="shared" si="59"/>
        <v>0.49587920361020749</v>
      </c>
      <c r="CI139" s="112">
        <f t="shared" si="59"/>
        <v>-5.3682098889904169E-2</v>
      </c>
      <c r="CJ139" s="112">
        <f t="shared" si="59"/>
        <v>0.41839367908389014</v>
      </c>
      <c r="CK139" s="112">
        <f t="shared" si="59"/>
        <v>4.4696208339732335</v>
      </c>
      <c r="CL139" s="112">
        <f t="shared" si="59"/>
        <v>2.8253598929295651</v>
      </c>
    </row>
    <row r="140" spans="1:90" ht="24.6" x14ac:dyDescent="0.6">
      <c r="A140" s="110" t="s">
        <v>307</v>
      </c>
      <c r="B140" s="115">
        <f>IF(AND(B136&gt;0,B134&gt;=0),(B136-B134), IF(AND(B136&gt;0,B134&lt;0),(B136+B134), IF(AND(B136&lt;0,B134&lt;0),(B136+B134), IF(AND(B136&lt;0,B134&gt;=0),(B136+B134),("-*-")))))</f>
        <v>195637754.71000001</v>
      </c>
      <c r="C140" s="115">
        <f t="shared" ref="C140:BN140" si="60">IF(AND(C136&gt;0,C134&gt;=0),(C136-C134), IF(AND(C136&gt;0,C134&lt;0),(C136+C134), IF(AND(C136&lt;0,C134&lt;0),(C136+C134), IF(AND(C136&lt;0,C134&gt;=0),(C136+C134),("-*-")))))</f>
        <v>32222868.670000002</v>
      </c>
      <c r="D140" s="115">
        <f t="shared" si="60"/>
        <v>34192417.670000002</v>
      </c>
      <c r="E140" s="115">
        <f t="shared" si="60"/>
        <v>20475168.5</v>
      </c>
      <c r="F140" s="115">
        <f t="shared" si="60"/>
        <v>15728911.92</v>
      </c>
      <c r="G140" s="115">
        <f t="shared" si="60"/>
        <v>942856.85999999987</v>
      </c>
      <c r="H140" s="115">
        <f t="shared" si="60"/>
        <v>29063475.109999999</v>
      </c>
      <c r="I140" s="115">
        <f t="shared" si="60"/>
        <v>29237878.73</v>
      </c>
      <c r="J140" s="115">
        <f t="shared" si="60"/>
        <v>16244787.65</v>
      </c>
      <c r="K140" s="115">
        <f t="shared" si="60"/>
        <v>15838993.199999999</v>
      </c>
      <c r="L140" s="115">
        <f t="shared" si="60"/>
        <v>-23516916.240000002</v>
      </c>
      <c r="M140" s="115">
        <f t="shared" si="60"/>
        <v>-187957.53999999998</v>
      </c>
      <c r="N140" s="115">
        <f t="shared" si="60"/>
        <v>175804824.42000002</v>
      </c>
      <c r="O140" s="115">
        <f t="shared" si="60"/>
        <v>25132751.830000002</v>
      </c>
      <c r="P140" s="115">
        <f t="shared" si="60"/>
        <v>18668922.59</v>
      </c>
      <c r="Q140" s="115">
        <f t="shared" si="60"/>
        <v>42729952.789999999</v>
      </c>
      <c r="R140" s="115">
        <f t="shared" si="60"/>
        <v>21760437.529999997</v>
      </c>
      <c r="S140" s="115">
        <f t="shared" si="60"/>
        <v>25624248.469999999</v>
      </c>
      <c r="T140" s="115">
        <f t="shared" si="60"/>
        <v>9289884.8200000003</v>
      </c>
      <c r="U140" s="115">
        <f t="shared" si="60"/>
        <v>523588.29</v>
      </c>
      <c r="V140" s="115">
        <f t="shared" si="60"/>
        <v>299932309.35000002</v>
      </c>
      <c r="W140" s="115">
        <f t="shared" si="60"/>
        <v>37817880.420000002</v>
      </c>
      <c r="X140" s="115">
        <f t="shared" si="60"/>
        <v>2871544.74</v>
      </c>
      <c r="Y140" s="115">
        <f t="shared" si="60"/>
        <v>31894087.77</v>
      </c>
      <c r="Z140" s="115">
        <f t="shared" si="60"/>
        <v>232132.38000000012</v>
      </c>
      <c r="AA140" s="115">
        <f t="shared" si="60"/>
        <v>13905917.07</v>
      </c>
      <c r="AB140" s="115">
        <f t="shared" si="60"/>
        <v>22081514.380000003</v>
      </c>
      <c r="AC140" s="115">
        <f t="shared" si="60"/>
        <v>-31069784.100000001</v>
      </c>
      <c r="AD140" s="115">
        <f t="shared" si="60"/>
        <v>2466378.75</v>
      </c>
      <c r="AE140" s="115">
        <f t="shared" si="60"/>
        <v>6662647.6299999999</v>
      </c>
      <c r="AF140" s="115">
        <f t="shared" si="60"/>
        <v>5117282.43</v>
      </c>
      <c r="AG140" s="115">
        <f t="shared" si="60"/>
        <v>6890757.2200000007</v>
      </c>
      <c r="AH140" s="115">
        <f t="shared" si="60"/>
        <v>32623862.719999999</v>
      </c>
      <c r="AI140" s="115">
        <f t="shared" si="60"/>
        <v>5995159.9799999995</v>
      </c>
      <c r="AJ140" s="115">
        <f t="shared" si="60"/>
        <v>941244106.72000003</v>
      </c>
      <c r="AK140" s="115">
        <f t="shared" si="60"/>
        <v>50884569.019999996</v>
      </c>
      <c r="AL140" s="115">
        <f t="shared" si="60"/>
        <v>26740552.48</v>
      </c>
      <c r="AM140" s="115">
        <f t="shared" si="60"/>
        <v>54447636.859999999</v>
      </c>
      <c r="AN140" s="115">
        <f t="shared" si="60"/>
        <v>21147048.199999999</v>
      </c>
      <c r="AO140" s="115">
        <f t="shared" si="60"/>
        <v>11794831.310000001</v>
      </c>
      <c r="AP140" s="115">
        <f t="shared" si="60"/>
        <v>10474068.800000001</v>
      </c>
      <c r="AQ140" s="115">
        <f t="shared" si="60"/>
        <v>91841940.439999998</v>
      </c>
      <c r="AR140" s="115">
        <f t="shared" si="60"/>
        <v>34912019.609999999</v>
      </c>
      <c r="AS140" s="115">
        <f t="shared" si="60"/>
        <v>18544561.66</v>
      </c>
      <c r="AT140" s="115">
        <f t="shared" si="60"/>
        <v>7649581.7000000011</v>
      </c>
      <c r="AU140" s="115">
        <f t="shared" si="60"/>
        <v>23595252.780000001</v>
      </c>
      <c r="AV140" s="115">
        <f t="shared" si="60"/>
        <v>11939455.069999998</v>
      </c>
      <c r="AW140" s="115">
        <f t="shared" si="60"/>
        <v>29125840.460000001</v>
      </c>
      <c r="AX140" s="115">
        <f t="shared" si="60"/>
        <v>23814068.209999997</v>
      </c>
      <c r="AY140" s="115">
        <f t="shared" si="60"/>
        <v>20601073.060000002</v>
      </c>
      <c r="AZ140" s="115">
        <f t="shared" si="60"/>
        <v>208827881.54000002</v>
      </c>
      <c r="BA140" s="115">
        <f t="shared" si="60"/>
        <v>29263298.469999995</v>
      </c>
      <c r="BB140" s="115">
        <f t="shared" si="60"/>
        <v>650582917.39999998</v>
      </c>
      <c r="BC140" s="115">
        <f t="shared" si="60"/>
        <v>8052510.8699999992</v>
      </c>
      <c r="BD140" s="115">
        <f t="shared" si="60"/>
        <v>946303.78</v>
      </c>
      <c r="BE140" s="115">
        <f t="shared" si="60"/>
        <v>8495404.1199999992</v>
      </c>
      <c r="BF140" s="115">
        <f t="shared" si="60"/>
        <v>26181309.979999997</v>
      </c>
      <c r="BG140" s="115">
        <f t="shared" si="60"/>
        <v>41340893.219999999</v>
      </c>
      <c r="BH140" s="115">
        <f t="shared" si="60"/>
        <v>3573155.41</v>
      </c>
      <c r="BI140" s="115">
        <f t="shared" si="60"/>
        <v>20168386.670000002</v>
      </c>
      <c r="BJ140" s="115">
        <f t="shared" si="60"/>
        <v>11415075.440000001</v>
      </c>
      <c r="BK140" s="115">
        <f t="shared" si="60"/>
        <v>453520449.62</v>
      </c>
      <c r="BL140" s="115">
        <f t="shared" si="60"/>
        <v>17812492.629999999</v>
      </c>
      <c r="BM140" s="115">
        <f t="shared" si="60"/>
        <v>19579095.48</v>
      </c>
      <c r="BN140" s="115">
        <f t="shared" si="60"/>
        <v>2989401.2900000005</v>
      </c>
      <c r="BO140" s="115">
        <f t="shared" ref="BO140:CL140" si="61">IF(AND(BO136&gt;0,BO134&gt;=0),(BO136-BO134), IF(AND(BO136&gt;0,BO134&lt;0),(BO136+BO134), IF(AND(BO136&lt;0,BO134&lt;0),(BO136+BO134), IF(AND(BO136&lt;0,BO134&gt;=0),(BO136+BO134),("-*-")))))</f>
        <v>3655280.93</v>
      </c>
      <c r="BP140" s="115">
        <f t="shared" si="61"/>
        <v>8077857.3300000001</v>
      </c>
      <c r="BQ140" s="115">
        <f t="shared" si="61"/>
        <v>1348060777.2</v>
      </c>
      <c r="BR140" s="115">
        <f t="shared" si="61"/>
        <v>87537.42</v>
      </c>
      <c r="BS140" s="115">
        <f t="shared" si="61"/>
        <v>878840.83000000007</v>
      </c>
      <c r="BT140" s="115">
        <f t="shared" si="61"/>
        <v>87662784.180000007</v>
      </c>
      <c r="BU140" s="115">
        <f t="shared" si="61"/>
        <v>11026121.41</v>
      </c>
      <c r="BV140" s="115">
        <f t="shared" si="61"/>
        <v>943201.98</v>
      </c>
      <c r="BW140" s="115">
        <f t="shared" si="61"/>
        <v>10249280.030000001</v>
      </c>
      <c r="BX140" s="115">
        <f t="shared" si="61"/>
        <v>4846222.9400000004</v>
      </c>
      <c r="BY140" s="115">
        <f t="shared" si="61"/>
        <v>5003.2300000000396</v>
      </c>
      <c r="BZ140" s="115">
        <f t="shared" si="61"/>
        <v>17653212.48</v>
      </c>
      <c r="CA140" s="115">
        <f t="shared" si="61"/>
        <v>17239278.82</v>
      </c>
      <c r="CB140" s="115">
        <f t="shared" si="61"/>
        <v>-1720518.5999999994</v>
      </c>
      <c r="CC140" s="115">
        <f t="shared" si="61"/>
        <v>36417800.950000003</v>
      </c>
      <c r="CD140" s="115">
        <f t="shared" si="61"/>
        <v>14762995.75</v>
      </c>
      <c r="CE140" s="115">
        <f t="shared" si="61"/>
        <v>471618.72</v>
      </c>
      <c r="CF140" s="115">
        <f t="shared" si="61"/>
        <v>3629668.0700000003</v>
      </c>
      <c r="CG140" s="115">
        <f t="shared" si="61"/>
        <v>8398559.4600000009</v>
      </c>
      <c r="CH140" s="115">
        <f t="shared" si="61"/>
        <v>3505795.44</v>
      </c>
      <c r="CI140" s="115">
        <f t="shared" si="61"/>
        <v>-1511122.0800000003</v>
      </c>
      <c r="CJ140" s="115">
        <f t="shared" si="61"/>
        <v>1858072.1099999999</v>
      </c>
      <c r="CK140" s="115">
        <f t="shared" si="61"/>
        <v>18490710.16</v>
      </c>
      <c r="CL140" s="115">
        <f t="shared" si="61"/>
        <v>5736695074.2899952</v>
      </c>
    </row>
    <row r="141" spans="1:90" ht="24.6" x14ac:dyDescent="0.6">
      <c r="A141" s="110" t="s">
        <v>306</v>
      </c>
      <c r="B141" s="112">
        <f>IFERROR(SUM(B140/B138),0)</f>
        <v>2.2189043306416298</v>
      </c>
      <c r="C141" s="112">
        <f t="shared" ref="C141:BN141" si="62">IFERROR(SUM(C140/C138),0)</f>
        <v>3.1139929660562271</v>
      </c>
      <c r="D141" s="112">
        <f t="shared" si="62"/>
        <v>3.3869287730408044</v>
      </c>
      <c r="E141" s="112">
        <f t="shared" si="62"/>
        <v>2.2687230851929727</v>
      </c>
      <c r="F141" s="112">
        <f t="shared" si="62"/>
        <v>2.3161091400913754</v>
      </c>
      <c r="G141" s="112">
        <f t="shared" si="62"/>
        <v>8.6529823276470796E-2</v>
      </c>
      <c r="H141" s="112">
        <f t="shared" si="62"/>
        <v>2.0214873499144912</v>
      </c>
      <c r="I141" s="112">
        <f t="shared" si="62"/>
        <v>1.2536567992926422</v>
      </c>
      <c r="J141" s="112">
        <f t="shared" si="62"/>
        <v>1.5956983506235658</v>
      </c>
      <c r="K141" s="112">
        <f t="shared" si="62"/>
        <v>1.306569366889645</v>
      </c>
      <c r="L141" s="112">
        <f t="shared" si="62"/>
        <v>-0.83667852356561467</v>
      </c>
      <c r="M141" s="112">
        <f t="shared" si="62"/>
        <v>-4.3530224949318616E-2</v>
      </c>
      <c r="N141" s="112">
        <f t="shared" si="62"/>
        <v>3.0450945548489563</v>
      </c>
      <c r="O141" s="112">
        <f t="shared" si="62"/>
        <v>2.4152399571270249</v>
      </c>
      <c r="P141" s="112">
        <f t="shared" si="62"/>
        <v>1.214835470378766</v>
      </c>
      <c r="Q141" s="112">
        <f t="shared" si="62"/>
        <v>2.1744332850432495</v>
      </c>
      <c r="R141" s="112">
        <f t="shared" si="62"/>
        <v>2.123267888291382</v>
      </c>
      <c r="S141" s="112">
        <f t="shared" si="62"/>
        <v>2.4652147785695711</v>
      </c>
      <c r="T141" s="112">
        <f t="shared" si="62"/>
        <v>1.0527840937511124</v>
      </c>
      <c r="U141" s="112">
        <f t="shared" si="62"/>
        <v>9.7931672069541301E-2</v>
      </c>
      <c r="V141" s="112">
        <f t="shared" si="62"/>
        <v>2.8240624375721732</v>
      </c>
      <c r="W141" s="112">
        <f t="shared" si="62"/>
        <v>4.825932968474083</v>
      </c>
      <c r="X141" s="112">
        <f t="shared" si="62"/>
        <v>0.21055768061291813</v>
      </c>
      <c r="Y141" s="112">
        <f t="shared" si="62"/>
        <v>3.0402458051129058</v>
      </c>
      <c r="Z141" s="112">
        <f t="shared" si="62"/>
        <v>4.1744068644007822E-2</v>
      </c>
      <c r="AA141" s="112">
        <f t="shared" si="62"/>
        <v>1.9942234512372743</v>
      </c>
      <c r="AB141" s="112">
        <f t="shared" si="62"/>
        <v>2.8644616674360965</v>
      </c>
      <c r="AC141" s="112">
        <f t="shared" si="62"/>
        <v>-1.1454298285714286</v>
      </c>
      <c r="AD141" s="112">
        <f t="shared" si="62"/>
        <v>0.31415502600573186</v>
      </c>
      <c r="AE141" s="112">
        <f t="shared" si="62"/>
        <v>0.82457824909642163</v>
      </c>
      <c r="AF141" s="112">
        <f t="shared" si="62"/>
        <v>0.4992728388865893</v>
      </c>
      <c r="AG141" s="112">
        <f t="shared" si="62"/>
        <v>0.41154033903737408</v>
      </c>
      <c r="AH141" s="112">
        <f t="shared" si="62"/>
        <v>3.7457861595598509</v>
      </c>
      <c r="AI141" s="112">
        <f t="shared" si="62"/>
        <v>0.80613865912606975</v>
      </c>
      <c r="AJ141" s="112">
        <f t="shared" si="62"/>
        <v>4.2948827680389599</v>
      </c>
      <c r="AK141" s="112">
        <f t="shared" si="62"/>
        <v>4.7926685645929936</v>
      </c>
      <c r="AL141" s="112">
        <f t="shared" si="62"/>
        <v>3.1695749022609423</v>
      </c>
      <c r="AM141" s="112">
        <f t="shared" si="62"/>
        <v>2.6969912178578306</v>
      </c>
      <c r="AN141" s="112">
        <f t="shared" si="62"/>
        <v>1.1818588018715837</v>
      </c>
      <c r="AO141" s="112">
        <f t="shared" si="62"/>
        <v>1.2214022594066343</v>
      </c>
      <c r="AP141" s="112">
        <f t="shared" si="62"/>
        <v>2.6036905924086371</v>
      </c>
      <c r="AQ141" s="112">
        <f t="shared" si="62"/>
        <v>1.8407479263257689</v>
      </c>
      <c r="AR141" s="112">
        <f t="shared" si="62"/>
        <v>3.6161924871359337</v>
      </c>
      <c r="AS141" s="112">
        <f t="shared" si="62"/>
        <v>1.0697235660887818</v>
      </c>
      <c r="AT141" s="112">
        <f t="shared" si="62"/>
        <v>0.46197361944625998</v>
      </c>
      <c r="AU141" s="112">
        <f t="shared" si="62"/>
        <v>2.5434344011035823</v>
      </c>
      <c r="AV141" s="112">
        <f t="shared" si="62"/>
        <v>1.9440212764701394</v>
      </c>
      <c r="AW141" s="112">
        <f t="shared" si="62"/>
        <v>2.7755841275939956</v>
      </c>
      <c r="AX141" s="112">
        <f t="shared" si="62"/>
        <v>2.5933082876360452</v>
      </c>
      <c r="AY141" s="112">
        <f t="shared" si="62"/>
        <v>3.0908449973835723</v>
      </c>
      <c r="AZ141" s="112">
        <f t="shared" si="62"/>
        <v>3.3981050803525896</v>
      </c>
      <c r="BA141" s="112">
        <f t="shared" si="62"/>
        <v>3.8434675039502411</v>
      </c>
      <c r="BB141" s="112">
        <f t="shared" si="62"/>
        <v>6.2457459049417183</v>
      </c>
      <c r="BC141" s="112">
        <f t="shared" si="62"/>
        <v>0.32273014113953136</v>
      </c>
      <c r="BD141" s="112">
        <f t="shared" si="62"/>
        <v>0.11334306315903718</v>
      </c>
      <c r="BE141" s="112">
        <f t="shared" si="62"/>
        <v>0.85638208415288408</v>
      </c>
      <c r="BF141" s="112">
        <f t="shared" si="62"/>
        <v>0.45369192765126726</v>
      </c>
      <c r="BG141" s="112">
        <f t="shared" si="62"/>
        <v>6.5248996101311647</v>
      </c>
      <c r="BH141" s="112">
        <f t="shared" si="62"/>
        <v>0.70307169557947913</v>
      </c>
      <c r="BI141" s="112">
        <f t="shared" si="62"/>
        <v>2.7502040227072406</v>
      </c>
      <c r="BJ141" s="112">
        <f t="shared" si="62"/>
        <v>1.8081291925615448</v>
      </c>
      <c r="BK141" s="112">
        <f t="shared" si="62"/>
        <v>6.3098497338434782</v>
      </c>
      <c r="BL141" s="112">
        <f t="shared" si="62"/>
        <v>1.1065606833456643</v>
      </c>
      <c r="BM141" s="112">
        <f t="shared" si="62"/>
        <v>1.5653351064733942</v>
      </c>
      <c r="BN141" s="112">
        <f t="shared" si="62"/>
        <v>0.15666811641794617</v>
      </c>
      <c r="BO141" s="112">
        <f t="shared" ref="BO141:CL141" si="63">IFERROR(SUM(BO140/BO138),0)</f>
        <v>0.28412174992634864</v>
      </c>
      <c r="BP141" s="112">
        <f t="shared" si="63"/>
        <v>0.87709208551112527</v>
      </c>
      <c r="BQ141" s="112">
        <f t="shared" si="63"/>
        <v>3.794616818189168</v>
      </c>
      <c r="BR141" s="112">
        <f t="shared" si="63"/>
        <v>6.3278569234436876E-3</v>
      </c>
      <c r="BS141" s="112">
        <f t="shared" si="63"/>
        <v>7.4170991009195913E-2</v>
      </c>
      <c r="BT141" s="112">
        <f t="shared" si="63"/>
        <v>1.6597382413760602</v>
      </c>
      <c r="BU141" s="112">
        <f t="shared" si="63"/>
        <v>2.5713524439832147</v>
      </c>
      <c r="BV141" s="112">
        <f t="shared" si="63"/>
        <v>9.1998918509399938E-2</v>
      </c>
      <c r="BW141" s="112">
        <f t="shared" si="63"/>
        <v>0.33363158686225236</v>
      </c>
      <c r="BX141" s="112">
        <f t="shared" si="63"/>
        <v>0.68052897006756652</v>
      </c>
      <c r="BY141" s="112">
        <f t="shared" si="63"/>
        <v>6.2804309554824814E-4</v>
      </c>
      <c r="BZ141" s="112">
        <f t="shared" si="63"/>
        <v>1.6933703645527451</v>
      </c>
      <c r="CA141" s="112">
        <f t="shared" si="63"/>
        <v>1.1750155204982449</v>
      </c>
      <c r="CB141" s="112">
        <f t="shared" si="63"/>
        <v>-6.4253344972445003E-2</v>
      </c>
      <c r="CC141" s="112">
        <f t="shared" si="63"/>
        <v>2.4131541355971939</v>
      </c>
      <c r="CD141" s="112">
        <f t="shared" si="63"/>
        <v>0.65999703519393205</v>
      </c>
      <c r="CE141" s="112">
        <f t="shared" si="63"/>
        <v>6.6880334693424262E-2</v>
      </c>
      <c r="CF141" s="112">
        <f t="shared" si="63"/>
        <v>0.53217895911087987</v>
      </c>
      <c r="CG141" s="112">
        <f t="shared" si="63"/>
        <v>1.1191983073971508</v>
      </c>
      <c r="CH141" s="112">
        <f t="shared" si="63"/>
        <v>0.49486619321175024</v>
      </c>
      <c r="CI141" s="112">
        <f t="shared" si="63"/>
        <v>-4.5283641613994952E-2</v>
      </c>
      <c r="CJ141" s="112">
        <f t="shared" si="63"/>
        <v>0.3345393414153448</v>
      </c>
      <c r="CK141" s="112">
        <f t="shared" si="63"/>
        <v>3.4999541122658502</v>
      </c>
      <c r="CL141" s="112">
        <f t="shared" si="63"/>
        <v>2.6901635743485395</v>
      </c>
    </row>
    <row r="142" spans="1:90" ht="24.6" x14ac:dyDescent="0.6">
      <c r="A142" s="110" t="s">
        <v>305</v>
      </c>
      <c r="B142" s="116" t="str">
        <f>IF(B129&gt;=0, "Normal", "Risk")</f>
        <v>Normal</v>
      </c>
      <c r="C142" s="116" t="str">
        <f t="shared" ref="C142:BN142" si="64">IF(C129&gt;=0, "Normal", "Risk")</f>
        <v>Normal</v>
      </c>
      <c r="D142" s="116" t="str">
        <f t="shared" si="64"/>
        <v>Normal</v>
      </c>
      <c r="E142" s="116" t="str">
        <f t="shared" si="64"/>
        <v>Normal</v>
      </c>
      <c r="F142" s="116" t="str">
        <f t="shared" si="64"/>
        <v>Normal</v>
      </c>
      <c r="G142" s="116" t="str">
        <f t="shared" si="64"/>
        <v>Normal</v>
      </c>
      <c r="H142" s="116" t="str">
        <f t="shared" si="64"/>
        <v>Normal</v>
      </c>
      <c r="I142" s="116" t="str">
        <f t="shared" si="64"/>
        <v>Normal</v>
      </c>
      <c r="J142" s="116" t="str">
        <f t="shared" si="64"/>
        <v>Normal</v>
      </c>
      <c r="K142" s="116" t="str">
        <f t="shared" si="64"/>
        <v>Normal</v>
      </c>
      <c r="L142" s="116" t="str">
        <f t="shared" si="64"/>
        <v>Normal</v>
      </c>
      <c r="M142" s="116" t="str">
        <f t="shared" si="64"/>
        <v>Normal</v>
      </c>
      <c r="N142" s="116" t="str">
        <f t="shared" si="64"/>
        <v>Normal</v>
      </c>
      <c r="O142" s="116" t="str">
        <f t="shared" si="64"/>
        <v>Normal</v>
      </c>
      <c r="P142" s="116" t="str">
        <f t="shared" si="64"/>
        <v>Normal</v>
      </c>
      <c r="Q142" s="116" t="str">
        <f t="shared" si="64"/>
        <v>Normal</v>
      </c>
      <c r="R142" s="116" t="str">
        <f t="shared" si="64"/>
        <v>Normal</v>
      </c>
      <c r="S142" s="116" t="str">
        <f t="shared" si="64"/>
        <v>Normal</v>
      </c>
      <c r="T142" s="116" t="str">
        <f t="shared" si="64"/>
        <v>Normal</v>
      </c>
      <c r="U142" s="116" t="str">
        <f t="shared" si="64"/>
        <v>Normal</v>
      </c>
      <c r="V142" s="116" t="str">
        <f t="shared" si="64"/>
        <v>Normal</v>
      </c>
      <c r="W142" s="116" t="str">
        <f t="shared" si="64"/>
        <v>Normal</v>
      </c>
      <c r="X142" s="116" t="str">
        <f t="shared" si="64"/>
        <v>Normal</v>
      </c>
      <c r="Y142" s="116" t="str">
        <f t="shared" si="64"/>
        <v>Normal</v>
      </c>
      <c r="Z142" s="116" t="str">
        <f t="shared" si="64"/>
        <v>Normal</v>
      </c>
      <c r="AA142" s="116" t="str">
        <f t="shared" si="64"/>
        <v>Normal</v>
      </c>
      <c r="AB142" s="116" t="str">
        <f t="shared" si="64"/>
        <v>Normal</v>
      </c>
      <c r="AC142" s="116" t="str">
        <f t="shared" si="64"/>
        <v>Normal</v>
      </c>
      <c r="AD142" s="116" t="str">
        <f t="shared" si="64"/>
        <v>Normal</v>
      </c>
      <c r="AE142" s="116" t="str">
        <f t="shared" si="64"/>
        <v>Normal</v>
      </c>
      <c r="AF142" s="116" t="str">
        <f t="shared" si="64"/>
        <v>Normal</v>
      </c>
      <c r="AG142" s="116" t="str">
        <f t="shared" si="64"/>
        <v>Normal</v>
      </c>
      <c r="AH142" s="116" t="str">
        <f t="shared" si="64"/>
        <v>Normal</v>
      </c>
      <c r="AI142" s="116" t="str">
        <f t="shared" si="64"/>
        <v>Normal</v>
      </c>
      <c r="AJ142" s="116" t="str">
        <f t="shared" si="64"/>
        <v>Normal</v>
      </c>
      <c r="AK142" s="116" t="str">
        <f t="shared" si="64"/>
        <v>Normal</v>
      </c>
      <c r="AL142" s="116" t="str">
        <f t="shared" si="64"/>
        <v>Normal</v>
      </c>
      <c r="AM142" s="116" t="str">
        <f t="shared" si="64"/>
        <v>Normal</v>
      </c>
      <c r="AN142" s="116" t="str">
        <f t="shared" si="64"/>
        <v>Normal</v>
      </c>
      <c r="AO142" s="116" t="str">
        <f t="shared" si="64"/>
        <v>Normal</v>
      </c>
      <c r="AP142" s="116" t="str">
        <f t="shared" si="64"/>
        <v>Normal</v>
      </c>
      <c r="AQ142" s="116" t="str">
        <f t="shared" si="64"/>
        <v>Normal</v>
      </c>
      <c r="AR142" s="116" t="str">
        <f t="shared" si="64"/>
        <v>Normal</v>
      </c>
      <c r="AS142" s="116" t="str">
        <f t="shared" si="64"/>
        <v>Normal</v>
      </c>
      <c r="AT142" s="116" t="str">
        <f t="shared" si="64"/>
        <v>Normal</v>
      </c>
      <c r="AU142" s="116" t="str">
        <f t="shared" si="64"/>
        <v>Normal</v>
      </c>
      <c r="AV142" s="116" t="str">
        <f t="shared" si="64"/>
        <v>Normal</v>
      </c>
      <c r="AW142" s="116" t="str">
        <f t="shared" si="64"/>
        <v>Normal</v>
      </c>
      <c r="AX142" s="116" t="str">
        <f t="shared" si="64"/>
        <v>Normal</v>
      </c>
      <c r="AY142" s="116" t="str">
        <f t="shared" si="64"/>
        <v>Normal</v>
      </c>
      <c r="AZ142" s="116" t="str">
        <f t="shared" si="64"/>
        <v>Normal</v>
      </c>
      <c r="BA142" s="116" t="str">
        <f t="shared" si="64"/>
        <v>Normal</v>
      </c>
      <c r="BB142" s="116" t="str">
        <f t="shared" si="64"/>
        <v>Normal</v>
      </c>
      <c r="BC142" s="116" t="str">
        <f t="shared" si="64"/>
        <v>Normal</v>
      </c>
      <c r="BD142" s="116" t="str">
        <f t="shared" si="64"/>
        <v>Normal</v>
      </c>
      <c r="BE142" s="116" t="str">
        <f t="shared" si="64"/>
        <v>Normal</v>
      </c>
      <c r="BF142" s="116" t="str">
        <f t="shared" si="64"/>
        <v>Normal</v>
      </c>
      <c r="BG142" s="116" t="str">
        <f t="shared" si="64"/>
        <v>Normal</v>
      </c>
      <c r="BH142" s="116" t="str">
        <f t="shared" si="64"/>
        <v>Normal</v>
      </c>
      <c r="BI142" s="116" t="str">
        <f t="shared" si="64"/>
        <v>Normal</v>
      </c>
      <c r="BJ142" s="116" t="str">
        <f t="shared" si="64"/>
        <v>Normal</v>
      </c>
      <c r="BK142" s="116" t="str">
        <f t="shared" si="64"/>
        <v>Normal</v>
      </c>
      <c r="BL142" s="116" t="str">
        <f t="shared" si="64"/>
        <v>Normal</v>
      </c>
      <c r="BM142" s="116" t="str">
        <f t="shared" si="64"/>
        <v>Normal</v>
      </c>
      <c r="BN142" s="116" t="str">
        <f t="shared" si="64"/>
        <v>Normal</v>
      </c>
      <c r="BO142" s="116" t="str">
        <f t="shared" ref="BO142:CL142" si="65">IF(BO129&gt;=0, "Normal", "Risk")</f>
        <v>Normal</v>
      </c>
      <c r="BP142" s="116" t="str">
        <f t="shared" si="65"/>
        <v>Normal</v>
      </c>
      <c r="BQ142" s="116" t="str">
        <f t="shared" si="65"/>
        <v>Normal</v>
      </c>
      <c r="BR142" s="116" t="str">
        <f t="shared" si="65"/>
        <v>Normal</v>
      </c>
      <c r="BS142" s="116" t="str">
        <f t="shared" si="65"/>
        <v>Normal</v>
      </c>
      <c r="BT142" s="116" t="str">
        <f t="shared" si="65"/>
        <v>Normal</v>
      </c>
      <c r="BU142" s="116" t="str">
        <f t="shared" si="65"/>
        <v>Normal</v>
      </c>
      <c r="BV142" s="116" t="str">
        <f t="shared" si="65"/>
        <v>Normal</v>
      </c>
      <c r="BW142" s="116" t="str">
        <f t="shared" si="65"/>
        <v>Normal</v>
      </c>
      <c r="BX142" s="116" t="str">
        <f t="shared" si="65"/>
        <v>Normal</v>
      </c>
      <c r="BY142" s="116" t="str">
        <f t="shared" si="65"/>
        <v>Normal</v>
      </c>
      <c r="BZ142" s="116" t="str">
        <f t="shared" si="65"/>
        <v>Normal</v>
      </c>
      <c r="CA142" s="116" t="str">
        <f t="shared" si="65"/>
        <v>Normal</v>
      </c>
      <c r="CB142" s="116" t="str">
        <f t="shared" si="65"/>
        <v>Normal</v>
      </c>
      <c r="CC142" s="116" t="str">
        <f t="shared" si="65"/>
        <v>Normal</v>
      </c>
      <c r="CD142" s="116" t="str">
        <f t="shared" si="65"/>
        <v>Normal</v>
      </c>
      <c r="CE142" s="116" t="str">
        <f t="shared" si="65"/>
        <v>Normal</v>
      </c>
      <c r="CF142" s="116" t="str">
        <f t="shared" si="65"/>
        <v>Normal</v>
      </c>
      <c r="CG142" s="116" t="str">
        <f t="shared" si="65"/>
        <v>Normal</v>
      </c>
      <c r="CH142" s="116" t="str">
        <f t="shared" si="65"/>
        <v>Normal</v>
      </c>
      <c r="CI142" s="116" t="str">
        <f t="shared" si="65"/>
        <v>Normal</v>
      </c>
      <c r="CJ142" s="116" t="str">
        <f t="shared" si="65"/>
        <v>Normal</v>
      </c>
      <c r="CK142" s="116" t="str">
        <f t="shared" si="65"/>
        <v>Normal</v>
      </c>
      <c r="CL142" s="116" t="str">
        <f t="shared" si="65"/>
        <v>Normal</v>
      </c>
    </row>
    <row r="143" spans="1:90" ht="24.6" x14ac:dyDescent="0.6">
      <c r="A143" s="110" t="s">
        <v>304</v>
      </c>
      <c r="B143" s="116" t="str">
        <f>IF(B134&gt;=0, "Normal", "Risk")</f>
        <v>Normal</v>
      </c>
      <c r="C143" s="116" t="str">
        <f t="shared" ref="C143:BN143" si="66">IF(C134&gt;=0, "Normal", "Risk")</f>
        <v>Normal</v>
      </c>
      <c r="D143" s="116" t="str">
        <f t="shared" si="66"/>
        <v>Risk</v>
      </c>
      <c r="E143" s="116" t="str">
        <f t="shared" si="66"/>
        <v>Normal</v>
      </c>
      <c r="F143" s="116" t="str">
        <f t="shared" si="66"/>
        <v>Normal</v>
      </c>
      <c r="G143" s="116" t="str">
        <f t="shared" si="66"/>
        <v>Normal</v>
      </c>
      <c r="H143" s="116" t="str">
        <f t="shared" si="66"/>
        <v>Risk</v>
      </c>
      <c r="I143" s="116" t="str">
        <f t="shared" si="66"/>
        <v>Normal</v>
      </c>
      <c r="J143" s="116" t="str">
        <f t="shared" si="66"/>
        <v>Normal</v>
      </c>
      <c r="K143" s="116" t="str">
        <f t="shared" si="66"/>
        <v>Risk</v>
      </c>
      <c r="L143" s="116" t="str">
        <f t="shared" si="66"/>
        <v>Normal</v>
      </c>
      <c r="M143" s="116" t="str">
        <f t="shared" si="66"/>
        <v>Normal</v>
      </c>
      <c r="N143" s="116" t="str">
        <f t="shared" si="66"/>
        <v>Risk</v>
      </c>
      <c r="O143" s="116" t="str">
        <f t="shared" si="66"/>
        <v>Risk</v>
      </c>
      <c r="P143" s="116" t="str">
        <f t="shared" si="66"/>
        <v>Normal</v>
      </c>
      <c r="Q143" s="116" t="str">
        <f t="shared" si="66"/>
        <v>Normal</v>
      </c>
      <c r="R143" s="116" t="str">
        <f t="shared" si="66"/>
        <v>Normal</v>
      </c>
      <c r="S143" s="116" t="str">
        <f t="shared" si="66"/>
        <v>Risk</v>
      </c>
      <c r="T143" s="116" t="str">
        <f t="shared" si="66"/>
        <v>Risk</v>
      </c>
      <c r="U143" s="116" t="str">
        <f t="shared" si="66"/>
        <v>Normal</v>
      </c>
      <c r="V143" s="116" t="str">
        <f t="shared" si="66"/>
        <v>Normal</v>
      </c>
      <c r="W143" s="116" t="str">
        <f t="shared" si="66"/>
        <v>Normal</v>
      </c>
      <c r="X143" s="116" t="str">
        <f t="shared" si="66"/>
        <v>Normal</v>
      </c>
      <c r="Y143" s="116" t="str">
        <f t="shared" si="66"/>
        <v>Normal</v>
      </c>
      <c r="Z143" s="116" t="str">
        <f t="shared" si="66"/>
        <v>Normal</v>
      </c>
      <c r="AA143" s="116" t="str">
        <f t="shared" si="66"/>
        <v>Normal</v>
      </c>
      <c r="AB143" s="116" t="str">
        <f t="shared" si="66"/>
        <v>Normal</v>
      </c>
      <c r="AC143" s="116" t="str">
        <f t="shared" si="66"/>
        <v>Normal</v>
      </c>
      <c r="AD143" s="116" t="str">
        <f t="shared" si="66"/>
        <v>Normal</v>
      </c>
      <c r="AE143" s="116" t="str">
        <f t="shared" si="66"/>
        <v>Normal</v>
      </c>
      <c r="AF143" s="116" t="str">
        <f t="shared" si="66"/>
        <v>Normal</v>
      </c>
      <c r="AG143" s="116" t="str">
        <f t="shared" si="66"/>
        <v>Normal</v>
      </c>
      <c r="AH143" s="116" t="str">
        <f t="shared" si="66"/>
        <v>Normal</v>
      </c>
      <c r="AI143" s="116" t="str">
        <f t="shared" si="66"/>
        <v>Normal</v>
      </c>
      <c r="AJ143" s="116" t="str">
        <f t="shared" si="66"/>
        <v>Normal</v>
      </c>
      <c r="AK143" s="116" t="str">
        <f t="shared" si="66"/>
        <v>Risk</v>
      </c>
      <c r="AL143" s="116" t="str">
        <f t="shared" si="66"/>
        <v>Risk</v>
      </c>
      <c r="AM143" s="116" t="str">
        <f t="shared" si="66"/>
        <v>Normal</v>
      </c>
      <c r="AN143" s="116" t="str">
        <f t="shared" si="66"/>
        <v>Normal</v>
      </c>
      <c r="AO143" s="116" t="str">
        <f t="shared" si="66"/>
        <v>Normal</v>
      </c>
      <c r="AP143" s="116" t="str">
        <f t="shared" si="66"/>
        <v>Normal</v>
      </c>
      <c r="AQ143" s="116" t="str">
        <f t="shared" si="66"/>
        <v>Normal</v>
      </c>
      <c r="AR143" s="116" t="str">
        <f t="shared" si="66"/>
        <v>Risk</v>
      </c>
      <c r="AS143" s="116" t="str">
        <f t="shared" si="66"/>
        <v>Normal</v>
      </c>
      <c r="AT143" s="116" t="str">
        <f t="shared" si="66"/>
        <v>Normal</v>
      </c>
      <c r="AU143" s="116" t="str">
        <f t="shared" si="66"/>
        <v>Risk</v>
      </c>
      <c r="AV143" s="116" t="str">
        <f t="shared" si="66"/>
        <v>Normal</v>
      </c>
      <c r="AW143" s="116" t="str">
        <f t="shared" si="66"/>
        <v>Normal</v>
      </c>
      <c r="AX143" s="116" t="str">
        <f t="shared" si="66"/>
        <v>Normal</v>
      </c>
      <c r="AY143" s="116" t="str">
        <f t="shared" si="66"/>
        <v>Risk</v>
      </c>
      <c r="AZ143" s="116" t="str">
        <f t="shared" si="66"/>
        <v>Risk</v>
      </c>
      <c r="BA143" s="116" t="str">
        <f t="shared" si="66"/>
        <v>Risk</v>
      </c>
      <c r="BB143" s="116" t="str">
        <f t="shared" si="66"/>
        <v>Risk</v>
      </c>
      <c r="BC143" s="116" t="str">
        <f t="shared" si="66"/>
        <v>Normal</v>
      </c>
      <c r="BD143" s="116" t="str">
        <f t="shared" si="66"/>
        <v>Normal</v>
      </c>
      <c r="BE143" s="116" t="str">
        <f t="shared" si="66"/>
        <v>Normal</v>
      </c>
      <c r="BF143" s="116" t="str">
        <f t="shared" si="66"/>
        <v>Normal</v>
      </c>
      <c r="BG143" s="116" t="str">
        <f t="shared" si="66"/>
        <v>Risk</v>
      </c>
      <c r="BH143" s="116" t="str">
        <f t="shared" si="66"/>
        <v>Normal</v>
      </c>
      <c r="BI143" s="116" t="str">
        <f t="shared" si="66"/>
        <v>Risk</v>
      </c>
      <c r="BJ143" s="116" t="str">
        <f t="shared" si="66"/>
        <v>Normal</v>
      </c>
      <c r="BK143" s="116" t="str">
        <f t="shared" si="66"/>
        <v>Normal</v>
      </c>
      <c r="BL143" s="116" t="str">
        <f t="shared" si="66"/>
        <v>Normal</v>
      </c>
      <c r="BM143" s="116" t="str">
        <f t="shared" si="66"/>
        <v>Normal</v>
      </c>
      <c r="BN143" s="116" t="str">
        <f t="shared" si="66"/>
        <v>Normal</v>
      </c>
      <c r="BO143" s="116" t="str">
        <f t="shared" ref="BO143:CL143" si="67">IF(BO134&gt;=0, "Normal", "Risk")</f>
        <v>Normal</v>
      </c>
      <c r="BP143" s="116" t="str">
        <f t="shared" si="67"/>
        <v>Normal</v>
      </c>
      <c r="BQ143" s="116" t="str">
        <f t="shared" si="67"/>
        <v>Risk</v>
      </c>
      <c r="BR143" s="116" t="str">
        <f t="shared" si="67"/>
        <v>Normal</v>
      </c>
      <c r="BS143" s="116" t="str">
        <f t="shared" si="67"/>
        <v>Normal</v>
      </c>
      <c r="BT143" s="116" t="str">
        <f t="shared" si="67"/>
        <v>Normal</v>
      </c>
      <c r="BU143" s="116" t="str">
        <f t="shared" si="67"/>
        <v>Risk</v>
      </c>
      <c r="BV143" s="116" t="str">
        <f t="shared" si="67"/>
        <v>Normal</v>
      </c>
      <c r="BW143" s="116" t="str">
        <f t="shared" si="67"/>
        <v>Normal</v>
      </c>
      <c r="BX143" s="116" t="str">
        <f t="shared" si="67"/>
        <v>Normal</v>
      </c>
      <c r="BY143" s="116" t="str">
        <f t="shared" si="67"/>
        <v>Normal</v>
      </c>
      <c r="BZ143" s="116" t="str">
        <f t="shared" si="67"/>
        <v>Normal</v>
      </c>
      <c r="CA143" s="116" t="str">
        <f t="shared" si="67"/>
        <v>Normal</v>
      </c>
      <c r="CB143" s="116" t="str">
        <f t="shared" si="67"/>
        <v>Normal</v>
      </c>
      <c r="CC143" s="116" t="str">
        <f t="shared" si="67"/>
        <v>Risk</v>
      </c>
      <c r="CD143" s="116" t="str">
        <f t="shared" si="67"/>
        <v>Normal</v>
      </c>
      <c r="CE143" s="116" t="str">
        <f t="shared" si="67"/>
        <v>Normal</v>
      </c>
      <c r="CF143" s="116" t="str">
        <f t="shared" si="67"/>
        <v>Normal</v>
      </c>
      <c r="CG143" s="116" t="str">
        <f t="shared" si="67"/>
        <v>Normal</v>
      </c>
      <c r="CH143" s="116" t="str">
        <f t="shared" si="67"/>
        <v>Normal</v>
      </c>
      <c r="CI143" s="116" t="str">
        <f t="shared" si="67"/>
        <v>Normal</v>
      </c>
      <c r="CJ143" s="116" t="str">
        <f t="shared" si="67"/>
        <v>Normal</v>
      </c>
      <c r="CK143" s="116" t="str">
        <f t="shared" si="67"/>
        <v>Risk</v>
      </c>
      <c r="CL143" s="116" t="str">
        <f t="shared" si="67"/>
        <v>Risk</v>
      </c>
    </row>
    <row r="144" spans="1:90" ht="24.6" x14ac:dyDescent="0.6">
      <c r="A144" s="110" t="s">
        <v>303</v>
      </c>
      <c r="B144" s="116" t="str">
        <f>IF(B141&gt;1, "Normal", "Risk")</f>
        <v>Normal</v>
      </c>
      <c r="C144" s="116" t="str">
        <f t="shared" ref="C144:BN144" si="68">IF(C141&gt;1, "Normal", "Risk")</f>
        <v>Normal</v>
      </c>
      <c r="D144" s="116" t="str">
        <f t="shared" si="68"/>
        <v>Normal</v>
      </c>
      <c r="E144" s="116" t="str">
        <f t="shared" si="68"/>
        <v>Normal</v>
      </c>
      <c r="F144" s="116" t="str">
        <f t="shared" si="68"/>
        <v>Normal</v>
      </c>
      <c r="G144" s="116" t="str">
        <f t="shared" si="68"/>
        <v>Risk</v>
      </c>
      <c r="H144" s="116" t="str">
        <f t="shared" si="68"/>
        <v>Normal</v>
      </c>
      <c r="I144" s="116" t="str">
        <f t="shared" si="68"/>
        <v>Normal</v>
      </c>
      <c r="J144" s="116" t="str">
        <f t="shared" si="68"/>
        <v>Normal</v>
      </c>
      <c r="K144" s="116" t="str">
        <f t="shared" si="68"/>
        <v>Normal</v>
      </c>
      <c r="L144" s="116" t="str">
        <f t="shared" si="68"/>
        <v>Risk</v>
      </c>
      <c r="M144" s="116" t="str">
        <f t="shared" si="68"/>
        <v>Risk</v>
      </c>
      <c r="N144" s="116" t="str">
        <f t="shared" si="68"/>
        <v>Normal</v>
      </c>
      <c r="O144" s="116" t="str">
        <f t="shared" si="68"/>
        <v>Normal</v>
      </c>
      <c r="P144" s="116" t="str">
        <f t="shared" si="68"/>
        <v>Normal</v>
      </c>
      <c r="Q144" s="116" t="str">
        <f t="shared" si="68"/>
        <v>Normal</v>
      </c>
      <c r="R144" s="116" t="str">
        <f t="shared" si="68"/>
        <v>Normal</v>
      </c>
      <c r="S144" s="116" t="str">
        <f t="shared" si="68"/>
        <v>Normal</v>
      </c>
      <c r="T144" s="116" t="str">
        <f t="shared" si="68"/>
        <v>Normal</v>
      </c>
      <c r="U144" s="116" t="str">
        <f t="shared" si="68"/>
        <v>Risk</v>
      </c>
      <c r="V144" s="116" t="str">
        <f t="shared" si="68"/>
        <v>Normal</v>
      </c>
      <c r="W144" s="116" t="str">
        <f t="shared" si="68"/>
        <v>Normal</v>
      </c>
      <c r="X144" s="116" t="str">
        <f t="shared" si="68"/>
        <v>Risk</v>
      </c>
      <c r="Y144" s="116" t="str">
        <f t="shared" si="68"/>
        <v>Normal</v>
      </c>
      <c r="Z144" s="116" t="str">
        <f t="shared" si="68"/>
        <v>Risk</v>
      </c>
      <c r="AA144" s="116" t="str">
        <f t="shared" si="68"/>
        <v>Normal</v>
      </c>
      <c r="AB144" s="116" t="str">
        <f t="shared" si="68"/>
        <v>Normal</v>
      </c>
      <c r="AC144" s="116" t="str">
        <f t="shared" si="68"/>
        <v>Risk</v>
      </c>
      <c r="AD144" s="116" t="str">
        <f t="shared" si="68"/>
        <v>Risk</v>
      </c>
      <c r="AE144" s="116" t="str">
        <f t="shared" si="68"/>
        <v>Risk</v>
      </c>
      <c r="AF144" s="116" t="str">
        <f t="shared" si="68"/>
        <v>Risk</v>
      </c>
      <c r="AG144" s="116" t="str">
        <f t="shared" si="68"/>
        <v>Risk</v>
      </c>
      <c r="AH144" s="116" t="str">
        <f t="shared" si="68"/>
        <v>Normal</v>
      </c>
      <c r="AI144" s="116" t="str">
        <f t="shared" si="68"/>
        <v>Risk</v>
      </c>
      <c r="AJ144" s="116" t="str">
        <f t="shared" si="68"/>
        <v>Normal</v>
      </c>
      <c r="AK144" s="116" t="str">
        <f t="shared" si="68"/>
        <v>Normal</v>
      </c>
      <c r="AL144" s="116" t="str">
        <f t="shared" si="68"/>
        <v>Normal</v>
      </c>
      <c r="AM144" s="116" t="str">
        <f t="shared" si="68"/>
        <v>Normal</v>
      </c>
      <c r="AN144" s="116" t="str">
        <f t="shared" si="68"/>
        <v>Normal</v>
      </c>
      <c r="AO144" s="116" t="str">
        <f t="shared" si="68"/>
        <v>Normal</v>
      </c>
      <c r="AP144" s="116" t="str">
        <f t="shared" si="68"/>
        <v>Normal</v>
      </c>
      <c r="AQ144" s="116" t="str">
        <f t="shared" si="68"/>
        <v>Normal</v>
      </c>
      <c r="AR144" s="116" t="str">
        <f t="shared" si="68"/>
        <v>Normal</v>
      </c>
      <c r="AS144" s="116" t="str">
        <f t="shared" si="68"/>
        <v>Normal</v>
      </c>
      <c r="AT144" s="116" t="str">
        <f t="shared" si="68"/>
        <v>Risk</v>
      </c>
      <c r="AU144" s="116" t="str">
        <f t="shared" si="68"/>
        <v>Normal</v>
      </c>
      <c r="AV144" s="116" t="str">
        <f t="shared" si="68"/>
        <v>Normal</v>
      </c>
      <c r="AW144" s="116" t="str">
        <f t="shared" si="68"/>
        <v>Normal</v>
      </c>
      <c r="AX144" s="116" t="str">
        <f t="shared" si="68"/>
        <v>Normal</v>
      </c>
      <c r="AY144" s="116" t="str">
        <f t="shared" si="68"/>
        <v>Normal</v>
      </c>
      <c r="AZ144" s="116" t="str">
        <f t="shared" si="68"/>
        <v>Normal</v>
      </c>
      <c r="BA144" s="116" t="str">
        <f t="shared" si="68"/>
        <v>Normal</v>
      </c>
      <c r="BB144" s="116" t="str">
        <f t="shared" si="68"/>
        <v>Normal</v>
      </c>
      <c r="BC144" s="116" t="str">
        <f t="shared" si="68"/>
        <v>Risk</v>
      </c>
      <c r="BD144" s="116" t="str">
        <f t="shared" si="68"/>
        <v>Risk</v>
      </c>
      <c r="BE144" s="116" t="str">
        <f t="shared" si="68"/>
        <v>Risk</v>
      </c>
      <c r="BF144" s="116" t="str">
        <f t="shared" si="68"/>
        <v>Risk</v>
      </c>
      <c r="BG144" s="116" t="str">
        <f t="shared" si="68"/>
        <v>Normal</v>
      </c>
      <c r="BH144" s="116" t="str">
        <f t="shared" si="68"/>
        <v>Risk</v>
      </c>
      <c r="BI144" s="116" t="str">
        <f t="shared" si="68"/>
        <v>Normal</v>
      </c>
      <c r="BJ144" s="116" t="str">
        <f t="shared" si="68"/>
        <v>Normal</v>
      </c>
      <c r="BK144" s="116" t="str">
        <f t="shared" si="68"/>
        <v>Normal</v>
      </c>
      <c r="BL144" s="116" t="str">
        <f t="shared" si="68"/>
        <v>Normal</v>
      </c>
      <c r="BM144" s="116" t="str">
        <f t="shared" si="68"/>
        <v>Normal</v>
      </c>
      <c r="BN144" s="116" t="str">
        <f t="shared" si="68"/>
        <v>Risk</v>
      </c>
      <c r="BO144" s="116" t="str">
        <f t="shared" ref="BO144:CL144" si="69">IF(BO141&gt;1, "Normal", "Risk")</f>
        <v>Risk</v>
      </c>
      <c r="BP144" s="116" t="str">
        <f t="shared" si="69"/>
        <v>Risk</v>
      </c>
      <c r="BQ144" s="116" t="str">
        <f t="shared" si="69"/>
        <v>Normal</v>
      </c>
      <c r="BR144" s="116" t="str">
        <f t="shared" si="69"/>
        <v>Risk</v>
      </c>
      <c r="BS144" s="116" t="str">
        <f t="shared" si="69"/>
        <v>Risk</v>
      </c>
      <c r="BT144" s="116" t="str">
        <f t="shared" si="69"/>
        <v>Normal</v>
      </c>
      <c r="BU144" s="116" t="str">
        <f t="shared" si="69"/>
        <v>Normal</v>
      </c>
      <c r="BV144" s="116" t="str">
        <f t="shared" si="69"/>
        <v>Risk</v>
      </c>
      <c r="BW144" s="116" t="str">
        <f t="shared" si="69"/>
        <v>Risk</v>
      </c>
      <c r="BX144" s="116" t="str">
        <f t="shared" si="69"/>
        <v>Risk</v>
      </c>
      <c r="BY144" s="116" t="str">
        <f t="shared" si="69"/>
        <v>Risk</v>
      </c>
      <c r="BZ144" s="116" t="str">
        <f t="shared" si="69"/>
        <v>Normal</v>
      </c>
      <c r="CA144" s="116" t="str">
        <f t="shared" si="69"/>
        <v>Normal</v>
      </c>
      <c r="CB144" s="116" t="str">
        <f t="shared" si="69"/>
        <v>Risk</v>
      </c>
      <c r="CC144" s="116" t="str">
        <f t="shared" si="69"/>
        <v>Normal</v>
      </c>
      <c r="CD144" s="116" t="str">
        <f t="shared" si="69"/>
        <v>Risk</v>
      </c>
      <c r="CE144" s="116" t="str">
        <f t="shared" si="69"/>
        <v>Risk</v>
      </c>
      <c r="CF144" s="116" t="str">
        <f t="shared" si="69"/>
        <v>Risk</v>
      </c>
      <c r="CG144" s="116" t="str">
        <f t="shared" si="69"/>
        <v>Normal</v>
      </c>
      <c r="CH144" s="116" t="str">
        <f t="shared" si="69"/>
        <v>Risk</v>
      </c>
      <c r="CI144" s="116" t="str">
        <f t="shared" si="69"/>
        <v>Risk</v>
      </c>
      <c r="CJ144" s="116" t="str">
        <f t="shared" si="69"/>
        <v>Risk</v>
      </c>
      <c r="CK144" s="116" t="str">
        <f t="shared" si="69"/>
        <v>Normal</v>
      </c>
      <c r="CL144" s="116" t="str">
        <f t="shared" si="69"/>
        <v>Normal</v>
      </c>
    </row>
    <row r="145" spans="1:90" ht="24.6" x14ac:dyDescent="0.6">
      <c r="A145" s="118" t="s">
        <v>296</v>
      </c>
      <c r="B145" s="117">
        <f>IF(AND(B142="Normal",B143="Normal",B144="Normal"),1,IF(AND(B142="Normal",B143="Normal",B144="Risk"),2,IF(AND(B142="Normal",B143="Risk",B144="Normal"),3,IF(AND(B142="Normal",B143="Risk",B144="Risk"),4,IF(AND(B142="Risk",B143="Normal",B144="Normal"),5,IF(AND(B142="Risk",B143="Normal",B144="Risk"),6,IF(AND(B142="Risk",B143="Risk",B144="Normal"),7,IF(AND(B142="Risk",B143="Risk",B144="Risk"),8,"Unknows"))))))))</f>
        <v>1</v>
      </c>
      <c r="C145" s="117">
        <f t="shared" ref="C145:BN145" si="70">IF(AND(C142="Normal",C143="Normal",C144="Normal"),1,IF(AND(C142="Normal",C143="Normal",C144="Risk"),2,IF(AND(C142="Normal",C143="Risk",C144="Normal"),3,IF(AND(C142="Normal",C143="Risk",C144="Risk"),4,IF(AND(C142="Risk",C143="Normal",C144="Normal"),5,IF(AND(C142="Risk",C143="Normal",C144="Risk"),6,IF(AND(C142="Risk",C143="Risk",C144="Normal"),7,IF(AND(C142="Risk",C143="Risk",C144="Risk"),8,"Unknows"))))))))</f>
        <v>1</v>
      </c>
      <c r="D145" s="117">
        <f t="shared" si="70"/>
        <v>3</v>
      </c>
      <c r="E145" s="117">
        <f t="shared" si="70"/>
        <v>1</v>
      </c>
      <c r="F145" s="117">
        <f t="shared" si="70"/>
        <v>1</v>
      </c>
      <c r="G145" s="117">
        <f t="shared" si="70"/>
        <v>2</v>
      </c>
      <c r="H145" s="117">
        <f t="shared" si="70"/>
        <v>3</v>
      </c>
      <c r="I145" s="117">
        <f t="shared" si="70"/>
        <v>1</v>
      </c>
      <c r="J145" s="117">
        <f t="shared" si="70"/>
        <v>1</v>
      </c>
      <c r="K145" s="117">
        <f t="shared" si="70"/>
        <v>3</v>
      </c>
      <c r="L145" s="117">
        <f t="shared" si="70"/>
        <v>2</v>
      </c>
      <c r="M145" s="117">
        <f t="shared" si="70"/>
        <v>2</v>
      </c>
      <c r="N145" s="117">
        <f t="shared" si="70"/>
        <v>3</v>
      </c>
      <c r="O145" s="117">
        <f t="shared" si="70"/>
        <v>3</v>
      </c>
      <c r="P145" s="117">
        <f t="shared" si="70"/>
        <v>1</v>
      </c>
      <c r="Q145" s="117">
        <f t="shared" si="70"/>
        <v>1</v>
      </c>
      <c r="R145" s="117">
        <f t="shared" si="70"/>
        <v>1</v>
      </c>
      <c r="S145" s="117">
        <f t="shared" si="70"/>
        <v>3</v>
      </c>
      <c r="T145" s="117">
        <f t="shared" si="70"/>
        <v>3</v>
      </c>
      <c r="U145" s="117">
        <f t="shared" si="70"/>
        <v>2</v>
      </c>
      <c r="V145" s="117">
        <f t="shared" si="70"/>
        <v>1</v>
      </c>
      <c r="W145" s="117">
        <f t="shared" si="70"/>
        <v>1</v>
      </c>
      <c r="X145" s="117">
        <f t="shared" si="70"/>
        <v>2</v>
      </c>
      <c r="Y145" s="117">
        <f t="shared" si="70"/>
        <v>1</v>
      </c>
      <c r="Z145" s="117">
        <f t="shared" si="70"/>
        <v>2</v>
      </c>
      <c r="AA145" s="117">
        <f t="shared" si="70"/>
        <v>1</v>
      </c>
      <c r="AB145" s="117">
        <f t="shared" si="70"/>
        <v>1</v>
      </c>
      <c r="AC145" s="117">
        <f t="shared" si="70"/>
        <v>2</v>
      </c>
      <c r="AD145" s="117">
        <f t="shared" si="70"/>
        <v>2</v>
      </c>
      <c r="AE145" s="117">
        <f t="shared" si="70"/>
        <v>2</v>
      </c>
      <c r="AF145" s="117">
        <f t="shared" si="70"/>
        <v>2</v>
      </c>
      <c r="AG145" s="117">
        <f t="shared" si="70"/>
        <v>2</v>
      </c>
      <c r="AH145" s="117">
        <f t="shared" si="70"/>
        <v>1</v>
      </c>
      <c r="AI145" s="117">
        <f t="shared" si="70"/>
        <v>2</v>
      </c>
      <c r="AJ145" s="117">
        <f t="shared" si="70"/>
        <v>1</v>
      </c>
      <c r="AK145" s="117">
        <f t="shared" si="70"/>
        <v>3</v>
      </c>
      <c r="AL145" s="117">
        <f t="shared" si="70"/>
        <v>3</v>
      </c>
      <c r="AM145" s="117">
        <f t="shared" si="70"/>
        <v>1</v>
      </c>
      <c r="AN145" s="117">
        <f t="shared" si="70"/>
        <v>1</v>
      </c>
      <c r="AO145" s="117">
        <f t="shared" si="70"/>
        <v>1</v>
      </c>
      <c r="AP145" s="117">
        <f t="shared" si="70"/>
        <v>1</v>
      </c>
      <c r="AQ145" s="117">
        <f t="shared" si="70"/>
        <v>1</v>
      </c>
      <c r="AR145" s="117">
        <f t="shared" si="70"/>
        <v>3</v>
      </c>
      <c r="AS145" s="117">
        <f t="shared" si="70"/>
        <v>1</v>
      </c>
      <c r="AT145" s="117">
        <f t="shared" si="70"/>
        <v>2</v>
      </c>
      <c r="AU145" s="117">
        <f t="shared" si="70"/>
        <v>3</v>
      </c>
      <c r="AV145" s="117">
        <f t="shared" si="70"/>
        <v>1</v>
      </c>
      <c r="AW145" s="117">
        <f t="shared" si="70"/>
        <v>1</v>
      </c>
      <c r="AX145" s="117">
        <f t="shared" si="70"/>
        <v>1</v>
      </c>
      <c r="AY145" s="117">
        <f t="shared" si="70"/>
        <v>3</v>
      </c>
      <c r="AZ145" s="117">
        <f t="shared" si="70"/>
        <v>3</v>
      </c>
      <c r="BA145" s="117">
        <f t="shared" si="70"/>
        <v>3</v>
      </c>
      <c r="BB145" s="117">
        <f t="shared" si="70"/>
        <v>3</v>
      </c>
      <c r="BC145" s="117">
        <f t="shared" si="70"/>
        <v>2</v>
      </c>
      <c r="BD145" s="117">
        <f t="shared" si="70"/>
        <v>2</v>
      </c>
      <c r="BE145" s="117">
        <f t="shared" si="70"/>
        <v>2</v>
      </c>
      <c r="BF145" s="117">
        <f t="shared" si="70"/>
        <v>2</v>
      </c>
      <c r="BG145" s="117">
        <f t="shared" si="70"/>
        <v>3</v>
      </c>
      <c r="BH145" s="117">
        <f t="shared" si="70"/>
        <v>2</v>
      </c>
      <c r="BI145" s="117">
        <f t="shared" si="70"/>
        <v>3</v>
      </c>
      <c r="BJ145" s="117">
        <f t="shared" si="70"/>
        <v>1</v>
      </c>
      <c r="BK145" s="117">
        <f t="shared" si="70"/>
        <v>1</v>
      </c>
      <c r="BL145" s="117">
        <f t="shared" si="70"/>
        <v>1</v>
      </c>
      <c r="BM145" s="117">
        <f t="shared" si="70"/>
        <v>1</v>
      </c>
      <c r="BN145" s="117">
        <f t="shared" si="70"/>
        <v>2</v>
      </c>
      <c r="BO145" s="117">
        <f t="shared" ref="BO145:CL145" si="71">IF(AND(BO142="Normal",BO143="Normal",BO144="Normal"),1,IF(AND(BO142="Normal",BO143="Normal",BO144="Risk"),2,IF(AND(BO142="Normal",BO143="Risk",BO144="Normal"),3,IF(AND(BO142="Normal",BO143="Risk",BO144="Risk"),4,IF(AND(BO142="Risk",BO143="Normal",BO144="Normal"),5,IF(AND(BO142="Risk",BO143="Normal",BO144="Risk"),6,IF(AND(BO142="Risk",BO143="Risk",BO144="Normal"),7,IF(AND(BO142="Risk",BO143="Risk",BO144="Risk"),8,"Unknows"))))))))</f>
        <v>2</v>
      </c>
      <c r="BP145" s="117">
        <f t="shared" si="71"/>
        <v>2</v>
      </c>
      <c r="BQ145" s="117">
        <f t="shared" si="71"/>
        <v>3</v>
      </c>
      <c r="BR145" s="117">
        <f t="shared" si="71"/>
        <v>2</v>
      </c>
      <c r="BS145" s="117">
        <f t="shared" si="71"/>
        <v>2</v>
      </c>
      <c r="BT145" s="117">
        <f t="shared" si="71"/>
        <v>1</v>
      </c>
      <c r="BU145" s="117">
        <f t="shared" si="71"/>
        <v>3</v>
      </c>
      <c r="BV145" s="117">
        <f t="shared" si="71"/>
        <v>2</v>
      </c>
      <c r="BW145" s="117">
        <f t="shared" si="71"/>
        <v>2</v>
      </c>
      <c r="BX145" s="117">
        <f t="shared" si="71"/>
        <v>2</v>
      </c>
      <c r="BY145" s="117">
        <f t="shared" si="71"/>
        <v>2</v>
      </c>
      <c r="BZ145" s="117">
        <f t="shared" si="71"/>
        <v>1</v>
      </c>
      <c r="CA145" s="117">
        <f t="shared" si="71"/>
        <v>1</v>
      </c>
      <c r="CB145" s="117">
        <f t="shared" si="71"/>
        <v>2</v>
      </c>
      <c r="CC145" s="117">
        <f t="shared" si="71"/>
        <v>3</v>
      </c>
      <c r="CD145" s="117">
        <f t="shared" si="71"/>
        <v>2</v>
      </c>
      <c r="CE145" s="117">
        <f t="shared" si="71"/>
        <v>2</v>
      </c>
      <c r="CF145" s="117">
        <f t="shared" si="71"/>
        <v>2</v>
      </c>
      <c r="CG145" s="117">
        <f t="shared" si="71"/>
        <v>1</v>
      </c>
      <c r="CH145" s="117">
        <f t="shared" si="71"/>
        <v>2</v>
      </c>
      <c r="CI145" s="117">
        <f t="shared" si="71"/>
        <v>2</v>
      </c>
      <c r="CJ145" s="117">
        <f t="shared" si="71"/>
        <v>2</v>
      </c>
      <c r="CK145" s="117">
        <f t="shared" si="71"/>
        <v>3</v>
      </c>
      <c r="CL145" s="117">
        <f t="shared" si="71"/>
        <v>3</v>
      </c>
    </row>
    <row r="147" spans="1:90" x14ac:dyDescent="0.6">
      <c r="A147" s="8" t="s">
        <v>366</v>
      </c>
      <c r="B147" s="104" t="s">
        <v>0</v>
      </c>
      <c r="C147" s="104"/>
      <c r="D147" s="105"/>
      <c r="E147" s="104"/>
      <c r="F147" s="104"/>
      <c r="G147" s="104"/>
      <c r="H147" s="104"/>
      <c r="I147" s="104"/>
      <c r="J147" s="104"/>
      <c r="K147" s="104"/>
      <c r="L147" s="104"/>
      <c r="M147" s="104"/>
      <c r="N147" s="5" t="s">
        <v>1</v>
      </c>
      <c r="O147" s="5"/>
      <c r="P147" s="5"/>
      <c r="Q147" s="5"/>
      <c r="R147" s="5"/>
      <c r="S147" s="5"/>
      <c r="T147" s="5"/>
      <c r="U147" s="5"/>
      <c r="V147" s="104" t="s">
        <v>2</v>
      </c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5" t="s">
        <v>3</v>
      </c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104" t="s">
        <v>4</v>
      </c>
      <c r="BC147" s="104"/>
      <c r="BD147" s="104"/>
      <c r="BE147" s="104"/>
      <c r="BF147" s="104"/>
      <c r="BG147" s="104"/>
      <c r="BH147" s="104"/>
      <c r="BI147" s="104"/>
      <c r="BJ147" s="104"/>
      <c r="BK147" s="5" t="s">
        <v>5</v>
      </c>
      <c r="BL147" s="5"/>
      <c r="BM147" s="5"/>
      <c r="BN147" s="5"/>
      <c r="BO147" s="5"/>
      <c r="BP147" s="5"/>
      <c r="BQ147" s="104" t="s">
        <v>6</v>
      </c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9"/>
      <c r="CL147" s="270" t="s">
        <v>7</v>
      </c>
    </row>
    <row r="148" spans="1:90" x14ac:dyDescent="0.6">
      <c r="A148" s="8"/>
      <c r="B148" s="106" t="s">
        <v>8</v>
      </c>
      <c r="C148" s="106" t="s">
        <v>9</v>
      </c>
      <c r="D148" s="106" t="s">
        <v>10</v>
      </c>
      <c r="E148" s="106" t="s">
        <v>11</v>
      </c>
      <c r="F148" s="106" t="s">
        <v>12</v>
      </c>
      <c r="G148" s="106" t="s">
        <v>13</v>
      </c>
      <c r="H148" s="106" t="s">
        <v>14</v>
      </c>
      <c r="I148" s="106" t="s">
        <v>15</v>
      </c>
      <c r="J148" s="106" t="s">
        <v>16</v>
      </c>
      <c r="K148" s="106" t="s">
        <v>17</v>
      </c>
      <c r="L148" s="107">
        <v>11451</v>
      </c>
      <c r="M148" s="106" t="s">
        <v>18</v>
      </c>
      <c r="N148" s="9" t="s">
        <v>19</v>
      </c>
      <c r="O148" s="9" t="s">
        <v>20</v>
      </c>
      <c r="P148" s="9" t="s">
        <v>21</v>
      </c>
      <c r="Q148" s="9" t="s">
        <v>22</v>
      </c>
      <c r="R148" s="9" t="s">
        <v>23</v>
      </c>
      <c r="S148" s="9" t="s">
        <v>24</v>
      </c>
      <c r="T148" s="9" t="s">
        <v>25</v>
      </c>
      <c r="U148" s="9" t="s">
        <v>26</v>
      </c>
      <c r="V148" s="106" t="s">
        <v>27</v>
      </c>
      <c r="W148" s="106" t="s">
        <v>28</v>
      </c>
      <c r="X148" s="106" t="s">
        <v>29</v>
      </c>
      <c r="Y148" s="106" t="s">
        <v>30</v>
      </c>
      <c r="Z148" s="106" t="s">
        <v>31</v>
      </c>
      <c r="AA148" s="106" t="s">
        <v>32</v>
      </c>
      <c r="AB148" s="106" t="s">
        <v>33</v>
      </c>
      <c r="AC148" s="106" t="s">
        <v>34</v>
      </c>
      <c r="AD148" s="106" t="s">
        <v>35</v>
      </c>
      <c r="AE148" s="106" t="s">
        <v>36</v>
      </c>
      <c r="AF148" s="106" t="s">
        <v>37</v>
      </c>
      <c r="AG148" s="106" t="s">
        <v>38</v>
      </c>
      <c r="AH148" s="106" t="s">
        <v>39</v>
      </c>
      <c r="AI148" s="106" t="s">
        <v>40</v>
      </c>
      <c r="AJ148" s="9" t="s">
        <v>41</v>
      </c>
      <c r="AK148" s="9" t="s">
        <v>42</v>
      </c>
      <c r="AL148" s="9" t="s">
        <v>43</v>
      </c>
      <c r="AM148" s="9" t="s">
        <v>44</v>
      </c>
      <c r="AN148" s="9" t="s">
        <v>45</v>
      </c>
      <c r="AO148" s="9" t="s">
        <v>46</v>
      </c>
      <c r="AP148" s="9" t="s">
        <v>47</v>
      </c>
      <c r="AQ148" s="9" t="s">
        <v>48</v>
      </c>
      <c r="AR148" s="9" t="s">
        <v>49</v>
      </c>
      <c r="AS148" s="9" t="s">
        <v>50</v>
      </c>
      <c r="AT148" s="9" t="s">
        <v>51</v>
      </c>
      <c r="AU148" s="9" t="s">
        <v>52</v>
      </c>
      <c r="AV148" s="9" t="s">
        <v>53</v>
      </c>
      <c r="AW148" s="9" t="s">
        <v>54</v>
      </c>
      <c r="AX148" s="9" t="s">
        <v>55</v>
      </c>
      <c r="AY148" s="9" t="s">
        <v>56</v>
      </c>
      <c r="AZ148" s="9" t="s">
        <v>57</v>
      </c>
      <c r="BA148" s="9" t="s">
        <v>58</v>
      </c>
      <c r="BB148" s="106" t="s">
        <v>59</v>
      </c>
      <c r="BC148" s="106" t="s">
        <v>60</v>
      </c>
      <c r="BD148" s="106" t="s">
        <v>61</v>
      </c>
      <c r="BE148" s="106" t="s">
        <v>62</v>
      </c>
      <c r="BF148" s="106" t="s">
        <v>63</v>
      </c>
      <c r="BG148" s="106" t="s">
        <v>64</v>
      </c>
      <c r="BH148" s="108">
        <v>28778</v>
      </c>
      <c r="BI148" s="106" t="s">
        <v>65</v>
      </c>
      <c r="BJ148" s="106" t="s">
        <v>66</v>
      </c>
      <c r="BK148" s="9" t="s">
        <v>67</v>
      </c>
      <c r="BL148" s="9" t="s">
        <v>68</v>
      </c>
      <c r="BM148" s="9" t="s">
        <v>69</v>
      </c>
      <c r="BN148" s="9" t="s">
        <v>70</v>
      </c>
      <c r="BO148" s="9" t="s">
        <v>71</v>
      </c>
      <c r="BP148" s="9" t="s">
        <v>72</v>
      </c>
      <c r="BQ148" s="106" t="s">
        <v>73</v>
      </c>
      <c r="BR148" s="106" t="s">
        <v>74</v>
      </c>
      <c r="BS148" s="106" t="s">
        <v>75</v>
      </c>
      <c r="BT148" s="106" t="s">
        <v>76</v>
      </c>
      <c r="BU148" s="106" t="s">
        <v>77</v>
      </c>
      <c r="BV148" s="106" t="s">
        <v>78</v>
      </c>
      <c r="BW148" s="106" t="s">
        <v>79</v>
      </c>
      <c r="BX148" s="106" t="s">
        <v>80</v>
      </c>
      <c r="BY148" s="106" t="s">
        <v>81</v>
      </c>
      <c r="BZ148" s="106" t="s">
        <v>82</v>
      </c>
      <c r="CA148" s="106" t="s">
        <v>83</v>
      </c>
      <c r="CB148" s="106" t="s">
        <v>84</v>
      </c>
      <c r="CC148" s="106" t="s">
        <v>85</v>
      </c>
      <c r="CD148" s="106" t="s">
        <v>86</v>
      </c>
      <c r="CE148" s="106" t="s">
        <v>87</v>
      </c>
      <c r="CF148" s="106" t="s">
        <v>88</v>
      </c>
      <c r="CG148" s="106" t="s">
        <v>89</v>
      </c>
      <c r="CH148" s="106" t="s">
        <v>90</v>
      </c>
      <c r="CI148" s="106" t="s">
        <v>91</v>
      </c>
      <c r="CJ148" s="106" t="s">
        <v>92</v>
      </c>
      <c r="CK148" s="106" t="s">
        <v>93</v>
      </c>
      <c r="CL148" s="270"/>
    </row>
    <row r="149" spans="1:90" x14ac:dyDescent="0.6">
      <c r="A149" s="8" t="s">
        <v>94</v>
      </c>
      <c r="B149" s="106" t="s">
        <v>95</v>
      </c>
      <c r="C149" s="106" t="s">
        <v>96</v>
      </c>
      <c r="D149" s="106" t="s">
        <v>97</v>
      </c>
      <c r="E149" s="106" t="s">
        <v>98</v>
      </c>
      <c r="F149" s="106" t="s">
        <v>99</v>
      </c>
      <c r="G149" s="106" t="s">
        <v>100</v>
      </c>
      <c r="H149" s="106" t="s">
        <v>101</v>
      </c>
      <c r="I149" s="106" t="s">
        <v>102</v>
      </c>
      <c r="J149" s="106" t="s">
        <v>103</v>
      </c>
      <c r="K149" s="106" t="s">
        <v>104</v>
      </c>
      <c r="L149" s="106" t="s">
        <v>105</v>
      </c>
      <c r="M149" s="106" t="s">
        <v>106</v>
      </c>
      <c r="N149" s="9" t="s">
        <v>107</v>
      </c>
      <c r="O149" s="9" t="s">
        <v>108</v>
      </c>
      <c r="P149" s="9" t="s">
        <v>109</v>
      </c>
      <c r="Q149" s="9" t="s">
        <v>110</v>
      </c>
      <c r="R149" s="9" t="s">
        <v>111</v>
      </c>
      <c r="S149" s="9" t="s">
        <v>112</v>
      </c>
      <c r="T149" s="9" t="s">
        <v>113</v>
      </c>
      <c r="U149" s="9" t="s">
        <v>114</v>
      </c>
      <c r="V149" s="106" t="s">
        <v>115</v>
      </c>
      <c r="W149" s="106" t="s">
        <v>116</v>
      </c>
      <c r="X149" s="106" t="s">
        <v>117</v>
      </c>
      <c r="Y149" s="106" t="s">
        <v>118</v>
      </c>
      <c r="Z149" s="106" t="s">
        <v>119</v>
      </c>
      <c r="AA149" s="106" t="s">
        <v>120</v>
      </c>
      <c r="AB149" s="106" t="s">
        <v>121</v>
      </c>
      <c r="AC149" s="106" t="s">
        <v>122</v>
      </c>
      <c r="AD149" s="106" t="s">
        <v>123</v>
      </c>
      <c r="AE149" s="106" t="s">
        <v>124</v>
      </c>
      <c r="AF149" s="106" t="s">
        <v>125</v>
      </c>
      <c r="AG149" s="106" t="s">
        <v>126</v>
      </c>
      <c r="AH149" s="106" t="s">
        <v>127</v>
      </c>
      <c r="AI149" s="106" t="s">
        <v>128</v>
      </c>
      <c r="AJ149" s="9" t="s">
        <v>129</v>
      </c>
      <c r="AK149" s="9" t="s">
        <v>130</v>
      </c>
      <c r="AL149" s="9" t="s">
        <v>131</v>
      </c>
      <c r="AM149" s="9" t="s">
        <v>132</v>
      </c>
      <c r="AN149" s="9" t="s">
        <v>133</v>
      </c>
      <c r="AO149" s="9" t="s">
        <v>134</v>
      </c>
      <c r="AP149" s="9" t="s">
        <v>135</v>
      </c>
      <c r="AQ149" s="9" t="s">
        <v>136</v>
      </c>
      <c r="AR149" s="9" t="s">
        <v>137</v>
      </c>
      <c r="AS149" s="9" t="s">
        <v>345</v>
      </c>
      <c r="AT149" s="9" t="s">
        <v>138</v>
      </c>
      <c r="AU149" s="9" t="s">
        <v>344</v>
      </c>
      <c r="AV149" s="9" t="s">
        <v>139</v>
      </c>
      <c r="AW149" s="9" t="s">
        <v>140</v>
      </c>
      <c r="AX149" s="9" t="s">
        <v>141</v>
      </c>
      <c r="AY149" s="9" t="s">
        <v>142</v>
      </c>
      <c r="AZ149" s="9" t="s">
        <v>143</v>
      </c>
      <c r="BA149" s="9" t="s">
        <v>144</v>
      </c>
      <c r="BB149" s="106" t="s">
        <v>145</v>
      </c>
      <c r="BC149" s="106" t="s">
        <v>146</v>
      </c>
      <c r="BD149" s="106" t="s">
        <v>147</v>
      </c>
      <c r="BE149" s="106" t="s">
        <v>148</v>
      </c>
      <c r="BF149" s="106" t="s">
        <v>149</v>
      </c>
      <c r="BG149" s="106" t="s">
        <v>150</v>
      </c>
      <c r="BH149" s="106" t="s">
        <v>151</v>
      </c>
      <c r="BI149" s="106" t="s">
        <v>152</v>
      </c>
      <c r="BJ149" s="106" t="s">
        <v>153</v>
      </c>
      <c r="BK149" s="9" t="s">
        <v>154</v>
      </c>
      <c r="BL149" s="9" t="s">
        <v>155</v>
      </c>
      <c r="BM149" s="9" t="s">
        <v>156</v>
      </c>
      <c r="BN149" s="9" t="s">
        <v>157</v>
      </c>
      <c r="BO149" s="9" t="s">
        <v>158</v>
      </c>
      <c r="BP149" s="9" t="s">
        <v>352</v>
      </c>
      <c r="BQ149" s="106" t="s">
        <v>160</v>
      </c>
      <c r="BR149" s="106" t="s">
        <v>161</v>
      </c>
      <c r="BS149" s="106" t="s">
        <v>162</v>
      </c>
      <c r="BT149" s="106" t="s">
        <v>163</v>
      </c>
      <c r="BU149" s="106" t="s">
        <v>164</v>
      </c>
      <c r="BV149" s="106" t="s">
        <v>165</v>
      </c>
      <c r="BW149" s="106" t="s">
        <v>166</v>
      </c>
      <c r="BX149" s="106" t="s">
        <v>167</v>
      </c>
      <c r="BY149" s="106" t="s">
        <v>168</v>
      </c>
      <c r="BZ149" s="106" t="s">
        <v>169</v>
      </c>
      <c r="CA149" s="106" t="s">
        <v>170</v>
      </c>
      <c r="CB149" s="106" t="s">
        <v>171</v>
      </c>
      <c r="CC149" s="106" t="s">
        <v>172</v>
      </c>
      <c r="CD149" s="106" t="s">
        <v>173</v>
      </c>
      <c r="CE149" s="106" t="s">
        <v>174</v>
      </c>
      <c r="CF149" s="106" t="s">
        <v>175</v>
      </c>
      <c r="CG149" s="106" t="s">
        <v>176</v>
      </c>
      <c r="CH149" s="106" t="s">
        <v>177</v>
      </c>
      <c r="CI149" s="106" t="s">
        <v>178</v>
      </c>
      <c r="CJ149" s="106" t="s">
        <v>179</v>
      </c>
      <c r="CK149" s="106" t="s">
        <v>180</v>
      </c>
      <c r="CL149" s="270"/>
    </row>
    <row r="150" spans="1:90" ht="24.6" x14ac:dyDescent="0.6">
      <c r="A150" s="110" t="s">
        <v>297</v>
      </c>
      <c r="B150" s="111">
        <v>1144857214</v>
      </c>
      <c r="C150" s="111">
        <v>124599474.86999999</v>
      </c>
      <c r="D150" s="111">
        <v>123534000</v>
      </c>
      <c r="E150" s="111">
        <v>108711085.34</v>
      </c>
      <c r="F150" s="111">
        <v>84240062.699999988</v>
      </c>
      <c r="G150" s="111">
        <v>137802907.86000001</v>
      </c>
      <c r="H150" s="111">
        <v>176267035.22</v>
      </c>
      <c r="I150" s="111">
        <v>288002873.74000001</v>
      </c>
      <c r="J150" s="111">
        <v>127329820</v>
      </c>
      <c r="K150" s="111">
        <v>150615590</v>
      </c>
      <c r="L150" s="111">
        <v>371151732.11000007</v>
      </c>
      <c r="M150" s="111">
        <v>55045197.399999999</v>
      </c>
      <c r="N150" s="111">
        <v>729284258.94000006</v>
      </c>
      <c r="O150" s="111">
        <v>129884030.91999999</v>
      </c>
      <c r="P150" s="111">
        <v>200041500</v>
      </c>
      <c r="Q150" s="111">
        <v>302602004.75999999</v>
      </c>
      <c r="R150" s="111">
        <v>125557238.44999999</v>
      </c>
      <c r="S150" s="111">
        <v>138746232.53</v>
      </c>
      <c r="T150" s="111">
        <v>109522393.05</v>
      </c>
      <c r="U150" s="111">
        <v>68572360.069999993</v>
      </c>
      <c r="V150" s="111">
        <v>1391800000</v>
      </c>
      <c r="W150" s="111">
        <v>113259699.08</v>
      </c>
      <c r="X150" s="111">
        <v>188160709.04999998</v>
      </c>
      <c r="Y150" s="111">
        <v>140040052.43000001</v>
      </c>
      <c r="Z150" s="111">
        <v>76973647.659999996</v>
      </c>
      <c r="AA150" s="111">
        <v>94611394.350000009</v>
      </c>
      <c r="AB150" s="111">
        <v>102000000</v>
      </c>
      <c r="AC150" s="111">
        <v>334000000</v>
      </c>
      <c r="AD150" s="111">
        <v>98325000</v>
      </c>
      <c r="AE150" s="111">
        <v>104753251.21000001</v>
      </c>
      <c r="AF150" s="111">
        <v>129939389.96000001</v>
      </c>
      <c r="AG150" s="111">
        <v>218852070.54999998</v>
      </c>
      <c r="AH150" s="111">
        <v>109579120.31</v>
      </c>
      <c r="AI150" s="111">
        <v>104368227.43000001</v>
      </c>
      <c r="AJ150" s="111">
        <v>3024070991.8699999</v>
      </c>
      <c r="AK150" s="111">
        <v>129995638.13</v>
      </c>
      <c r="AL150" s="111">
        <v>119510431.44999999</v>
      </c>
      <c r="AM150" s="111">
        <v>251452295.39000002</v>
      </c>
      <c r="AN150" s="111">
        <v>220821611.81999999</v>
      </c>
      <c r="AO150" s="111">
        <v>121582537.51000001</v>
      </c>
      <c r="AP150" s="111">
        <v>49134734</v>
      </c>
      <c r="AQ150" s="111">
        <v>662963960.74000001</v>
      </c>
      <c r="AR150" s="111">
        <v>121359883.30000001</v>
      </c>
      <c r="AS150" s="111">
        <v>224760216.08000001</v>
      </c>
      <c r="AT150" s="111">
        <v>211312865.76999998</v>
      </c>
      <c r="AU150" s="111">
        <v>120921617.83999999</v>
      </c>
      <c r="AV150" s="111">
        <v>77794941.890000001</v>
      </c>
      <c r="AW150" s="111">
        <v>126565000</v>
      </c>
      <c r="AX150" s="111">
        <v>118092275.40000001</v>
      </c>
      <c r="AY150" s="111">
        <v>90133683.810000002</v>
      </c>
      <c r="AZ150" s="111">
        <v>742044121.22000003</v>
      </c>
      <c r="BA150" s="111">
        <v>99206465.500000015</v>
      </c>
      <c r="BB150" s="111">
        <v>1381650000</v>
      </c>
      <c r="BC150" s="111">
        <v>311900624.35000002</v>
      </c>
      <c r="BD150" s="111">
        <v>103862233.05</v>
      </c>
      <c r="BE150" s="111">
        <v>135186374.93000001</v>
      </c>
      <c r="BF150" s="111">
        <v>870323848</v>
      </c>
      <c r="BG150" s="111">
        <v>85569595.099999994</v>
      </c>
      <c r="BH150" s="111">
        <v>70670970.050000012</v>
      </c>
      <c r="BI150" s="111">
        <v>105691358.30999999</v>
      </c>
      <c r="BJ150" s="111">
        <v>94397406.49000001</v>
      </c>
      <c r="BK150" s="111">
        <v>976900000</v>
      </c>
      <c r="BL150" s="111">
        <v>202106466.61000001</v>
      </c>
      <c r="BM150" s="111">
        <v>164020928.71000001</v>
      </c>
      <c r="BN150" s="111">
        <v>239515778.52000001</v>
      </c>
      <c r="BO150" s="111">
        <v>161172396.36000001</v>
      </c>
      <c r="BP150" s="111">
        <v>111530428.49000001</v>
      </c>
      <c r="BQ150" s="111">
        <v>4587050237</v>
      </c>
      <c r="BR150" s="111">
        <v>167158686.63</v>
      </c>
      <c r="BS150" s="111">
        <v>149750724.93000001</v>
      </c>
      <c r="BT150" s="111">
        <v>694957638.60000002</v>
      </c>
      <c r="BU150" s="111">
        <v>57800431.019999996</v>
      </c>
      <c r="BV150" s="111">
        <v>129329111.45999998</v>
      </c>
      <c r="BW150" s="111">
        <v>424932000</v>
      </c>
      <c r="BX150" s="111">
        <v>90600897.040000007</v>
      </c>
      <c r="BY150" s="111">
        <v>99185364.400000006</v>
      </c>
      <c r="BZ150" s="111">
        <v>131222695</v>
      </c>
      <c r="CA150" s="111">
        <v>184531036.91</v>
      </c>
      <c r="CB150" s="111">
        <v>343173053.70000005</v>
      </c>
      <c r="CC150" s="111">
        <v>187590967.44</v>
      </c>
      <c r="CD150" s="111">
        <v>284454914.00999999</v>
      </c>
      <c r="CE150" s="111">
        <v>90338120.129999995</v>
      </c>
      <c r="CF150" s="111">
        <v>84926996.510000005</v>
      </c>
      <c r="CG150" s="111">
        <v>94944077.039999992</v>
      </c>
      <c r="CH150" s="111">
        <v>90037843</v>
      </c>
      <c r="CI150" s="111">
        <v>436843133.23999995</v>
      </c>
      <c r="CJ150" s="111">
        <v>76275642.439999998</v>
      </c>
      <c r="CK150" s="111">
        <v>68948265.36999999</v>
      </c>
      <c r="CL150" s="111">
        <v>27902492896.650002</v>
      </c>
    </row>
    <row r="151" spans="1:90" ht="24.6" x14ac:dyDescent="0.6">
      <c r="A151" s="110" t="s">
        <v>298</v>
      </c>
      <c r="B151" s="111">
        <v>1058023558.7900001</v>
      </c>
      <c r="C151" s="111">
        <v>124173184.8</v>
      </c>
      <c r="D151" s="111">
        <v>121144860</v>
      </c>
      <c r="E151" s="111">
        <v>108299696.69000001</v>
      </c>
      <c r="F151" s="111">
        <v>81493112.640000001</v>
      </c>
      <c r="G151" s="111">
        <v>130755869.96000001</v>
      </c>
      <c r="H151" s="111">
        <v>172527273.71000001</v>
      </c>
      <c r="I151" s="111">
        <v>279864907.96999997</v>
      </c>
      <c r="J151" s="111">
        <v>122164350</v>
      </c>
      <c r="K151" s="111">
        <v>145470974</v>
      </c>
      <c r="L151" s="111">
        <v>337289636.26000005</v>
      </c>
      <c r="M151" s="111">
        <v>51814353.879999995</v>
      </c>
      <c r="N151" s="111">
        <v>692805380.93000007</v>
      </c>
      <c r="O151" s="111">
        <v>124870831.60000004</v>
      </c>
      <c r="P151" s="111">
        <v>184409392.5</v>
      </c>
      <c r="Q151" s="111">
        <v>235812906.75</v>
      </c>
      <c r="R151" s="111">
        <v>122982715.36999999</v>
      </c>
      <c r="S151" s="111">
        <v>124731923.69</v>
      </c>
      <c r="T151" s="111">
        <v>105889344.73999999</v>
      </c>
      <c r="U151" s="111">
        <v>64157584.030000001</v>
      </c>
      <c r="V151" s="111">
        <v>1274471720</v>
      </c>
      <c r="W151" s="111">
        <v>94036649.079999998</v>
      </c>
      <c r="X151" s="111">
        <v>163653668.58000004</v>
      </c>
      <c r="Y151" s="111">
        <v>125887536.00000001</v>
      </c>
      <c r="Z151" s="111">
        <v>66730164.319999993</v>
      </c>
      <c r="AA151" s="111">
        <v>83677185.090000004</v>
      </c>
      <c r="AB151" s="111">
        <v>92505400.079999998</v>
      </c>
      <c r="AC151" s="111">
        <v>325500000</v>
      </c>
      <c r="AD151" s="111">
        <v>94210000</v>
      </c>
      <c r="AE151" s="111">
        <v>96960805.900000006</v>
      </c>
      <c r="AF151" s="111">
        <v>122993650.72</v>
      </c>
      <c r="AG151" s="111">
        <v>200925835.93000001</v>
      </c>
      <c r="AH151" s="111">
        <v>104513801.89999999</v>
      </c>
      <c r="AI151" s="111">
        <v>89242612.230000004</v>
      </c>
      <c r="AJ151" s="111">
        <v>2629857411.8699999</v>
      </c>
      <c r="AK151" s="111">
        <v>127406020.25999999</v>
      </c>
      <c r="AL151" s="111">
        <v>101239642.43000001</v>
      </c>
      <c r="AM151" s="111">
        <v>242259462.31999999</v>
      </c>
      <c r="AN151" s="111">
        <v>214716494.04999998</v>
      </c>
      <c r="AO151" s="111">
        <v>115881540.77</v>
      </c>
      <c r="AP151" s="111">
        <v>48273334</v>
      </c>
      <c r="AQ151" s="111">
        <v>598725805.69999993</v>
      </c>
      <c r="AR151" s="111">
        <v>115852305.09999999</v>
      </c>
      <c r="AS151" s="111">
        <v>208030136.92000002</v>
      </c>
      <c r="AT151" s="111">
        <v>198701779.79000002</v>
      </c>
      <c r="AU151" s="111">
        <v>111323112.26000002</v>
      </c>
      <c r="AV151" s="111">
        <v>73699533.320000008</v>
      </c>
      <c r="AW151" s="111">
        <v>125923074.01000001</v>
      </c>
      <c r="AX151" s="111">
        <v>110194696.05000001</v>
      </c>
      <c r="AY151" s="111">
        <v>79982295.109999985</v>
      </c>
      <c r="AZ151" s="111">
        <v>737450584.7299999</v>
      </c>
      <c r="BA151" s="111">
        <v>91365305.229999989</v>
      </c>
      <c r="BB151" s="111">
        <v>1249970000</v>
      </c>
      <c r="BC151" s="111">
        <v>299414644.38</v>
      </c>
      <c r="BD151" s="111">
        <v>100188269.52000001</v>
      </c>
      <c r="BE151" s="111">
        <v>119041315</v>
      </c>
      <c r="BF151" s="111">
        <v>692486907.11000001</v>
      </c>
      <c r="BG151" s="111">
        <v>76030398.670000002</v>
      </c>
      <c r="BH151" s="111">
        <v>60986475.760000005</v>
      </c>
      <c r="BI151" s="111">
        <v>88000976.670000002</v>
      </c>
      <c r="BJ151" s="111">
        <v>75758361.650000006</v>
      </c>
      <c r="BK151" s="111">
        <v>862500000</v>
      </c>
      <c r="BL151" s="111">
        <v>193166009.58000004</v>
      </c>
      <c r="BM151" s="111">
        <v>150095110.48999998</v>
      </c>
      <c r="BN151" s="111">
        <v>228973299.09999999</v>
      </c>
      <c r="BO151" s="111">
        <v>154382306.78</v>
      </c>
      <c r="BP151" s="111">
        <v>110517800.31</v>
      </c>
      <c r="BQ151" s="111">
        <v>4263073217.0000005</v>
      </c>
      <c r="BR151" s="111">
        <v>166003917.71000004</v>
      </c>
      <c r="BS151" s="111">
        <v>142186181.09999999</v>
      </c>
      <c r="BT151" s="111">
        <v>633806816</v>
      </c>
      <c r="BU151" s="111">
        <v>51456756.630000003</v>
      </c>
      <c r="BV151" s="111">
        <v>123027791.44999999</v>
      </c>
      <c r="BW151" s="111">
        <v>368644232.75000006</v>
      </c>
      <c r="BX151" s="111">
        <v>85455106.00999999</v>
      </c>
      <c r="BY151" s="111">
        <v>95596560.850000009</v>
      </c>
      <c r="BZ151" s="111">
        <v>125098770</v>
      </c>
      <c r="CA151" s="111">
        <v>176058394.31999996</v>
      </c>
      <c r="CB151" s="111">
        <v>321325266.54999995</v>
      </c>
      <c r="CC151" s="111">
        <v>181096435.14000002</v>
      </c>
      <c r="CD151" s="111">
        <v>268419310.31999999</v>
      </c>
      <c r="CE151" s="111">
        <v>84620160.260000005</v>
      </c>
      <c r="CF151" s="111">
        <v>81844680.430000007</v>
      </c>
      <c r="CG151" s="111">
        <v>90049022.459999993</v>
      </c>
      <c r="CH151" s="111">
        <v>85011960.519999996</v>
      </c>
      <c r="CI151" s="111">
        <v>400441844.19999999</v>
      </c>
      <c r="CJ151" s="111">
        <v>66649456.609999999</v>
      </c>
      <c r="CK151" s="111">
        <v>63397551.739999995</v>
      </c>
      <c r="CL151" s="111">
        <v>25603309509.130009</v>
      </c>
    </row>
    <row r="152" spans="1:90" ht="24.6" x14ac:dyDescent="0.6">
      <c r="A152" s="110" t="s">
        <v>299</v>
      </c>
      <c r="B152" s="112">
        <v>86833655.209999919</v>
      </c>
      <c r="C152" s="112">
        <v>426290.06999999285</v>
      </c>
      <c r="D152" s="112">
        <v>2389140</v>
      </c>
      <c r="E152" s="112">
        <v>411388.64999999106</v>
      </c>
      <c r="F152" s="112">
        <v>2746950.0599999875</v>
      </c>
      <c r="G152" s="112">
        <v>7047037.900000006</v>
      </c>
      <c r="H152" s="112">
        <v>3739761.5099999905</v>
      </c>
      <c r="I152" s="112">
        <v>8137965.7700000405</v>
      </c>
      <c r="J152" s="112">
        <v>5165470</v>
      </c>
      <c r="K152" s="112">
        <v>5144616</v>
      </c>
      <c r="L152" s="112">
        <v>33862095.850000024</v>
      </c>
      <c r="M152" s="112">
        <v>3230843.5200000033</v>
      </c>
      <c r="N152" s="112">
        <v>36478878.00999999</v>
      </c>
      <c r="O152" s="112">
        <v>5013199.3199999481</v>
      </c>
      <c r="P152" s="112">
        <v>15632107.5</v>
      </c>
      <c r="Q152" s="112">
        <v>66789098.00999999</v>
      </c>
      <c r="R152" s="112">
        <v>2574523.0799999982</v>
      </c>
      <c r="S152" s="112">
        <v>14014308.840000004</v>
      </c>
      <c r="T152" s="112">
        <v>3633048.3100000024</v>
      </c>
      <c r="U152" s="112">
        <v>4414776.0399999917</v>
      </c>
      <c r="V152" s="112">
        <v>117328280</v>
      </c>
      <c r="W152" s="112">
        <v>19223050</v>
      </c>
      <c r="X152" s="112">
        <v>24507040.469999939</v>
      </c>
      <c r="Y152" s="112">
        <v>14152516.429999992</v>
      </c>
      <c r="Z152" s="112">
        <v>10243483.340000004</v>
      </c>
      <c r="AA152" s="112">
        <v>10934209.260000005</v>
      </c>
      <c r="AB152" s="112">
        <v>9494599.9200000018</v>
      </c>
      <c r="AC152" s="112">
        <v>8500000</v>
      </c>
      <c r="AD152" s="112">
        <v>4115000</v>
      </c>
      <c r="AE152" s="112">
        <v>7792445.3100000024</v>
      </c>
      <c r="AF152" s="112">
        <v>6945739.2400000095</v>
      </c>
      <c r="AG152" s="112">
        <v>17926234.619999975</v>
      </c>
      <c r="AH152" s="112">
        <v>5065318.4100000113</v>
      </c>
      <c r="AI152" s="112">
        <v>15125615.200000003</v>
      </c>
      <c r="AJ152" s="112">
        <v>394213580</v>
      </c>
      <c r="AK152" s="112">
        <v>2589617.8700000048</v>
      </c>
      <c r="AL152" s="112">
        <v>18270789.019999981</v>
      </c>
      <c r="AM152" s="112">
        <v>9192833.0700000226</v>
      </c>
      <c r="AN152" s="112">
        <v>6105117.7700000107</v>
      </c>
      <c r="AO152" s="112">
        <v>5700996.7400000095</v>
      </c>
      <c r="AP152" s="112">
        <v>861400</v>
      </c>
      <c r="AQ152" s="112">
        <v>64238155.040000081</v>
      </c>
      <c r="AR152" s="112">
        <v>5507578.2000000179</v>
      </c>
      <c r="AS152" s="112">
        <v>16730079.159999996</v>
      </c>
      <c r="AT152" s="112">
        <v>12611085.979999959</v>
      </c>
      <c r="AU152" s="112">
        <v>9598505.5799999684</v>
      </c>
      <c r="AV152" s="112">
        <v>4095408.5699999928</v>
      </c>
      <c r="AW152" s="112">
        <v>641925.98999999464</v>
      </c>
      <c r="AX152" s="112">
        <v>7897579.349999994</v>
      </c>
      <c r="AY152" s="112">
        <v>10151388.700000018</v>
      </c>
      <c r="AZ152" s="112">
        <v>4593536.4900001287</v>
      </c>
      <c r="BA152" s="112">
        <v>7841160.2700000256</v>
      </c>
      <c r="BB152" s="112">
        <v>131680000</v>
      </c>
      <c r="BC152" s="112">
        <v>12485979.970000029</v>
      </c>
      <c r="BD152" s="112">
        <v>3673963.5299999863</v>
      </c>
      <c r="BE152" s="112">
        <v>16145059.930000007</v>
      </c>
      <c r="BF152" s="112">
        <v>177836940.88999999</v>
      </c>
      <c r="BG152" s="112">
        <v>9539196.4299999923</v>
      </c>
      <c r="BH152" s="112">
        <v>9684494.2900000066</v>
      </c>
      <c r="BI152" s="112">
        <v>17690381.639999986</v>
      </c>
      <c r="BJ152" s="112">
        <v>18639044.840000004</v>
      </c>
      <c r="BK152" s="112">
        <v>114400000</v>
      </c>
      <c r="BL152" s="112">
        <v>8940457.0299999714</v>
      </c>
      <c r="BM152" s="112">
        <v>13925818.220000029</v>
      </c>
      <c r="BN152" s="112">
        <v>10542479.420000017</v>
      </c>
      <c r="BO152" s="112">
        <v>6790089.5800000131</v>
      </c>
      <c r="BP152" s="112">
        <v>1012628.1800000072</v>
      </c>
      <c r="BQ152" s="112">
        <v>323977019.99999952</v>
      </c>
      <c r="BR152" s="112">
        <v>1154768.9199999571</v>
      </c>
      <c r="BS152" s="112">
        <v>7564543.8300000131</v>
      </c>
      <c r="BT152" s="112">
        <v>61150822.600000024</v>
      </c>
      <c r="BU152" s="112">
        <v>6343674.3899999931</v>
      </c>
      <c r="BV152" s="112">
        <v>6301320.0099999905</v>
      </c>
      <c r="BW152" s="112">
        <v>56287767.24999994</v>
      </c>
      <c r="BX152" s="112">
        <v>5145791.0300000161</v>
      </c>
      <c r="BY152" s="112">
        <v>3588803.549999997</v>
      </c>
      <c r="BZ152" s="112">
        <v>6123925</v>
      </c>
      <c r="CA152" s="112">
        <v>8472642.5900000334</v>
      </c>
      <c r="CB152" s="112">
        <v>21847787.150000095</v>
      </c>
      <c r="CC152" s="112">
        <v>6494532.2999999821</v>
      </c>
      <c r="CD152" s="112">
        <v>16035603.689999998</v>
      </c>
      <c r="CE152" s="112">
        <v>5717959.8699999899</v>
      </c>
      <c r="CF152" s="112">
        <v>3082316.0799999982</v>
      </c>
      <c r="CG152" s="112">
        <v>4895054.5799999982</v>
      </c>
      <c r="CH152" s="112">
        <v>5025882.4800000042</v>
      </c>
      <c r="CI152" s="112">
        <v>36401289.039999962</v>
      </c>
      <c r="CJ152" s="112">
        <v>9626185.8299999982</v>
      </c>
      <c r="CK152" s="112">
        <v>5550713.6299999952</v>
      </c>
      <c r="CL152" s="112">
        <v>2299183387.5199928</v>
      </c>
    </row>
    <row r="153" spans="1:90" ht="24.6" x14ac:dyDescent="0.6">
      <c r="A153" s="110" t="s">
        <v>300</v>
      </c>
      <c r="B153" s="113" t="s">
        <v>324</v>
      </c>
      <c r="C153" s="113" t="s">
        <v>324</v>
      </c>
      <c r="D153" s="113" t="s">
        <v>324</v>
      </c>
      <c r="E153" s="113" t="s">
        <v>324</v>
      </c>
      <c r="F153" s="113" t="s">
        <v>324</v>
      </c>
      <c r="G153" s="113" t="s">
        <v>324</v>
      </c>
      <c r="H153" s="113" t="s">
        <v>324</v>
      </c>
      <c r="I153" s="113" t="s">
        <v>324</v>
      </c>
      <c r="J153" s="113" t="s">
        <v>324</v>
      </c>
      <c r="K153" s="113" t="s">
        <v>324</v>
      </c>
      <c r="L153" s="113" t="s">
        <v>324</v>
      </c>
      <c r="M153" s="113" t="s">
        <v>324</v>
      </c>
      <c r="N153" s="113" t="s">
        <v>324</v>
      </c>
      <c r="O153" s="113" t="s">
        <v>324</v>
      </c>
      <c r="P153" s="113" t="s">
        <v>324</v>
      </c>
      <c r="Q153" s="113" t="s">
        <v>324</v>
      </c>
      <c r="R153" s="113" t="s">
        <v>324</v>
      </c>
      <c r="S153" s="113" t="s">
        <v>324</v>
      </c>
      <c r="T153" s="113" t="s">
        <v>324</v>
      </c>
      <c r="U153" s="113" t="s">
        <v>324</v>
      </c>
      <c r="V153" s="113" t="s">
        <v>324</v>
      </c>
      <c r="W153" s="113" t="s">
        <v>324</v>
      </c>
      <c r="X153" s="113" t="s">
        <v>324</v>
      </c>
      <c r="Y153" s="113" t="s">
        <v>324</v>
      </c>
      <c r="Z153" s="113" t="s">
        <v>324</v>
      </c>
      <c r="AA153" s="113" t="s">
        <v>324</v>
      </c>
      <c r="AB153" s="113" t="s">
        <v>324</v>
      </c>
      <c r="AC153" s="113" t="s">
        <v>324</v>
      </c>
      <c r="AD153" s="113" t="s">
        <v>324</v>
      </c>
      <c r="AE153" s="113" t="s">
        <v>324</v>
      </c>
      <c r="AF153" s="113" t="s">
        <v>324</v>
      </c>
      <c r="AG153" s="113" t="s">
        <v>324</v>
      </c>
      <c r="AH153" s="113" t="s">
        <v>324</v>
      </c>
      <c r="AI153" s="113" t="s">
        <v>324</v>
      </c>
      <c r="AJ153" s="113" t="s">
        <v>324</v>
      </c>
      <c r="AK153" s="113" t="s">
        <v>324</v>
      </c>
      <c r="AL153" s="113" t="s">
        <v>324</v>
      </c>
      <c r="AM153" s="113" t="s">
        <v>324</v>
      </c>
      <c r="AN153" s="113" t="s">
        <v>324</v>
      </c>
      <c r="AO153" s="113" t="s">
        <v>324</v>
      </c>
      <c r="AP153" s="113" t="s">
        <v>324</v>
      </c>
      <c r="AQ153" s="113" t="s">
        <v>324</v>
      </c>
      <c r="AR153" s="113" t="s">
        <v>324</v>
      </c>
      <c r="AS153" s="113" t="s">
        <v>324</v>
      </c>
      <c r="AT153" s="113" t="s">
        <v>324</v>
      </c>
      <c r="AU153" s="113" t="s">
        <v>324</v>
      </c>
      <c r="AV153" s="113" t="s">
        <v>324</v>
      </c>
      <c r="AW153" s="113" t="s">
        <v>324</v>
      </c>
      <c r="AX153" s="113" t="s">
        <v>324</v>
      </c>
      <c r="AY153" s="113" t="s">
        <v>324</v>
      </c>
      <c r="AZ153" s="113" t="s">
        <v>324</v>
      </c>
      <c r="BA153" s="113" t="s">
        <v>324</v>
      </c>
      <c r="BB153" s="113" t="s">
        <v>324</v>
      </c>
      <c r="BC153" s="113" t="s">
        <v>324</v>
      </c>
      <c r="BD153" s="113" t="s">
        <v>324</v>
      </c>
      <c r="BE153" s="113" t="s">
        <v>324</v>
      </c>
      <c r="BF153" s="113" t="s">
        <v>324</v>
      </c>
      <c r="BG153" s="113" t="s">
        <v>324</v>
      </c>
      <c r="BH153" s="113" t="s">
        <v>324</v>
      </c>
      <c r="BI153" s="113" t="s">
        <v>324</v>
      </c>
      <c r="BJ153" s="113" t="s">
        <v>324</v>
      </c>
      <c r="BK153" s="113" t="s">
        <v>324</v>
      </c>
      <c r="BL153" s="113" t="s">
        <v>324</v>
      </c>
      <c r="BM153" s="113" t="s">
        <v>324</v>
      </c>
      <c r="BN153" s="113" t="s">
        <v>324</v>
      </c>
      <c r="BO153" s="113" t="s">
        <v>324</v>
      </c>
      <c r="BP153" s="113" t="s">
        <v>324</v>
      </c>
      <c r="BQ153" s="113" t="s">
        <v>324</v>
      </c>
      <c r="BR153" s="113" t="s">
        <v>324</v>
      </c>
      <c r="BS153" s="113" t="s">
        <v>324</v>
      </c>
      <c r="BT153" s="113" t="s">
        <v>324</v>
      </c>
      <c r="BU153" s="113" t="s">
        <v>324</v>
      </c>
      <c r="BV153" s="113" t="s">
        <v>324</v>
      </c>
      <c r="BW153" s="113" t="s">
        <v>324</v>
      </c>
      <c r="BX153" s="113" t="s">
        <v>324</v>
      </c>
      <c r="BY153" s="113" t="s">
        <v>324</v>
      </c>
      <c r="BZ153" s="113" t="s">
        <v>324</v>
      </c>
      <c r="CA153" s="113" t="s">
        <v>324</v>
      </c>
      <c r="CB153" s="113" t="s">
        <v>324</v>
      </c>
      <c r="CC153" s="113" t="s">
        <v>324</v>
      </c>
      <c r="CD153" s="113" t="s">
        <v>324</v>
      </c>
      <c r="CE153" s="113" t="s">
        <v>324</v>
      </c>
      <c r="CF153" s="113" t="s">
        <v>324</v>
      </c>
      <c r="CG153" s="113" t="s">
        <v>324</v>
      </c>
      <c r="CH153" s="113" t="s">
        <v>324</v>
      </c>
      <c r="CI153" s="113" t="s">
        <v>324</v>
      </c>
      <c r="CJ153" s="113" t="s">
        <v>324</v>
      </c>
      <c r="CK153" s="113" t="s">
        <v>324</v>
      </c>
      <c r="CL153" s="113" t="s">
        <v>324</v>
      </c>
    </row>
    <row r="154" spans="1:90" ht="24.6" x14ac:dyDescent="0.6">
      <c r="A154" s="110" t="s">
        <v>301</v>
      </c>
      <c r="B154" s="112">
        <v>17366731.050000001</v>
      </c>
      <c r="C154" s="112">
        <v>85258.01999999999</v>
      </c>
      <c r="D154" s="112">
        <v>477828</v>
      </c>
      <c r="E154" s="112">
        <v>82277.73</v>
      </c>
      <c r="F154" s="112">
        <v>549390.02</v>
      </c>
      <c r="G154" s="112">
        <v>1409407.58</v>
      </c>
      <c r="H154" s="112">
        <v>747952.31</v>
      </c>
      <c r="I154" s="112">
        <v>1627593.16</v>
      </c>
      <c r="J154" s="112">
        <v>1033094</v>
      </c>
      <c r="K154" s="112">
        <v>1028923.2</v>
      </c>
      <c r="L154" s="112">
        <v>6772419.1799999997</v>
      </c>
      <c r="M154" s="112">
        <v>646168.71</v>
      </c>
      <c r="N154" s="112">
        <v>7295775.6099999994</v>
      </c>
      <c r="O154" s="112">
        <v>1002639.87</v>
      </c>
      <c r="P154" s="112">
        <v>3126421.5</v>
      </c>
      <c r="Q154" s="112">
        <v>13357819.609999999</v>
      </c>
      <c r="R154" s="112">
        <v>514904.62</v>
      </c>
      <c r="S154" s="112">
        <v>2802861.7699999996</v>
      </c>
      <c r="T154" s="112">
        <v>726609.67</v>
      </c>
      <c r="U154" s="112">
        <v>882955.21</v>
      </c>
      <c r="V154" s="112">
        <v>23465656</v>
      </c>
      <c r="W154" s="112">
        <v>3844610</v>
      </c>
      <c r="X154" s="112">
        <v>4901408.0999999996</v>
      </c>
      <c r="Y154" s="112">
        <v>2830503.2899999996</v>
      </c>
      <c r="Z154" s="112">
        <v>2048696.67</v>
      </c>
      <c r="AA154" s="112">
        <v>2186841.86</v>
      </c>
      <c r="AB154" s="112">
        <v>1898919.99</v>
      </c>
      <c r="AC154" s="112">
        <v>1700000</v>
      </c>
      <c r="AD154" s="112">
        <v>823000</v>
      </c>
      <c r="AE154" s="112">
        <v>1558489.07</v>
      </c>
      <c r="AF154" s="112">
        <v>1389147.85</v>
      </c>
      <c r="AG154" s="112">
        <v>3585246.9299999997</v>
      </c>
      <c r="AH154" s="112">
        <v>1013063.6900000001</v>
      </c>
      <c r="AI154" s="112">
        <v>3025123.04</v>
      </c>
      <c r="AJ154" s="112">
        <v>78842716</v>
      </c>
      <c r="AK154" s="112">
        <v>517923.58</v>
      </c>
      <c r="AL154" s="112">
        <v>3654157.8099999996</v>
      </c>
      <c r="AM154" s="112">
        <v>1838566.62</v>
      </c>
      <c r="AN154" s="112">
        <v>1221023.56</v>
      </c>
      <c r="AO154" s="112">
        <v>1140199.3500000001</v>
      </c>
      <c r="AP154" s="112">
        <v>172280</v>
      </c>
      <c r="AQ154" s="112">
        <v>12847631.01</v>
      </c>
      <c r="AR154" s="112">
        <v>1101515.6399999999</v>
      </c>
      <c r="AS154" s="112">
        <v>3346015.84</v>
      </c>
      <c r="AT154" s="112">
        <v>2522217.1999999997</v>
      </c>
      <c r="AU154" s="112">
        <v>1919701.12</v>
      </c>
      <c r="AV154" s="112">
        <v>819081.72</v>
      </c>
      <c r="AW154" s="112">
        <v>128385.2</v>
      </c>
      <c r="AX154" s="112">
        <v>1579515.87</v>
      </c>
      <c r="AY154" s="112">
        <v>2030277.74</v>
      </c>
      <c r="AZ154" s="112">
        <v>918707.3</v>
      </c>
      <c r="BA154" s="112">
        <v>1568232.06</v>
      </c>
      <c r="BB154" s="112">
        <v>26336000</v>
      </c>
      <c r="BC154" s="112">
        <v>2497196</v>
      </c>
      <c r="BD154" s="112">
        <v>734792.71</v>
      </c>
      <c r="BE154" s="112">
        <v>3229011.9899999998</v>
      </c>
      <c r="BF154" s="112">
        <v>35567388.18</v>
      </c>
      <c r="BG154" s="112">
        <v>1907839.29</v>
      </c>
      <c r="BH154" s="112">
        <v>1936898.86</v>
      </c>
      <c r="BI154" s="112">
        <v>3538076.3299999996</v>
      </c>
      <c r="BJ154" s="112">
        <v>3727808.9699999997</v>
      </c>
      <c r="BK154" s="112">
        <v>22880000</v>
      </c>
      <c r="BL154" s="112">
        <v>1788091.41</v>
      </c>
      <c r="BM154" s="112">
        <v>2785163.65</v>
      </c>
      <c r="BN154" s="112">
        <v>2108495.8899999997</v>
      </c>
      <c r="BO154" s="112">
        <v>1358017.92</v>
      </c>
      <c r="BP154" s="112">
        <v>202525.64</v>
      </c>
      <c r="BQ154" s="112">
        <v>64795404</v>
      </c>
      <c r="BR154" s="112">
        <v>230953.79</v>
      </c>
      <c r="BS154" s="112">
        <v>1512908.77</v>
      </c>
      <c r="BT154" s="112">
        <v>12230164.52</v>
      </c>
      <c r="BU154" s="112">
        <v>1268734.8800000001</v>
      </c>
      <c r="BV154" s="112">
        <v>1260264.01</v>
      </c>
      <c r="BW154" s="112">
        <v>11257553.449999999</v>
      </c>
      <c r="BX154" s="112">
        <v>1029158.21</v>
      </c>
      <c r="BY154" s="112">
        <v>717760.71</v>
      </c>
      <c r="BZ154" s="112">
        <v>1224785</v>
      </c>
      <c r="CA154" s="112">
        <v>1694528.52</v>
      </c>
      <c r="CB154" s="112">
        <v>4369557.4399999995</v>
      </c>
      <c r="CC154" s="112">
        <v>1298906.46</v>
      </c>
      <c r="CD154" s="112">
        <v>3207120.7399999998</v>
      </c>
      <c r="CE154" s="112">
        <v>1143591.98</v>
      </c>
      <c r="CF154" s="112">
        <v>616463.22</v>
      </c>
      <c r="CG154" s="112">
        <v>979010.92</v>
      </c>
      <c r="CH154" s="112">
        <v>1005176.5</v>
      </c>
      <c r="CI154" s="112">
        <v>7280257.8099999996</v>
      </c>
      <c r="CJ154" s="112">
        <v>1925237.17</v>
      </c>
      <c r="CK154" s="112">
        <v>1110142.73</v>
      </c>
      <c r="CL154" s="112">
        <v>459836677.50999999</v>
      </c>
    </row>
    <row r="155" spans="1:90" ht="24.6" x14ac:dyDescent="0.6">
      <c r="A155" s="110" t="s">
        <v>302</v>
      </c>
      <c r="B155" s="112">
        <v>16350946.140000001</v>
      </c>
      <c r="C155" s="112">
        <v>0</v>
      </c>
      <c r="D155" s="112">
        <v>1400000</v>
      </c>
      <c r="E155" s="112">
        <v>81500</v>
      </c>
      <c r="F155" s="112">
        <v>526000</v>
      </c>
      <c r="G155" s="112">
        <v>1402800</v>
      </c>
      <c r="H155" s="112">
        <v>1524500</v>
      </c>
      <c r="I155" s="112">
        <v>1002300</v>
      </c>
      <c r="J155" s="112">
        <v>1022800</v>
      </c>
      <c r="K155" s="112">
        <v>2715366</v>
      </c>
      <c r="L155" s="112">
        <v>6600400</v>
      </c>
      <c r="M155" s="112">
        <v>0</v>
      </c>
      <c r="N155" s="112">
        <v>13756560</v>
      </c>
      <c r="O155" s="112">
        <v>4331430</v>
      </c>
      <c r="P155" s="112">
        <v>1830000</v>
      </c>
      <c r="Q155" s="112">
        <v>10439626.529999999</v>
      </c>
      <c r="R155" s="112">
        <v>0</v>
      </c>
      <c r="S155" s="112">
        <v>9158802.0999999996</v>
      </c>
      <c r="T155" s="112">
        <v>854409.66</v>
      </c>
      <c r="U155" s="112">
        <v>60600</v>
      </c>
      <c r="V155" s="112">
        <v>20098800</v>
      </c>
      <c r="W155" s="112">
        <v>3837989</v>
      </c>
      <c r="X155" s="112">
        <v>2146202.4299999997</v>
      </c>
      <c r="Y155" s="112">
        <v>2812400</v>
      </c>
      <c r="Z155" s="112">
        <v>700000</v>
      </c>
      <c r="AA155" s="112">
        <v>2183700</v>
      </c>
      <c r="AB155" s="112">
        <v>1878332</v>
      </c>
      <c r="AC155" s="112">
        <v>1306530</v>
      </c>
      <c r="AD155" s="112">
        <v>738760</v>
      </c>
      <c r="AE155" s="112">
        <v>1527400</v>
      </c>
      <c r="AF155" s="112">
        <v>1278000</v>
      </c>
      <c r="AG155" s="112">
        <v>1821580</v>
      </c>
      <c r="AH155" s="112">
        <v>1013001</v>
      </c>
      <c r="AI155" s="112">
        <v>2910100</v>
      </c>
      <c r="AJ155" s="112">
        <v>69253631.200000003</v>
      </c>
      <c r="AK155" s="112">
        <v>8447066</v>
      </c>
      <c r="AL155" s="112">
        <v>5113000</v>
      </c>
      <c r="AM155" s="112">
        <v>1000000</v>
      </c>
      <c r="AN155" s="112">
        <v>1221023.55</v>
      </c>
      <c r="AO155" s="112">
        <v>0</v>
      </c>
      <c r="AP155" s="112">
        <v>172280</v>
      </c>
      <c r="AQ155" s="112">
        <v>12831622</v>
      </c>
      <c r="AR155" s="112">
        <v>1910980</v>
      </c>
      <c r="AS155" s="112">
        <v>0</v>
      </c>
      <c r="AT155" s="112">
        <v>2520000</v>
      </c>
      <c r="AU155" s="112">
        <v>3818200</v>
      </c>
      <c r="AV155" s="112">
        <v>347800</v>
      </c>
      <c r="AW155" s="112">
        <v>100000</v>
      </c>
      <c r="AX155" s="112">
        <v>1578000</v>
      </c>
      <c r="AY155" s="112">
        <v>6490000</v>
      </c>
      <c r="AZ155" s="112">
        <v>52150865</v>
      </c>
      <c r="BA155" s="112">
        <v>25000000</v>
      </c>
      <c r="BB155" s="112">
        <v>104540273</v>
      </c>
      <c r="BC155" s="112">
        <v>2080001</v>
      </c>
      <c r="BD155" s="112">
        <v>730000</v>
      </c>
      <c r="BE155" s="112">
        <v>3218100</v>
      </c>
      <c r="BF155" s="112">
        <v>14002712</v>
      </c>
      <c r="BG155" s="112">
        <v>6576291</v>
      </c>
      <c r="BH155" s="112">
        <v>1886501</v>
      </c>
      <c r="BI155" s="112">
        <v>10041900</v>
      </c>
      <c r="BJ155" s="112">
        <v>3691200</v>
      </c>
      <c r="BK155" s="112">
        <v>20000000</v>
      </c>
      <c r="BL155" s="112">
        <v>1716500</v>
      </c>
      <c r="BM155" s="112">
        <v>2700000</v>
      </c>
      <c r="BN155" s="112">
        <v>1500000</v>
      </c>
      <c r="BO155" s="112">
        <v>1270600</v>
      </c>
      <c r="BP155" s="112">
        <v>0</v>
      </c>
      <c r="BQ155" s="112">
        <v>207081078.09999999</v>
      </c>
      <c r="BR155" s="112">
        <v>229000</v>
      </c>
      <c r="BS155" s="112">
        <v>218000</v>
      </c>
      <c r="BT155" s="112">
        <v>8000000</v>
      </c>
      <c r="BU155" s="112">
        <v>3807760</v>
      </c>
      <c r="BV155" s="112">
        <v>1170000</v>
      </c>
      <c r="BW155" s="112">
        <v>11069360</v>
      </c>
      <c r="BX155" s="112">
        <v>986350</v>
      </c>
      <c r="BY155" s="112">
        <v>673001</v>
      </c>
      <c r="BZ155" s="112">
        <v>940800</v>
      </c>
      <c r="CA155" s="112">
        <v>933500</v>
      </c>
      <c r="CB155" s="112">
        <v>2455500</v>
      </c>
      <c r="CC155" s="112">
        <v>11194100</v>
      </c>
      <c r="CD155" s="112">
        <v>2461217</v>
      </c>
      <c r="CE155" s="112">
        <v>0</v>
      </c>
      <c r="CF155" s="112">
        <v>0</v>
      </c>
      <c r="CG155" s="112">
        <v>903500</v>
      </c>
      <c r="CH155" s="112">
        <v>998000</v>
      </c>
      <c r="CI155" s="112">
        <v>7000000</v>
      </c>
      <c r="CJ155" s="112">
        <v>1459500</v>
      </c>
      <c r="CK155" s="112">
        <v>6233017.4100000001</v>
      </c>
      <c r="CL155" s="112">
        <v>751033064.12000012</v>
      </c>
    </row>
    <row r="156" spans="1:90" ht="24.6" x14ac:dyDescent="0.6">
      <c r="A156" s="110" t="s">
        <v>309</v>
      </c>
      <c r="B156" s="112">
        <v>18.830194468327523</v>
      </c>
      <c r="C156" s="112">
        <v>0</v>
      </c>
      <c r="D156" s="112">
        <v>58.59849150740434</v>
      </c>
      <c r="E156" s="112">
        <v>19.810950059026123</v>
      </c>
      <c r="F156" s="112">
        <v>19.148509747570817</v>
      </c>
      <c r="G156" s="112">
        <v>19.906236065510573</v>
      </c>
      <c r="H156" s="112">
        <v>40.764631539298449</v>
      </c>
      <c r="I156" s="112">
        <v>12.316345734641681</v>
      </c>
      <c r="J156" s="112">
        <v>19.800715133376055</v>
      </c>
      <c r="K156" s="112">
        <v>52.780732322878912</v>
      </c>
      <c r="L156" s="112">
        <v>19.492000817781619</v>
      </c>
      <c r="M156" s="112">
        <v>0</v>
      </c>
      <c r="N156" s="112">
        <v>37.711028272933447</v>
      </c>
      <c r="O156" s="112">
        <v>86.400514392474719</v>
      </c>
      <c r="P156" s="112">
        <v>11.706674867736163</v>
      </c>
      <c r="Q156" s="112">
        <v>15.630734417819097</v>
      </c>
      <c r="R156" s="112">
        <v>0</v>
      </c>
      <c r="S156" s="112">
        <v>65.353220087876963</v>
      </c>
      <c r="T156" s="112">
        <v>23.517707090440521</v>
      </c>
      <c r="U156" s="112">
        <v>1.3726630626544787</v>
      </c>
      <c r="V156" s="112">
        <v>17.130396865955934</v>
      </c>
      <c r="W156" s="112">
        <v>19.965556974569594</v>
      </c>
      <c r="X156" s="112">
        <v>8.7574933114720768</v>
      </c>
      <c r="Y156" s="112">
        <v>19.872084331507125</v>
      </c>
      <c r="Z156" s="112">
        <v>6.8336129104301326</v>
      </c>
      <c r="AA156" s="112">
        <v>19.971265850823848</v>
      </c>
      <c r="AB156" s="112">
        <v>19.783161121337692</v>
      </c>
      <c r="AC156" s="112">
        <v>15.370941176470588</v>
      </c>
      <c r="AD156" s="112">
        <v>17.952855407047387</v>
      </c>
      <c r="AE156" s="112">
        <v>19.601035865338652</v>
      </c>
      <c r="AF156" s="112">
        <v>18.399769352700293</v>
      </c>
      <c r="AG156" s="112">
        <v>10.161531624537014</v>
      </c>
      <c r="AH156" s="112">
        <v>19.998762525967205</v>
      </c>
      <c r="AI156" s="112">
        <v>19.239548021821946</v>
      </c>
      <c r="AJ156" s="112">
        <v>17.567540722468262</v>
      </c>
      <c r="AK156" s="112">
        <v>326.1896706018631</v>
      </c>
      <c r="AL156" s="112">
        <v>27.984560460980056</v>
      </c>
      <c r="AM156" s="112">
        <v>10.878039363767078</v>
      </c>
      <c r="AN156" s="112">
        <v>19.999999934481163</v>
      </c>
      <c r="AO156" s="112">
        <v>0</v>
      </c>
      <c r="AP156" s="112">
        <v>20</v>
      </c>
      <c r="AQ156" s="112">
        <v>19.975078661599095</v>
      </c>
      <c r="AR156" s="112">
        <v>34.697283099856733</v>
      </c>
      <c r="AS156" s="112">
        <v>0</v>
      </c>
      <c r="AT156" s="112">
        <v>19.982418675096593</v>
      </c>
      <c r="AU156" s="112">
        <v>39.779109030845746</v>
      </c>
      <c r="AV156" s="112">
        <v>8.4924371782520485</v>
      </c>
      <c r="AW156" s="112">
        <v>15.57811983901771</v>
      </c>
      <c r="AX156" s="112">
        <v>19.980805890858207</v>
      </c>
      <c r="AY156" s="112">
        <v>63.932139649031349</v>
      </c>
      <c r="AZ156" s="112">
        <v>1135.3096925109774</v>
      </c>
      <c r="BA156" s="112">
        <v>318.83036615957241</v>
      </c>
      <c r="BB156" s="112">
        <v>79.389636239368173</v>
      </c>
      <c r="BC156" s="112">
        <v>16.658692429409648</v>
      </c>
      <c r="BD156" s="112">
        <v>19.869549439975053</v>
      </c>
      <c r="BE156" s="112">
        <v>19.932412849210145</v>
      </c>
      <c r="BF156" s="112">
        <v>7.8739051233800161</v>
      </c>
      <c r="BG156" s="112">
        <v>68.939674827515901</v>
      </c>
      <c r="BH156" s="112">
        <v>19.479602584390584</v>
      </c>
      <c r="BI156" s="112">
        <v>56.764744844701994</v>
      </c>
      <c r="BJ156" s="112">
        <v>19.803589892538717</v>
      </c>
      <c r="BK156" s="112">
        <v>17.482517482517483</v>
      </c>
      <c r="BL156" s="112">
        <v>19.199242211446606</v>
      </c>
      <c r="BM156" s="112">
        <v>19.388447826514817</v>
      </c>
      <c r="BN156" s="112">
        <v>14.228152033708191</v>
      </c>
      <c r="BO156" s="112">
        <v>18.712566086646497</v>
      </c>
      <c r="BP156" s="112">
        <v>0</v>
      </c>
      <c r="BQ156" s="112">
        <v>63.918446468826808</v>
      </c>
      <c r="BR156" s="112">
        <v>19.830807361875351</v>
      </c>
      <c r="BS156" s="112">
        <v>2.8818657793407172</v>
      </c>
      <c r="BT156" s="112">
        <v>13.082407823570302</v>
      </c>
      <c r="BU156" s="112">
        <v>60.024518376959193</v>
      </c>
      <c r="BV156" s="112">
        <v>18.567538200619044</v>
      </c>
      <c r="BW156" s="112">
        <v>19.665658349594622</v>
      </c>
      <c r="BX156" s="112">
        <v>19.16809280146763</v>
      </c>
      <c r="BY156" s="112">
        <v>18.752795761138849</v>
      </c>
      <c r="BZ156" s="112">
        <v>15.362696309964605</v>
      </c>
      <c r="CA156" s="112">
        <v>11.017813982874454</v>
      </c>
      <c r="CB156" s="112">
        <v>11.239124507856573</v>
      </c>
      <c r="CC156" s="112">
        <v>172.36191126495791</v>
      </c>
      <c r="CD156" s="112">
        <v>15.348452403665011</v>
      </c>
      <c r="CE156" s="112">
        <v>0</v>
      </c>
      <c r="CF156" s="112">
        <v>0</v>
      </c>
      <c r="CG156" s="112">
        <v>18.457404003041784</v>
      </c>
      <c r="CH156" s="112">
        <v>19.8572092358196</v>
      </c>
      <c r="CI156" s="112">
        <v>19.230088232062254</v>
      </c>
      <c r="CJ156" s="112">
        <v>15.161768386513689</v>
      </c>
      <c r="CK156" s="112">
        <v>112.29218124877404</v>
      </c>
      <c r="CL156" s="112">
        <v>32.665209230225848</v>
      </c>
    </row>
    <row r="157" spans="1:90" ht="24.6" x14ac:dyDescent="0.6">
      <c r="A157" s="110" t="s">
        <v>308</v>
      </c>
      <c r="B157" s="112">
        <v>1015784.9100000001</v>
      </c>
      <c r="C157" s="112">
        <v>85258.01999999999</v>
      </c>
      <c r="D157" s="112">
        <v>-922172</v>
      </c>
      <c r="E157" s="112">
        <v>777.72999999999593</v>
      </c>
      <c r="F157" s="112">
        <v>23390.020000000019</v>
      </c>
      <c r="G157" s="112">
        <v>6607.5800000000745</v>
      </c>
      <c r="H157" s="112">
        <v>-776547.69</v>
      </c>
      <c r="I157" s="112">
        <v>625293.15999999992</v>
      </c>
      <c r="J157" s="112">
        <v>10294</v>
      </c>
      <c r="K157" s="112">
        <v>-1686442.8</v>
      </c>
      <c r="L157" s="112">
        <v>172019.1799999997</v>
      </c>
      <c r="M157" s="112">
        <v>646168.71</v>
      </c>
      <c r="N157" s="112">
        <v>-6460784.3900000006</v>
      </c>
      <c r="O157" s="112">
        <v>-3328790.13</v>
      </c>
      <c r="P157" s="112">
        <v>1296421.5</v>
      </c>
      <c r="Q157" s="112">
        <v>2918193.08</v>
      </c>
      <c r="R157" s="112">
        <v>514904.62</v>
      </c>
      <c r="S157" s="112">
        <v>-6355940.3300000001</v>
      </c>
      <c r="T157" s="112">
        <v>-127799.98999999999</v>
      </c>
      <c r="U157" s="112">
        <v>822355.21</v>
      </c>
      <c r="V157" s="112">
        <v>3366856</v>
      </c>
      <c r="W157" s="112">
        <v>6621</v>
      </c>
      <c r="X157" s="112">
        <v>2755205.67</v>
      </c>
      <c r="Y157" s="112">
        <v>18103.289999999572</v>
      </c>
      <c r="Z157" s="112">
        <v>1348696.67</v>
      </c>
      <c r="AA157" s="112">
        <v>3141.8599999998696</v>
      </c>
      <c r="AB157" s="112">
        <v>20587.989999999991</v>
      </c>
      <c r="AC157" s="112">
        <v>393470</v>
      </c>
      <c r="AD157" s="112">
        <v>84240</v>
      </c>
      <c r="AE157" s="112">
        <v>31089.070000000065</v>
      </c>
      <c r="AF157" s="112">
        <v>111147.85000000009</v>
      </c>
      <c r="AG157" s="112">
        <v>1763666.9299999997</v>
      </c>
      <c r="AH157" s="112">
        <v>62.690000000060536</v>
      </c>
      <c r="AI157" s="112">
        <v>115023.04000000004</v>
      </c>
      <c r="AJ157" s="112">
        <v>9589084.799999997</v>
      </c>
      <c r="AK157" s="112">
        <v>-7929142.4199999999</v>
      </c>
      <c r="AL157" s="112">
        <v>-1458842.1900000004</v>
      </c>
      <c r="AM157" s="112">
        <v>838566.62000000011</v>
      </c>
      <c r="AN157" s="112">
        <v>1.0000000009313226E-2</v>
      </c>
      <c r="AO157" s="112">
        <v>1140199.3500000001</v>
      </c>
      <c r="AP157" s="112">
        <v>0</v>
      </c>
      <c r="AQ157" s="112">
        <v>16009.009999999776</v>
      </c>
      <c r="AR157" s="112">
        <v>-809464.3600000001</v>
      </c>
      <c r="AS157" s="112">
        <v>3346015.84</v>
      </c>
      <c r="AT157" s="112">
        <v>2217.1999999997206</v>
      </c>
      <c r="AU157" s="112">
        <v>-1898498.88</v>
      </c>
      <c r="AV157" s="112">
        <v>471281.72</v>
      </c>
      <c r="AW157" s="112">
        <v>28385.199999999997</v>
      </c>
      <c r="AX157" s="112">
        <v>1515.8700000001118</v>
      </c>
      <c r="AY157" s="112">
        <v>-4459722.26</v>
      </c>
      <c r="AZ157" s="112">
        <v>-51232157.700000003</v>
      </c>
      <c r="BA157" s="112">
        <v>-23431767.940000001</v>
      </c>
      <c r="BB157" s="112">
        <v>-78204273</v>
      </c>
      <c r="BC157" s="112">
        <v>417195</v>
      </c>
      <c r="BD157" s="112">
        <v>4792.7099999999627</v>
      </c>
      <c r="BE157" s="112">
        <v>10911.989999999758</v>
      </c>
      <c r="BF157" s="112">
        <v>21564676.18</v>
      </c>
      <c r="BG157" s="112">
        <v>-4668451.71</v>
      </c>
      <c r="BH157" s="112">
        <v>50397.860000000102</v>
      </c>
      <c r="BI157" s="112">
        <v>-6503823.6699999999</v>
      </c>
      <c r="BJ157" s="112">
        <v>36608.969999999739</v>
      </c>
      <c r="BK157" s="112">
        <v>2880000</v>
      </c>
      <c r="BL157" s="112">
        <v>71591.409999999916</v>
      </c>
      <c r="BM157" s="112">
        <v>85163.649999999907</v>
      </c>
      <c r="BN157" s="112">
        <v>608495.88999999966</v>
      </c>
      <c r="BO157" s="112">
        <v>87417.919999999925</v>
      </c>
      <c r="BP157" s="112">
        <v>202525.64</v>
      </c>
      <c r="BQ157" s="112">
        <v>-142285674.09999999</v>
      </c>
      <c r="BR157" s="112">
        <v>1953.7900000000081</v>
      </c>
      <c r="BS157" s="112">
        <v>1294908.77</v>
      </c>
      <c r="BT157" s="112">
        <v>4230164.5199999996</v>
      </c>
      <c r="BU157" s="112">
        <v>-2539025.12</v>
      </c>
      <c r="BV157" s="112">
        <v>90264.010000000009</v>
      </c>
      <c r="BW157" s="112">
        <v>188193.44999999925</v>
      </c>
      <c r="BX157" s="112">
        <v>42808.209999999963</v>
      </c>
      <c r="BY157" s="112">
        <v>44759.709999999963</v>
      </c>
      <c r="BZ157" s="112">
        <v>283985</v>
      </c>
      <c r="CA157" s="112">
        <v>761028.52</v>
      </c>
      <c r="CB157" s="112">
        <v>1914057.4399999995</v>
      </c>
      <c r="CC157" s="112">
        <v>-9895193.5399999991</v>
      </c>
      <c r="CD157" s="112">
        <v>745903.73999999976</v>
      </c>
      <c r="CE157" s="112">
        <v>1143591.98</v>
      </c>
      <c r="CF157" s="112">
        <v>616463.22</v>
      </c>
      <c r="CG157" s="112">
        <v>75510.920000000042</v>
      </c>
      <c r="CH157" s="112">
        <v>7176.5</v>
      </c>
      <c r="CI157" s="112">
        <v>280257.80999999959</v>
      </c>
      <c r="CJ157" s="112">
        <v>465737.16999999993</v>
      </c>
      <c r="CK157" s="112">
        <v>-5122874.68</v>
      </c>
      <c r="CL157" s="112">
        <v>-291196386.61000013</v>
      </c>
    </row>
    <row r="158" spans="1:90" ht="24.6" x14ac:dyDescent="0.6">
      <c r="A158" s="110" t="s">
        <v>313</v>
      </c>
      <c r="B158" s="114" t="s">
        <v>325</v>
      </c>
      <c r="C158" s="114" t="s">
        <v>325</v>
      </c>
      <c r="D158" s="114" t="s">
        <v>326</v>
      </c>
      <c r="E158" s="114" t="s">
        <v>325</v>
      </c>
      <c r="F158" s="114" t="s">
        <v>325</v>
      </c>
      <c r="G158" s="114" t="s">
        <v>325</v>
      </c>
      <c r="H158" s="114" t="s">
        <v>326</v>
      </c>
      <c r="I158" s="114" t="s">
        <v>325</v>
      </c>
      <c r="J158" s="114" t="s">
        <v>325</v>
      </c>
      <c r="K158" s="114" t="s">
        <v>326</v>
      </c>
      <c r="L158" s="114" t="s">
        <v>325</v>
      </c>
      <c r="M158" s="114" t="s">
        <v>325</v>
      </c>
      <c r="N158" s="114" t="s">
        <v>326</v>
      </c>
      <c r="O158" s="114" t="s">
        <v>326</v>
      </c>
      <c r="P158" s="114" t="s">
        <v>325</v>
      </c>
      <c r="Q158" s="114" t="s">
        <v>325</v>
      </c>
      <c r="R158" s="114" t="s">
        <v>325</v>
      </c>
      <c r="S158" s="114" t="s">
        <v>326</v>
      </c>
      <c r="T158" s="114" t="s">
        <v>326</v>
      </c>
      <c r="U158" s="114" t="s">
        <v>325</v>
      </c>
      <c r="V158" s="114" t="s">
        <v>325</v>
      </c>
      <c r="W158" s="114" t="s">
        <v>325</v>
      </c>
      <c r="X158" s="114" t="s">
        <v>325</v>
      </c>
      <c r="Y158" s="114" t="s">
        <v>325</v>
      </c>
      <c r="Z158" s="114" t="s">
        <v>325</v>
      </c>
      <c r="AA158" s="114" t="s">
        <v>325</v>
      </c>
      <c r="AB158" s="114" t="s">
        <v>325</v>
      </c>
      <c r="AC158" s="114" t="s">
        <v>325</v>
      </c>
      <c r="AD158" s="114" t="s">
        <v>325</v>
      </c>
      <c r="AE158" s="114" t="s">
        <v>325</v>
      </c>
      <c r="AF158" s="114" t="s">
        <v>325</v>
      </c>
      <c r="AG158" s="114" t="s">
        <v>325</v>
      </c>
      <c r="AH158" s="114" t="s">
        <v>325</v>
      </c>
      <c r="AI158" s="114" t="s">
        <v>325</v>
      </c>
      <c r="AJ158" s="114" t="s">
        <v>325</v>
      </c>
      <c r="AK158" s="114" t="s">
        <v>326</v>
      </c>
      <c r="AL158" s="114" t="s">
        <v>326</v>
      </c>
      <c r="AM158" s="114" t="s">
        <v>325</v>
      </c>
      <c r="AN158" s="114" t="s">
        <v>325</v>
      </c>
      <c r="AO158" s="114" t="s">
        <v>325</v>
      </c>
      <c r="AP158" s="114" t="s">
        <v>325</v>
      </c>
      <c r="AQ158" s="114" t="s">
        <v>325</v>
      </c>
      <c r="AR158" s="114" t="s">
        <v>326</v>
      </c>
      <c r="AS158" s="114" t="s">
        <v>325</v>
      </c>
      <c r="AT158" s="114" t="s">
        <v>325</v>
      </c>
      <c r="AU158" s="114" t="s">
        <v>326</v>
      </c>
      <c r="AV158" s="114" t="s">
        <v>325</v>
      </c>
      <c r="AW158" s="114" t="s">
        <v>325</v>
      </c>
      <c r="AX158" s="114" t="s">
        <v>325</v>
      </c>
      <c r="AY158" s="114" t="s">
        <v>326</v>
      </c>
      <c r="AZ158" s="114" t="s">
        <v>326</v>
      </c>
      <c r="BA158" s="114" t="s">
        <v>326</v>
      </c>
      <c r="BB158" s="114" t="s">
        <v>326</v>
      </c>
      <c r="BC158" s="114" t="s">
        <v>325</v>
      </c>
      <c r="BD158" s="114" t="s">
        <v>325</v>
      </c>
      <c r="BE158" s="114" t="s">
        <v>325</v>
      </c>
      <c r="BF158" s="114" t="s">
        <v>325</v>
      </c>
      <c r="BG158" s="114" t="s">
        <v>326</v>
      </c>
      <c r="BH158" s="114" t="s">
        <v>325</v>
      </c>
      <c r="BI158" s="114" t="s">
        <v>326</v>
      </c>
      <c r="BJ158" s="114" t="s">
        <v>325</v>
      </c>
      <c r="BK158" s="114" t="s">
        <v>325</v>
      </c>
      <c r="BL158" s="114" t="s">
        <v>325</v>
      </c>
      <c r="BM158" s="114" t="s">
        <v>325</v>
      </c>
      <c r="BN158" s="114" t="s">
        <v>325</v>
      </c>
      <c r="BO158" s="114" t="s">
        <v>325</v>
      </c>
      <c r="BP158" s="114" t="s">
        <v>325</v>
      </c>
      <c r="BQ158" s="114" t="s">
        <v>326</v>
      </c>
      <c r="BR158" s="114" t="s">
        <v>325</v>
      </c>
      <c r="BS158" s="114" t="s">
        <v>325</v>
      </c>
      <c r="BT158" s="114" t="s">
        <v>325</v>
      </c>
      <c r="BU158" s="114" t="s">
        <v>326</v>
      </c>
      <c r="BV158" s="114" t="s">
        <v>325</v>
      </c>
      <c r="BW158" s="114" t="s">
        <v>325</v>
      </c>
      <c r="BX158" s="114" t="s">
        <v>325</v>
      </c>
      <c r="BY158" s="114" t="s">
        <v>325</v>
      </c>
      <c r="BZ158" s="114" t="s">
        <v>325</v>
      </c>
      <c r="CA158" s="114" t="s">
        <v>325</v>
      </c>
      <c r="CB158" s="114" t="s">
        <v>325</v>
      </c>
      <c r="CC158" s="114" t="s">
        <v>326</v>
      </c>
      <c r="CD158" s="114" t="s">
        <v>325</v>
      </c>
      <c r="CE158" s="114" t="s">
        <v>325</v>
      </c>
      <c r="CF158" s="114" t="s">
        <v>325</v>
      </c>
      <c r="CG158" s="114" t="s">
        <v>325</v>
      </c>
      <c r="CH158" s="114" t="s">
        <v>325</v>
      </c>
      <c r="CI158" s="114" t="s">
        <v>325</v>
      </c>
      <c r="CJ158" s="114" t="s">
        <v>325</v>
      </c>
      <c r="CK158" s="114" t="s">
        <v>326</v>
      </c>
      <c r="CL158" s="114" t="s">
        <v>326</v>
      </c>
    </row>
    <row r="159" spans="1:90" ht="24.6" x14ac:dyDescent="0.6">
      <c r="A159" s="110" t="s">
        <v>411</v>
      </c>
      <c r="B159" s="112">
        <v>196653539.62</v>
      </c>
      <c r="C159" s="112">
        <v>32308126.690000001</v>
      </c>
      <c r="D159" s="112">
        <v>35114589.670000002</v>
      </c>
      <c r="E159" s="112">
        <v>20475946.23</v>
      </c>
      <c r="F159" s="112">
        <v>15752301.939999999</v>
      </c>
      <c r="G159" s="112">
        <v>949464.44</v>
      </c>
      <c r="H159" s="112">
        <v>29840022.800000001</v>
      </c>
      <c r="I159" s="112">
        <v>29863171.890000001</v>
      </c>
      <c r="J159" s="112">
        <v>16255081.65</v>
      </c>
      <c r="K159" s="112">
        <v>17525436</v>
      </c>
      <c r="L159" s="112">
        <v>-23688935.420000002</v>
      </c>
      <c r="M159" s="112">
        <v>458211.17</v>
      </c>
      <c r="N159" s="112">
        <v>182265608.81</v>
      </c>
      <c r="O159" s="112">
        <v>28461541.960000001</v>
      </c>
      <c r="P159" s="112">
        <v>19965344.09</v>
      </c>
      <c r="Q159" s="112">
        <v>45648145.869999997</v>
      </c>
      <c r="R159" s="112">
        <v>22275342.149999999</v>
      </c>
      <c r="S159" s="112">
        <v>31980188.800000001</v>
      </c>
      <c r="T159" s="112">
        <v>9417684.8100000005</v>
      </c>
      <c r="U159" s="112">
        <v>-298766.92</v>
      </c>
      <c r="V159" s="112">
        <v>303299165.35000002</v>
      </c>
      <c r="W159" s="112">
        <v>37824501.420000002</v>
      </c>
      <c r="X159" s="112">
        <v>5626750.4100000001</v>
      </c>
      <c r="Y159" s="112">
        <v>31912191.059999999</v>
      </c>
      <c r="Z159" s="112">
        <v>1580829.05</v>
      </c>
      <c r="AA159" s="112">
        <v>13909058.93</v>
      </c>
      <c r="AB159" s="112">
        <v>22102102.370000001</v>
      </c>
      <c r="AC159" s="112">
        <v>-31463254.100000001</v>
      </c>
      <c r="AD159" s="112">
        <v>2550618.75</v>
      </c>
      <c r="AE159" s="112">
        <v>6693736.7000000002</v>
      </c>
      <c r="AF159" s="112">
        <v>5228430.28</v>
      </c>
      <c r="AG159" s="112">
        <v>8654424.1500000004</v>
      </c>
      <c r="AH159" s="112">
        <v>32623925.41</v>
      </c>
      <c r="AI159" s="112">
        <v>6110183.0199999996</v>
      </c>
      <c r="AJ159" s="112">
        <v>950833191.51999998</v>
      </c>
      <c r="AK159" s="112">
        <v>58813711.439999998</v>
      </c>
      <c r="AL159" s="112">
        <v>28199394.670000002</v>
      </c>
      <c r="AM159" s="112">
        <v>55286203.479999997</v>
      </c>
      <c r="AN159" s="112">
        <v>21147048.210000001</v>
      </c>
      <c r="AO159" s="112">
        <v>12935030.66</v>
      </c>
      <c r="AP159" s="112">
        <v>10474068.800000001</v>
      </c>
      <c r="AQ159" s="112">
        <v>91857949.450000003</v>
      </c>
      <c r="AR159" s="112">
        <v>35721483.969999999</v>
      </c>
      <c r="AS159" s="112">
        <v>21890577.5</v>
      </c>
      <c r="AT159" s="112">
        <v>7651798.9000000004</v>
      </c>
      <c r="AU159" s="112">
        <v>25493751.66</v>
      </c>
      <c r="AV159" s="112">
        <v>12410736.789999999</v>
      </c>
      <c r="AW159" s="112">
        <v>29154225.66</v>
      </c>
      <c r="AX159" s="112">
        <v>23815584.079999998</v>
      </c>
      <c r="AY159" s="112">
        <v>25060795.32</v>
      </c>
      <c r="AZ159" s="112">
        <v>260060039.24000001</v>
      </c>
      <c r="BA159" s="112">
        <v>52695066.409999996</v>
      </c>
      <c r="BB159" s="112">
        <v>728787190.39999998</v>
      </c>
      <c r="BC159" s="112">
        <v>8469705.8699999992</v>
      </c>
      <c r="BD159" s="112">
        <v>951096.49</v>
      </c>
      <c r="BE159" s="112">
        <v>8506316.1099999994</v>
      </c>
      <c r="BF159" s="112">
        <v>47745986.159999996</v>
      </c>
      <c r="BG159" s="112">
        <v>46009344.93</v>
      </c>
      <c r="BH159" s="112">
        <v>3623553.27</v>
      </c>
      <c r="BI159" s="112">
        <v>26672210.34</v>
      </c>
      <c r="BJ159" s="112">
        <v>11451684.41</v>
      </c>
      <c r="BK159" s="112">
        <v>456400449.62</v>
      </c>
      <c r="BL159" s="112">
        <v>17884084.039999999</v>
      </c>
      <c r="BM159" s="112">
        <v>19664259.129999999</v>
      </c>
      <c r="BN159" s="112">
        <v>3597897.18</v>
      </c>
      <c r="BO159" s="112">
        <v>3742698.85</v>
      </c>
      <c r="BP159" s="112">
        <v>8280382.9699999997</v>
      </c>
      <c r="BQ159" s="112">
        <v>1490346451.3</v>
      </c>
      <c r="BR159" s="112">
        <v>89491.21</v>
      </c>
      <c r="BS159" s="112">
        <v>-416067.94</v>
      </c>
      <c r="BT159" s="112">
        <v>91892948.700000003</v>
      </c>
      <c r="BU159" s="112">
        <v>13565146.529999999</v>
      </c>
      <c r="BV159" s="112">
        <v>1033465.99</v>
      </c>
      <c r="BW159" s="112">
        <v>10437473.48</v>
      </c>
      <c r="BX159" s="112">
        <v>4889031.1500000004</v>
      </c>
      <c r="BY159" s="112">
        <v>49762.94</v>
      </c>
      <c r="BZ159" s="112">
        <v>17937197.48</v>
      </c>
      <c r="CA159" s="112">
        <v>18000307.34</v>
      </c>
      <c r="CB159" s="112">
        <v>193538.84</v>
      </c>
      <c r="CC159" s="112">
        <v>46312994.490000002</v>
      </c>
      <c r="CD159" s="112">
        <v>15508899.49</v>
      </c>
      <c r="CE159" s="112">
        <v>1615210.7</v>
      </c>
      <c r="CF159" s="112">
        <v>4246131.29</v>
      </c>
      <c r="CG159" s="112">
        <v>8474070.3800000008</v>
      </c>
      <c r="CH159" s="112">
        <v>3512971.94</v>
      </c>
      <c r="CI159" s="112">
        <v>-1791379.89</v>
      </c>
      <c r="CJ159" s="112">
        <v>2323809.2799999998</v>
      </c>
      <c r="CK159" s="112">
        <v>23613584.84</v>
      </c>
      <c r="CL159" s="112">
        <v>6024997266.1199951</v>
      </c>
    </row>
    <row r="160" spans="1:90" ht="24.6" x14ac:dyDescent="0.6">
      <c r="A160" s="110" t="s">
        <v>412</v>
      </c>
      <c r="B160" s="112">
        <v>-71737145.109999985</v>
      </c>
      <c r="C160" s="112">
        <v>22165488.259999998</v>
      </c>
      <c r="D160" s="112">
        <v>24293162.850000001</v>
      </c>
      <c r="E160" s="112">
        <v>4103063.59</v>
      </c>
      <c r="F160" s="112">
        <v>7882846.4000000022</v>
      </c>
      <c r="G160" s="112">
        <v>-16258997.859999999</v>
      </c>
      <c r="H160" s="112">
        <v>6190509.6300000027</v>
      </c>
      <c r="I160" s="112">
        <v>-19713433.740000002</v>
      </c>
      <c r="J160" s="112">
        <v>2011221</v>
      </c>
      <c r="K160" s="112">
        <v>43696.080000000075</v>
      </c>
      <c r="L160" s="112">
        <v>-78260012.109999999</v>
      </c>
      <c r="M160" s="112">
        <v>-5919556.4300000006</v>
      </c>
      <c r="N160" s="112">
        <v>35187692.969999999</v>
      </c>
      <c r="O160" s="112">
        <v>12911279.820000002</v>
      </c>
      <c r="P160" s="112">
        <v>-3770413.0000000037</v>
      </c>
      <c r="Q160" s="112">
        <v>-6223982.7699999996</v>
      </c>
      <c r="R160" s="112">
        <v>5083022.4200000018</v>
      </c>
      <c r="S160" s="112">
        <v>11679460.09</v>
      </c>
      <c r="T160" s="112">
        <v>-3725949.0799999982</v>
      </c>
      <c r="U160" s="112">
        <v>-5369246.5299999993</v>
      </c>
      <c r="V160" s="112">
        <v>-66182183.359999985</v>
      </c>
      <c r="W160" s="112">
        <v>29298583.620000005</v>
      </c>
      <c r="X160" s="112">
        <v>-20815071.830000002</v>
      </c>
      <c r="Y160" s="112">
        <v>4120749.2200000025</v>
      </c>
      <c r="Z160" s="112">
        <v>-3663995.629999999</v>
      </c>
      <c r="AA160" s="112">
        <v>990696.46999999881</v>
      </c>
      <c r="AB160" s="112">
        <v>-97639.5</v>
      </c>
      <c r="AC160" s="112">
        <v>-83552137.579999998</v>
      </c>
      <c r="AD160" s="112">
        <v>-8895551.1800000016</v>
      </c>
      <c r="AE160" s="112">
        <v>-15932253.73</v>
      </c>
      <c r="AF160" s="112">
        <v>-17212988.530000001</v>
      </c>
      <c r="AG160" s="112">
        <v>-19021818</v>
      </c>
      <c r="AH160" s="112">
        <v>20910982.880000003</v>
      </c>
      <c r="AI160" s="112">
        <v>-8740858.4800000004</v>
      </c>
      <c r="AJ160" s="112">
        <v>-76671234.780000001</v>
      </c>
      <c r="AK160" s="112">
        <v>42649652.410000004</v>
      </c>
      <c r="AL160" s="112">
        <v>19991537.93</v>
      </c>
      <c r="AM160" s="112">
        <v>-15243638.669999994</v>
      </c>
      <c r="AN160" s="112">
        <v>-11860401.23</v>
      </c>
      <c r="AO160" s="112">
        <v>-416546.91999999993</v>
      </c>
      <c r="AP160" s="112">
        <v>4502485.74</v>
      </c>
      <c r="AQ160" s="112">
        <v>-23007876.259999998</v>
      </c>
      <c r="AR160" s="112">
        <v>18775211.82</v>
      </c>
      <c r="AS160" s="112">
        <v>-3590973.3900000006</v>
      </c>
      <c r="AT160" s="112">
        <v>-16322974.199999996</v>
      </c>
      <c r="AU160" s="112">
        <v>14095174.020000001</v>
      </c>
      <c r="AV160" s="112">
        <v>5699453.2400000002</v>
      </c>
      <c r="AW160" s="112">
        <v>16919653.119999997</v>
      </c>
      <c r="AX160" s="112">
        <v>8930132.4200000018</v>
      </c>
      <c r="AY160" s="112">
        <v>15694211.950000001</v>
      </c>
      <c r="AZ160" s="112">
        <v>157158623.75</v>
      </c>
      <c r="BA160" s="112">
        <v>41868045.079999998</v>
      </c>
      <c r="BB160" s="112">
        <v>430905809.50999999</v>
      </c>
      <c r="BC160" s="112">
        <v>-57088049.259999998</v>
      </c>
      <c r="BD160" s="112">
        <v>-16832444.370000001</v>
      </c>
      <c r="BE160" s="112">
        <v>-7383512.1300000008</v>
      </c>
      <c r="BF160" s="112">
        <v>-110748411.79000001</v>
      </c>
      <c r="BG160" s="112">
        <v>27983752.260000002</v>
      </c>
      <c r="BH160" s="112">
        <v>-14600051.609999998</v>
      </c>
      <c r="BI160" s="112">
        <v>1781566.4900000021</v>
      </c>
      <c r="BJ160" s="112">
        <v>-6166602.0399999991</v>
      </c>
      <c r="BK160" s="112">
        <v>176863125.35999998</v>
      </c>
      <c r="BL160" s="112">
        <v>-6369568.8500000015</v>
      </c>
      <c r="BM160" s="112">
        <v>6811447.3000000007</v>
      </c>
      <c r="BN160" s="112">
        <v>-32412602.920000002</v>
      </c>
      <c r="BO160" s="112">
        <v>-11146958.210000001</v>
      </c>
      <c r="BP160" s="112">
        <v>-5672360.7400000021</v>
      </c>
      <c r="BQ160" s="112">
        <v>217580916</v>
      </c>
      <c r="BR160" s="112">
        <v>-20720699.91</v>
      </c>
      <c r="BS160" s="112">
        <v>-19346134.449999999</v>
      </c>
      <c r="BT160" s="112">
        <v>-64723122.180000007</v>
      </c>
      <c r="BU160" s="112">
        <v>8164388.7699999996</v>
      </c>
      <c r="BV160" s="112">
        <v>-12773023.02</v>
      </c>
      <c r="BW160" s="112">
        <v>-51298736.910000004</v>
      </c>
      <c r="BX160" s="112">
        <v>-3676739.0100000016</v>
      </c>
      <c r="BY160" s="112">
        <v>-12514800.599999998</v>
      </c>
      <c r="BZ160" s="112">
        <v>4138586.6700000018</v>
      </c>
      <c r="CA160" s="112">
        <v>-24221865.130000003</v>
      </c>
      <c r="CB160" s="112">
        <v>-47167692.150000006</v>
      </c>
      <c r="CC160" s="112">
        <v>25576344.049999997</v>
      </c>
      <c r="CD160" s="112">
        <v>-16434638.289999999</v>
      </c>
      <c r="CE160" s="112">
        <v>-5832347.6899999995</v>
      </c>
      <c r="CF160" s="112">
        <v>-13149951.959999999</v>
      </c>
      <c r="CG160" s="112">
        <v>-4090933.75</v>
      </c>
      <c r="CH160" s="112">
        <v>-1322994.0499999989</v>
      </c>
      <c r="CI160" s="112">
        <v>-54103329.419999994</v>
      </c>
      <c r="CJ160" s="112">
        <v>-3649962.4400000013</v>
      </c>
      <c r="CK160" s="112">
        <v>9675294.040000001</v>
      </c>
      <c r="CL160" s="112">
        <v>216983454.45000172</v>
      </c>
    </row>
    <row r="161" spans="1:90" ht="24.6" x14ac:dyDescent="0.6">
      <c r="A161" s="110" t="s">
        <v>316</v>
      </c>
      <c r="B161" s="112">
        <v>88168629.899166673</v>
      </c>
      <c r="C161" s="112">
        <v>10347765.4</v>
      </c>
      <c r="D161" s="112">
        <v>10095405</v>
      </c>
      <c r="E161" s="112">
        <v>9024974.7241666671</v>
      </c>
      <c r="F161" s="112">
        <v>6791092.7199999997</v>
      </c>
      <c r="G161" s="112">
        <v>10896322.496666668</v>
      </c>
      <c r="H161" s="112">
        <v>14377272.809166668</v>
      </c>
      <c r="I161" s="112">
        <v>23322075.664166663</v>
      </c>
      <c r="J161" s="112">
        <v>10180362.5</v>
      </c>
      <c r="K161" s="112">
        <v>12122581.166666666</v>
      </c>
      <c r="L161" s="112">
        <v>28107469.688333336</v>
      </c>
      <c r="M161" s="112">
        <v>4317862.8233333332</v>
      </c>
      <c r="N161" s="112">
        <v>57733781.744166672</v>
      </c>
      <c r="O161" s="112">
        <v>10405902.633333337</v>
      </c>
      <c r="P161" s="112">
        <v>15367449.375</v>
      </c>
      <c r="Q161" s="112">
        <v>19651075.5625</v>
      </c>
      <c r="R161" s="112">
        <v>10248559.614166666</v>
      </c>
      <c r="S161" s="112">
        <v>10394326.974166667</v>
      </c>
      <c r="T161" s="112">
        <v>8824112.0616666656</v>
      </c>
      <c r="U161" s="112">
        <v>5346465.3358333334</v>
      </c>
      <c r="V161" s="112">
        <v>106205976.66666667</v>
      </c>
      <c r="W161" s="112">
        <v>7836387.4233333329</v>
      </c>
      <c r="X161" s="112">
        <v>13637805.715000004</v>
      </c>
      <c r="Y161" s="112">
        <v>10490628.000000002</v>
      </c>
      <c r="Z161" s="112">
        <v>5560847.0266666664</v>
      </c>
      <c r="AA161" s="112">
        <v>6973098.7575000003</v>
      </c>
      <c r="AB161" s="112">
        <v>7708783.3399999999</v>
      </c>
      <c r="AC161" s="112">
        <v>27125000</v>
      </c>
      <c r="AD161" s="112">
        <v>7850833.333333333</v>
      </c>
      <c r="AE161" s="112">
        <v>8080067.1583333341</v>
      </c>
      <c r="AF161" s="112">
        <v>10249470.893333333</v>
      </c>
      <c r="AG161" s="112">
        <v>16743819.660833335</v>
      </c>
      <c r="AH161" s="112">
        <v>8709483.4916666653</v>
      </c>
      <c r="AI161" s="112">
        <v>7436884.3525</v>
      </c>
      <c r="AJ161" s="112">
        <v>219154784.32249999</v>
      </c>
      <c r="AK161" s="112">
        <v>10617168.354999999</v>
      </c>
      <c r="AL161" s="112">
        <v>8436636.8691666666</v>
      </c>
      <c r="AM161" s="112">
        <v>20188288.526666667</v>
      </c>
      <c r="AN161" s="112">
        <v>17893041.170833331</v>
      </c>
      <c r="AO161" s="112">
        <v>9656795.0641666669</v>
      </c>
      <c r="AP161" s="112">
        <v>4022777.8333333335</v>
      </c>
      <c r="AQ161" s="112">
        <v>49893817.141666658</v>
      </c>
      <c r="AR161" s="112">
        <v>9654358.7583333328</v>
      </c>
      <c r="AS161" s="112">
        <v>17335844.743333336</v>
      </c>
      <c r="AT161" s="112">
        <v>16558481.649166668</v>
      </c>
      <c r="AU161" s="112">
        <v>9276926.0216666684</v>
      </c>
      <c r="AV161" s="112">
        <v>6141627.7766666673</v>
      </c>
      <c r="AW161" s="112">
        <v>10493589.500833334</v>
      </c>
      <c r="AX161" s="112">
        <v>9182891.3375000004</v>
      </c>
      <c r="AY161" s="112">
        <v>6665191.2591666654</v>
      </c>
      <c r="AZ161" s="112">
        <v>61454215.394166656</v>
      </c>
      <c r="BA161" s="112">
        <v>7613775.4358333321</v>
      </c>
      <c r="BB161" s="112">
        <v>104164166.66666667</v>
      </c>
      <c r="BC161" s="112">
        <v>24951220.364999998</v>
      </c>
      <c r="BD161" s="112">
        <v>8349022.4600000009</v>
      </c>
      <c r="BE161" s="112">
        <v>9920109.583333334</v>
      </c>
      <c r="BF161" s="112">
        <v>57707242.259166665</v>
      </c>
      <c r="BG161" s="112">
        <v>6335866.5558333332</v>
      </c>
      <c r="BH161" s="112">
        <v>5082206.3133333335</v>
      </c>
      <c r="BI161" s="112">
        <v>7333414.7225000001</v>
      </c>
      <c r="BJ161" s="112">
        <v>6313196.8041666672</v>
      </c>
      <c r="BK161" s="112">
        <v>71875000</v>
      </c>
      <c r="BL161" s="112">
        <v>16097167.465000004</v>
      </c>
      <c r="BM161" s="112">
        <v>12507925.874166666</v>
      </c>
      <c r="BN161" s="112">
        <v>19081108.258333333</v>
      </c>
      <c r="BO161" s="112">
        <v>12865192.231666667</v>
      </c>
      <c r="BP161" s="112">
        <v>9209816.6925000008</v>
      </c>
      <c r="BQ161" s="112">
        <v>355256101.41666669</v>
      </c>
      <c r="BR161" s="112">
        <v>13833659.80916667</v>
      </c>
      <c r="BS161" s="112">
        <v>11848848.424999999</v>
      </c>
      <c r="BT161" s="112">
        <v>52817234.666666664</v>
      </c>
      <c r="BU161" s="112">
        <v>4288063.0525000002</v>
      </c>
      <c r="BV161" s="112">
        <v>10252315.954166666</v>
      </c>
      <c r="BW161" s="112">
        <v>30720352.729166672</v>
      </c>
      <c r="BX161" s="112">
        <v>7121258.8341666656</v>
      </c>
      <c r="BY161" s="112">
        <v>7966380.0708333338</v>
      </c>
      <c r="BZ161" s="112">
        <v>10424897.5</v>
      </c>
      <c r="CA161" s="112">
        <v>14671532.859999998</v>
      </c>
      <c r="CB161" s="112">
        <v>26777105.545833331</v>
      </c>
      <c r="CC161" s="112">
        <v>15091369.595000001</v>
      </c>
      <c r="CD161" s="112">
        <v>22368275.859999999</v>
      </c>
      <c r="CE161" s="112">
        <v>7051680.0216666674</v>
      </c>
      <c r="CF161" s="112">
        <v>6820390.0358333336</v>
      </c>
      <c r="CG161" s="112">
        <v>7504085.2049999991</v>
      </c>
      <c r="CH161" s="112">
        <v>7084330.043333333</v>
      </c>
      <c r="CI161" s="112">
        <v>33370153.683333334</v>
      </c>
      <c r="CJ161" s="112">
        <v>5554121.3841666663</v>
      </c>
      <c r="CK161" s="112">
        <v>5283129.3116666665</v>
      </c>
      <c r="CL161" s="112">
        <v>2133609125.760834</v>
      </c>
    </row>
    <row r="162" spans="1:90" ht="24.6" x14ac:dyDescent="0.6">
      <c r="A162" s="110" t="s">
        <v>317</v>
      </c>
      <c r="B162" s="112">
        <v>2.2304252640071782</v>
      </c>
      <c r="C162" s="112">
        <v>3.1222322347972828</v>
      </c>
      <c r="D162" s="112">
        <v>3.4782744892354494</v>
      </c>
      <c r="E162" s="112">
        <v>2.2688092605035717</v>
      </c>
      <c r="F162" s="112">
        <v>2.3195533604789302</v>
      </c>
      <c r="G162" s="112">
        <v>8.7136227868664304E-2</v>
      </c>
      <c r="H162" s="112">
        <v>2.0754995190029772</v>
      </c>
      <c r="I162" s="112">
        <v>1.2804680132259172</v>
      </c>
      <c r="J162" s="112">
        <v>1.5967095130453361</v>
      </c>
      <c r="K162" s="112">
        <v>1.4456851852796422</v>
      </c>
      <c r="L162" s="112">
        <v>-0.84279857570504291</v>
      </c>
      <c r="M162" s="112">
        <v>0.10611989976241695</v>
      </c>
      <c r="N162" s="112">
        <v>3.1570010365450525</v>
      </c>
      <c r="O162" s="112">
        <v>2.7351343716045204</v>
      </c>
      <c r="P162" s="112">
        <v>1.2991969976800395</v>
      </c>
      <c r="Q162" s="112">
        <v>2.3229337104127783</v>
      </c>
      <c r="R162" s="112">
        <v>2.1735095455959113</v>
      </c>
      <c r="S162" s="112">
        <v>3.0766964402294947</v>
      </c>
      <c r="T162" s="112">
        <v>1.0672671362495394</v>
      </c>
      <c r="U162" s="112">
        <v>-5.5881203979307632E-2</v>
      </c>
      <c r="V162" s="112">
        <v>2.8557636290274062</v>
      </c>
      <c r="W162" s="112">
        <v>4.8267778731019844</v>
      </c>
      <c r="X162" s="112">
        <v>0.41258473156068121</v>
      </c>
      <c r="Y162" s="112">
        <v>3.0419714682476582</v>
      </c>
      <c r="Z162" s="112">
        <v>0.28427846376986116</v>
      </c>
      <c r="AA162" s="112">
        <v>1.9946740199312314</v>
      </c>
      <c r="AB162" s="112">
        <v>2.8671323858999522</v>
      </c>
      <c r="AC162" s="112">
        <v>-1.1599356350230414</v>
      </c>
      <c r="AD162" s="112">
        <v>0.32488509712344765</v>
      </c>
      <c r="AE162" s="112">
        <v>0.82842587429442971</v>
      </c>
      <c r="AF162" s="112">
        <v>0.51011709135159178</v>
      </c>
      <c r="AG162" s="112">
        <v>0.51687275217399664</v>
      </c>
      <c r="AH162" s="112">
        <v>3.7457933574608586</v>
      </c>
      <c r="AI162" s="112">
        <v>0.8216052220774398</v>
      </c>
      <c r="AJ162" s="112">
        <v>4.3386376184276649</v>
      </c>
      <c r="AK162" s="112">
        <v>5.5394912723883243</v>
      </c>
      <c r="AL162" s="112">
        <v>3.3424924063118309</v>
      </c>
      <c r="AM162" s="112">
        <v>2.7385284991827104</v>
      </c>
      <c r="AN162" s="112">
        <v>1.1818588024304604</v>
      </c>
      <c r="AO162" s="112">
        <v>1.3394744916973371</v>
      </c>
      <c r="AP162" s="112">
        <v>2.6036905924086371</v>
      </c>
      <c r="AQ162" s="112">
        <v>1.8410687879258054</v>
      </c>
      <c r="AR162" s="112">
        <v>3.7000369329725147</v>
      </c>
      <c r="AS162" s="112">
        <v>1.2627349762357689</v>
      </c>
      <c r="AT162" s="112">
        <v>0.46210752061225913</v>
      </c>
      <c r="AU162" s="112">
        <v>2.7480818107698846</v>
      </c>
      <c r="AV162" s="112">
        <v>2.0207569135255952</v>
      </c>
      <c r="AW162" s="112">
        <v>2.7782891314439886</v>
      </c>
      <c r="AX162" s="112">
        <v>2.5934733630947746</v>
      </c>
      <c r="AY162" s="112">
        <v>3.7599514170780597</v>
      </c>
      <c r="AZ162" s="112">
        <v>4.2317689286565257</v>
      </c>
      <c r="BA162" s="112">
        <v>6.9210166301985883</v>
      </c>
      <c r="BB162" s="112">
        <v>6.9965249444386659</v>
      </c>
      <c r="BC162" s="112">
        <v>0.33945056578798727</v>
      </c>
      <c r="BD162" s="112">
        <v>0.11391710760830794</v>
      </c>
      <c r="BE162" s="112">
        <v>0.85748207099358731</v>
      </c>
      <c r="BF162" s="112">
        <v>0.82738291227936223</v>
      </c>
      <c r="BG162" s="112">
        <v>7.2617288455420379</v>
      </c>
      <c r="BH162" s="112">
        <v>0.71298822727709621</v>
      </c>
      <c r="BI162" s="112">
        <v>3.6370792256117355</v>
      </c>
      <c r="BJ162" s="112">
        <v>1.813927993254062</v>
      </c>
      <c r="BK162" s="112">
        <v>6.3499192990608693</v>
      </c>
      <c r="BL162" s="112">
        <v>1.1110081372319247</v>
      </c>
      <c r="BM162" s="112">
        <v>1.5721438812340356</v>
      </c>
      <c r="BN162" s="112">
        <v>0.18855808222924803</v>
      </c>
      <c r="BO162" s="112">
        <v>0.29091666743911054</v>
      </c>
      <c r="BP162" s="112">
        <v>0.89908227779854899</v>
      </c>
      <c r="BQ162" s="112">
        <v>4.1951325968981124</v>
      </c>
      <c r="BR162" s="112">
        <v>6.4690914215412452E-3</v>
      </c>
      <c r="BS162" s="112">
        <v>-3.511463098153355E-2</v>
      </c>
      <c r="BT162" s="112">
        <v>1.7398288509412307</v>
      </c>
      <c r="BU162" s="112">
        <v>3.1634671328098429</v>
      </c>
      <c r="BV162" s="112">
        <v>0.10080317409453099</v>
      </c>
      <c r="BW162" s="112">
        <v>0.33975760539007099</v>
      </c>
      <c r="BX162" s="112">
        <v>0.68654029629469548</v>
      </c>
      <c r="BY162" s="112">
        <v>6.2466188604524469E-3</v>
      </c>
      <c r="BZ162" s="112">
        <v>1.7206113997763528</v>
      </c>
      <c r="CA162" s="112">
        <v>1.2268866185806302</v>
      </c>
      <c r="CB162" s="112">
        <v>7.2277729819874327E-3</v>
      </c>
      <c r="CC162" s="112">
        <v>3.0688397231583409</v>
      </c>
      <c r="CD162" s="112">
        <v>0.6933435364919539</v>
      </c>
      <c r="CE162" s="112">
        <v>0.22905331708715906</v>
      </c>
      <c r="CF162" s="112">
        <v>0.62256429143955783</v>
      </c>
      <c r="CG162" s="112">
        <v>1.1292609490033105</v>
      </c>
      <c r="CH162" s="112">
        <v>0.49587920361020749</v>
      </c>
      <c r="CI162" s="112">
        <v>-5.3682098889904169E-2</v>
      </c>
      <c r="CJ162" s="112">
        <v>0.41839367908389014</v>
      </c>
      <c r="CK162" s="112">
        <v>4.4696208339732335</v>
      </c>
      <c r="CL162" s="112">
        <v>2.8238524073482822</v>
      </c>
    </row>
    <row r="163" spans="1:90" ht="24.6" x14ac:dyDescent="0.6">
      <c r="A163" s="110" t="s">
        <v>307</v>
      </c>
      <c r="B163" s="115">
        <v>195637754.71000001</v>
      </c>
      <c r="C163" s="115">
        <v>32222868.670000002</v>
      </c>
      <c r="D163" s="115">
        <v>34192417.670000002</v>
      </c>
      <c r="E163" s="115">
        <v>20475168.5</v>
      </c>
      <c r="F163" s="115">
        <v>15728911.92</v>
      </c>
      <c r="G163" s="115">
        <v>942856.85999999987</v>
      </c>
      <c r="H163" s="115">
        <v>29063475.109999999</v>
      </c>
      <c r="I163" s="115">
        <v>29237878.73</v>
      </c>
      <c r="J163" s="115">
        <v>16244787.65</v>
      </c>
      <c r="K163" s="115">
        <v>15838993.199999999</v>
      </c>
      <c r="L163" s="115">
        <v>-23516916.240000002</v>
      </c>
      <c r="M163" s="115">
        <v>-187957.53999999998</v>
      </c>
      <c r="N163" s="115">
        <v>175804824.42000002</v>
      </c>
      <c r="O163" s="115">
        <v>25132751.830000002</v>
      </c>
      <c r="P163" s="115">
        <v>18668922.59</v>
      </c>
      <c r="Q163" s="115">
        <v>42729952.789999999</v>
      </c>
      <c r="R163" s="115">
        <v>21760437.529999997</v>
      </c>
      <c r="S163" s="115">
        <v>25624248.469999999</v>
      </c>
      <c r="T163" s="115">
        <v>9289884.8200000003</v>
      </c>
      <c r="U163" s="115">
        <v>523588.29</v>
      </c>
      <c r="V163" s="115">
        <v>299932309.35000002</v>
      </c>
      <c r="W163" s="115">
        <v>37817880.420000002</v>
      </c>
      <c r="X163" s="115">
        <v>2871544.74</v>
      </c>
      <c r="Y163" s="115">
        <v>31894087.77</v>
      </c>
      <c r="Z163" s="115">
        <v>232132.38000000012</v>
      </c>
      <c r="AA163" s="115">
        <v>13905917.07</v>
      </c>
      <c r="AB163" s="115">
        <v>22081514.380000003</v>
      </c>
      <c r="AC163" s="115">
        <v>-31069784.100000001</v>
      </c>
      <c r="AD163" s="115">
        <v>2466378.75</v>
      </c>
      <c r="AE163" s="115">
        <v>6662647.6299999999</v>
      </c>
      <c r="AF163" s="115">
        <v>5117282.43</v>
      </c>
      <c r="AG163" s="115">
        <v>6890757.2200000007</v>
      </c>
      <c r="AH163" s="115">
        <v>32623862.719999999</v>
      </c>
      <c r="AI163" s="115">
        <v>5995159.9799999995</v>
      </c>
      <c r="AJ163" s="115">
        <v>941244106.72000003</v>
      </c>
      <c r="AK163" s="115">
        <v>50884569.019999996</v>
      </c>
      <c r="AL163" s="115">
        <v>26740552.48</v>
      </c>
      <c r="AM163" s="115">
        <v>54447636.859999999</v>
      </c>
      <c r="AN163" s="115">
        <v>21147048.199999999</v>
      </c>
      <c r="AO163" s="115">
        <v>11794831.310000001</v>
      </c>
      <c r="AP163" s="115">
        <v>10474068.800000001</v>
      </c>
      <c r="AQ163" s="115">
        <v>91841940.439999998</v>
      </c>
      <c r="AR163" s="115">
        <v>34912019.609999999</v>
      </c>
      <c r="AS163" s="115">
        <v>18544561.66</v>
      </c>
      <c r="AT163" s="115">
        <v>7649581.7000000011</v>
      </c>
      <c r="AU163" s="115">
        <v>23595252.780000001</v>
      </c>
      <c r="AV163" s="115">
        <v>11939455.069999998</v>
      </c>
      <c r="AW163" s="115">
        <v>29125840.460000001</v>
      </c>
      <c r="AX163" s="115">
        <v>23814068.209999997</v>
      </c>
      <c r="AY163" s="115">
        <v>20601073.060000002</v>
      </c>
      <c r="AZ163" s="115">
        <v>208827881.54000002</v>
      </c>
      <c r="BA163" s="115">
        <v>29263298.469999995</v>
      </c>
      <c r="BB163" s="115">
        <v>650582917.39999998</v>
      </c>
      <c r="BC163" s="115">
        <v>8052510.8699999992</v>
      </c>
      <c r="BD163" s="115">
        <v>946303.78</v>
      </c>
      <c r="BE163" s="115">
        <v>8495404.1199999992</v>
      </c>
      <c r="BF163" s="115">
        <v>26181309.979999997</v>
      </c>
      <c r="BG163" s="115">
        <v>41340893.219999999</v>
      </c>
      <c r="BH163" s="115">
        <v>3573155.41</v>
      </c>
      <c r="BI163" s="115">
        <v>20168386.670000002</v>
      </c>
      <c r="BJ163" s="115">
        <v>11415075.440000001</v>
      </c>
      <c r="BK163" s="115">
        <v>453520449.62</v>
      </c>
      <c r="BL163" s="115">
        <v>17812492.629999999</v>
      </c>
      <c r="BM163" s="115">
        <v>19579095.48</v>
      </c>
      <c r="BN163" s="115">
        <v>2989401.2900000005</v>
      </c>
      <c r="BO163" s="115">
        <v>3655280.93</v>
      </c>
      <c r="BP163" s="115">
        <v>8077857.3300000001</v>
      </c>
      <c r="BQ163" s="115">
        <v>1348060777.2</v>
      </c>
      <c r="BR163" s="115">
        <v>87537.42</v>
      </c>
      <c r="BS163" s="115">
        <v>878840.83000000007</v>
      </c>
      <c r="BT163" s="115">
        <v>87662784.180000007</v>
      </c>
      <c r="BU163" s="115">
        <v>11026121.41</v>
      </c>
      <c r="BV163" s="115">
        <v>943201.98</v>
      </c>
      <c r="BW163" s="115">
        <v>10249280.030000001</v>
      </c>
      <c r="BX163" s="115">
        <v>4846222.9400000004</v>
      </c>
      <c r="BY163" s="115">
        <v>5003.2300000000396</v>
      </c>
      <c r="BZ163" s="115">
        <v>17653212.48</v>
      </c>
      <c r="CA163" s="115">
        <v>17239278.82</v>
      </c>
      <c r="CB163" s="115">
        <v>-1720518.5999999994</v>
      </c>
      <c r="CC163" s="115">
        <v>36417800.950000003</v>
      </c>
      <c r="CD163" s="115">
        <v>14762995.75</v>
      </c>
      <c r="CE163" s="115">
        <v>471618.72</v>
      </c>
      <c r="CF163" s="115">
        <v>3629668.0700000003</v>
      </c>
      <c r="CG163" s="115">
        <v>8398559.4600000009</v>
      </c>
      <c r="CH163" s="115">
        <v>3505795.44</v>
      </c>
      <c r="CI163" s="115">
        <v>-1511122.0800000003</v>
      </c>
      <c r="CJ163" s="115">
        <v>1858072.1099999999</v>
      </c>
      <c r="CK163" s="115">
        <v>18490710.16</v>
      </c>
      <c r="CL163" s="115">
        <v>5733800879.5099945</v>
      </c>
    </row>
    <row r="164" spans="1:90" ht="24.6" x14ac:dyDescent="0.6">
      <c r="A164" s="110" t="s">
        <v>306</v>
      </c>
      <c r="B164" s="112">
        <v>2.2189043306416298</v>
      </c>
      <c r="C164" s="112">
        <v>3.1139929660562271</v>
      </c>
      <c r="D164" s="112">
        <v>3.3869287730408044</v>
      </c>
      <c r="E164" s="112">
        <v>2.2687230851929727</v>
      </c>
      <c r="F164" s="112">
        <v>2.3161091400913754</v>
      </c>
      <c r="G164" s="112">
        <v>8.6529823276470796E-2</v>
      </c>
      <c r="H164" s="112">
        <v>2.0214873499144912</v>
      </c>
      <c r="I164" s="112">
        <v>1.2536567992926422</v>
      </c>
      <c r="J164" s="112">
        <v>1.5956983506235658</v>
      </c>
      <c r="K164" s="112">
        <v>1.306569366889645</v>
      </c>
      <c r="L164" s="112">
        <v>-0.83667852356561467</v>
      </c>
      <c r="M164" s="112">
        <v>-4.3530224949318616E-2</v>
      </c>
      <c r="N164" s="112">
        <v>3.0450945548489563</v>
      </c>
      <c r="O164" s="112">
        <v>2.4152399571270249</v>
      </c>
      <c r="P164" s="112">
        <v>1.214835470378766</v>
      </c>
      <c r="Q164" s="112">
        <v>2.1744332850432495</v>
      </c>
      <c r="R164" s="112">
        <v>2.123267888291382</v>
      </c>
      <c r="S164" s="112">
        <v>2.4652147785695711</v>
      </c>
      <c r="T164" s="112">
        <v>1.0527840937511124</v>
      </c>
      <c r="U164" s="112">
        <v>9.7931672069541301E-2</v>
      </c>
      <c r="V164" s="112">
        <v>2.8240624375721732</v>
      </c>
      <c r="W164" s="112">
        <v>4.825932968474083</v>
      </c>
      <c r="X164" s="112">
        <v>0.21055768061291813</v>
      </c>
      <c r="Y164" s="112">
        <v>3.0402458051129058</v>
      </c>
      <c r="Z164" s="112">
        <v>4.1744068644007822E-2</v>
      </c>
      <c r="AA164" s="112">
        <v>1.9942234512372743</v>
      </c>
      <c r="AB164" s="112">
        <v>2.8644616674360965</v>
      </c>
      <c r="AC164" s="112">
        <v>-1.1454298285714286</v>
      </c>
      <c r="AD164" s="112">
        <v>0.31415502600573186</v>
      </c>
      <c r="AE164" s="112">
        <v>0.82457824909642163</v>
      </c>
      <c r="AF164" s="112">
        <v>0.4992728388865893</v>
      </c>
      <c r="AG164" s="112">
        <v>0.41154033903737408</v>
      </c>
      <c r="AH164" s="112">
        <v>3.7457861595598509</v>
      </c>
      <c r="AI164" s="112">
        <v>0.80613865912606975</v>
      </c>
      <c r="AJ164" s="112">
        <v>4.2948827680389599</v>
      </c>
      <c r="AK164" s="112">
        <v>4.7926685645929936</v>
      </c>
      <c r="AL164" s="112">
        <v>3.1695749022609423</v>
      </c>
      <c r="AM164" s="112">
        <v>2.6969912178578306</v>
      </c>
      <c r="AN164" s="112">
        <v>1.1818588018715837</v>
      </c>
      <c r="AO164" s="112">
        <v>1.2214022594066343</v>
      </c>
      <c r="AP164" s="112">
        <v>2.6036905924086371</v>
      </c>
      <c r="AQ164" s="112">
        <v>1.8407479263257689</v>
      </c>
      <c r="AR164" s="112">
        <v>3.6161924871359337</v>
      </c>
      <c r="AS164" s="112">
        <v>1.0697235660887818</v>
      </c>
      <c r="AT164" s="112">
        <v>0.46197361944625998</v>
      </c>
      <c r="AU164" s="112">
        <v>2.5434344011035823</v>
      </c>
      <c r="AV164" s="112">
        <v>1.9440212764701394</v>
      </c>
      <c r="AW164" s="112">
        <v>2.7755841275939956</v>
      </c>
      <c r="AX164" s="112">
        <v>2.5933082876360452</v>
      </c>
      <c r="AY164" s="112">
        <v>3.0908449973835723</v>
      </c>
      <c r="AZ164" s="112">
        <v>3.3981050803525896</v>
      </c>
      <c r="BA164" s="112">
        <v>3.8434675039502411</v>
      </c>
      <c r="BB164" s="112">
        <v>6.2457459049417183</v>
      </c>
      <c r="BC164" s="112">
        <v>0.32273014113953136</v>
      </c>
      <c r="BD164" s="112">
        <v>0.11334306315903718</v>
      </c>
      <c r="BE164" s="112">
        <v>0.85638208415288408</v>
      </c>
      <c r="BF164" s="112">
        <v>0.45369192765126726</v>
      </c>
      <c r="BG164" s="112">
        <v>6.5248996101311647</v>
      </c>
      <c r="BH164" s="112">
        <v>0.70307169557947913</v>
      </c>
      <c r="BI164" s="112">
        <v>2.7502040227072406</v>
      </c>
      <c r="BJ164" s="112">
        <v>1.8081291925615448</v>
      </c>
      <c r="BK164" s="112">
        <v>6.3098497338434782</v>
      </c>
      <c r="BL164" s="112">
        <v>1.1065606833456643</v>
      </c>
      <c r="BM164" s="112">
        <v>1.5653351064733942</v>
      </c>
      <c r="BN164" s="112">
        <v>0.15666811641794617</v>
      </c>
      <c r="BO164" s="112">
        <v>0.28412174992634864</v>
      </c>
      <c r="BP164" s="112">
        <v>0.87709208551112527</v>
      </c>
      <c r="BQ164" s="112">
        <v>3.794616818189168</v>
      </c>
      <c r="BR164" s="112">
        <v>6.3278569234436876E-3</v>
      </c>
      <c r="BS164" s="112">
        <v>7.4170991009195913E-2</v>
      </c>
      <c r="BT164" s="112">
        <v>1.6597382413760602</v>
      </c>
      <c r="BU164" s="112">
        <v>2.5713524439832147</v>
      </c>
      <c r="BV164" s="112">
        <v>9.1998918509399938E-2</v>
      </c>
      <c r="BW164" s="112">
        <v>0.33363158686225236</v>
      </c>
      <c r="BX164" s="112">
        <v>0.68052897006756652</v>
      </c>
      <c r="BY164" s="112">
        <v>6.2804309554824814E-4</v>
      </c>
      <c r="BZ164" s="112">
        <v>1.6933703645527451</v>
      </c>
      <c r="CA164" s="112">
        <v>1.1750155204982449</v>
      </c>
      <c r="CB164" s="112">
        <v>-6.4253344972445003E-2</v>
      </c>
      <c r="CC164" s="112">
        <v>2.4131541355971939</v>
      </c>
      <c r="CD164" s="112">
        <v>0.65999703519393205</v>
      </c>
      <c r="CE164" s="112">
        <v>6.6880334693424262E-2</v>
      </c>
      <c r="CF164" s="112">
        <v>0.53217895911087987</v>
      </c>
      <c r="CG164" s="112">
        <v>1.1191983073971508</v>
      </c>
      <c r="CH164" s="112">
        <v>0.49486619321175024</v>
      </c>
      <c r="CI164" s="112">
        <v>-4.5283641613994952E-2</v>
      </c>
      <c r="CJ164" s="112">
        <v>0.3345393414153448</v>
      </c>
      <c r="CK164" s="112">
        <v>3.4999541122658502</v>
      </c>
      <c r="CL164" s="112">
        <v>2.6873717450310166</v>
      </c>
    </row>
    <row r="165" spans="1:90" ht="24.6" x14ac:dyDescent="0.6">
      <c r="A165" s="110" t="s">
        <v>305</v>
      </c>
      <c r="B165" s="116" t="s">
        <v>327</v>
      </c>
      <c r="C165" s="116" t="s">
        <v>327</v>
      </c>
      <c r="D165" s="116" t="s">
        <v>327</v>
      </c>
      <c r="E165" s="116" t="s">
        <v>327</v>
      </c>
      <c r="F165" s="116" t="s">
        <v>327</v>
      </c>
      <c r="G165" s="116" t="s">
        <v>327</v>
      </c>
      <c r="H165" s="116" t="s">
        <v>327</v>
      </c>
      <c r="I165" s="116" t="s">
        <v>327</v>
      </c>
      <c r="J165" s="116" t="s">
        <v>327</v>
      </c>
      <c r="K165" s="116" t="s">
        <v>327</v>
      </c>
      <c r="L165" s="116" t="s">
        <v>327</v>
      </c>
      <c r="M165" s="116" t="s">
        <v>327</v>
      </c>
      <c r="N165" s="116" t="s">
        <v>327</v>
      </c>
      <c r="O165" s="116" t="s">
        <v>327</v>
      </c>
      <c r="P165" s="116" t="s">
        <v>327</v>
      </c>
      <c r="Q165" s="116" t="s">
        <v>327</v>
      </c>
      <c r="R165" s="116" t="s">
        <v>327</v>
      </c>
      <c r="S165" s="116" t="s">
        <v>327</v>
      </c>
      <c r="T165" s="116" t="s">
        <v>327</v>
      </c>
      <c r="U165" s="116" t="s">
        <v>327</v>
      </c>
      <c r="V165" s="116" t="s">
        <v>327</v>
      </c>
      <c r="W165" s="116" t="s">
        <v>327</v>
      </c>
      <c r="X165" s="116" t="s">
        <v>327</v>
      </c>
      <c r="Y165" s="116" t="s">
        <v>327</v>
      </c>
      <c r="Z165" s="116" t="s">
        <v>327</v>
      </c>
      <c r="AA165" s="116" t="s">
        <v>327</v>
      </c>
      <c r="AB165" s="116" t="s">
        <v>327</v>
      </c>
      <c r="AC165" s="116" t="s">
        <v>327</v>
      </c>
      <c r="AD165" s="116" t="s">
        <v>327</v>
      </c>
      <c r="AE165" s="116" t="s">
        <v>327</v>
      </c>
      <c r="AF165" s="116" t="s">
        <v>327</v>
      </c>
      <c r="AG165" s="116" t="s">
        <v>327</v>
      </c>
      <c r="AH165" s="116" t="s">
        <v>327</v>
      </c>
      <c r="AI165" s="116" t="s">
        <v>327</v>
      </c>
      <c r="AJ165" s="116" t="s">
        <v>327</v>
      </c>
      <c r="AK165" s="116" t="s">
        <v>327</v>
      </c>
      <c r="AL165" s="116" t="s">
        <v>327</v>
      </c>
      <c r="AM165" s="116" t="s">
        <v>327</v>
      </c>
      <c r="AN165" s="116" t="s">
        <v>327</v>
      </c>
      <c r="AO165" s="116" t="s">
        <v>327</v>
      </c>
      <c r="AP165" s="116" t="s">
        <v>327</v>
      </c>
      <c r="AQ165" s="116" t="s">
        <v>327</v>
      </c>
      <c r="AR165" s="116" t="s">
        <v>327</v>
      </c>
      <c r="AS165" s="116" t="s">
        <v>327</v>
      </c>
      <c r="AT165" s="116" t="s">
        <v>327</v>
      </c>
      <c r="AU165" s="116" t="s">
        <v>327</v>
      </c>
      <c r="AV165" s="116" t="s">
        <v>327</v>
      </c>
      <c r="AW165" s="116" t="s">
        <v>327</v>
      </c>
      <c r="AX165" s="116" t="s">
        <v>327</v>
      </c>
      <c r="AY165" s="116" t="s">
        <v>327</v>
      </c>
      <c r="AZ165" s="116" t="s">
        <v>327</v>
      </c>
      <c r="BA165" s="116" t="s">
        <v>327</v>
      </c>
      <c r="BB165" s="116" t="s">
        <v>327</v>
      </c>
      <c r="BC165" s="116" t="s">
        <v>327</v>
      </c>
      <c r="BD165" s="116" t="s">
        <v>327</v>
      </c>
      <c r="BE165" s="116" t="s">
        <v>327</v>
      </c>
      <c r="BF165" s="116" t="s">
        <v>327</v>
      </c>
      <c r="BG165" s="116" t="s">
        <v>327</v>
      </c>
      <c r="BH165" s="116" t="s">
        <v>327</v>
      </c>
      <c r="BI165" s="116" t="s">
        <v>327</v>
      </c>
      <c r="BJ165" s="116" t="s">
        <v>327</v>
      </c>
      <c r="BK165" s="116" t="s">
        <v>327</v>
      </c>
      <c r="BL165" s="116" t="s">
        <v>327</v>
      </c>
      <c r="BM165" s="116" t="s">
        <v>327</v>
      </c>
      <c r="BN165" s="116" t="s">
        <v>327</v>
      </c>
      <c r="BO165" s="116" t="s">
        <v>327</v>
      </c>
      <c r="BP165" s="116" t="s">
        <v>327</v>
      </c>
      <c r="BQ165" s="116" t="s">
        <v>327</v>
      </c>
      <c r="BR165" s="116" t="s">
        <v>327</v>
      </c>
      <c r="BS165" s="116" t="s">
        <v>327</v>
      </c>
      <c r="BT165" s="116" t="s">
        <v>327</v>
      </c>
      <c r="BU165" s="116" t="s">
        <v>327</v>
      </c>
      <c r="BV165" s="116" t="s">
        <v>327</v>
      </c>
      <c r="BW165" s="116" t="s">
        <v>327</v>
      </c>
      <c r="BX165" s="116" t="s">
        <v>327</v>
      </c>
      <c r="BY165" s="116" t="s">
        <v>327</v>
      </c>
      <c r="BZ165" s="116" t="s">
        <v>327</v>
      </c>
      <c r="CA165" s="116" t="s">
        <v>327</v>
      </c>
      <c r="CB165" s="116" t="s">
        <v>327</v>
      </c>
      <c r="CC165" s="116" t="s">
        <v>327</v>
      </c>
      <c r="CD165" s="116" t="s">
        <v>327</v>
      </c>
      <c r="CE165" s="116" t="s">
        <v>327</v>
      </c>
      <c r="CF165" s="116" t="s">
        <v>327</v>
      </c>
      <c r="CG165" s="116" t="s">
        <v>327</v>
      </c>
      <c r="CH165" s="116" t="s">
        <v>327</v>
      </c>
      <c r="CI165" s="116" t="s">
        <v>327</v>
      </c>
      <c r="CJ165" s="116" t="s">
        <v>327</v>
      </c>
      <c r="CK165" s="116" t="s">
        <v>327</v>
      </c>
      <c r="CL165" s="116" t="s">
        <v>327</v>
      </c>
    </row>
    <row r="166" spans="1:90" ht="24.6" x14ac:dyDescent="0.6">
      <c r="A166" s="110" t="s">
        <v>304</v>
      </c>
      <c r="B166" s="116" t="s">
        <v>327</v>
      </c>
      <c r="C166" s="116" t="s">
        <v>327</v>
      </c>
      <c r="D166" s="116" t="s">
        <v>328</v>
      </c>
      <c r="E166" s="116" t="s">
        <v>327</v>
      </c>
      <c r="F166" s="116" t="s">
        <v>327</v>
      </c>
      <c r="G166" s="116" t="s">
        <v>327</v>
      </c>
      <c r="H166" s="116" t="s">
        <v>328</v>
      </c>
      <c r="I166" s="116" t="s">
        <v>327</v>
      </c>
      <c r="J166" s="116" t="s">
        <v>327</v>
      </c>
      <c r="K166" s="116" t="s">
        <v>328</v>
      </c>
      <c r="L166" s="116" t="s">
        <v>327</v>
      </c>
      <c r="M166" s="116" t="s">
        <v>327</v>
      </c>
      <c r="N166" s="116" t="s">
        <v>328</v>
      </c>
      <c r="O166" s="116" t="s">
        <v>328</v>
      </c>
      <c r="P166" s="116" t="s">
        <v>327</v>
      </c>
      <c r="Q166" s="116" t="s">
        <v>327</v>
      </c>
      <c r="R166" s="116" t="s">
        <v>327</v>
      </c>
      <c r="S166" s="116" t="s">
        <v>328</v>
      </c>
      <c r="T166" s="116" t="s">
        <v>328</v>
      </c>
      <c r="U166" s="116" t="s">
        <v>327</v>
      </c>
      <c r="V166" s="116" t="s">
        <v>327</v>
      </c>
      <c r="W166" s="116" t="s">
        <v>327</v>
      </c>
      <c r="X166" s="116" t="s">
        <v>327</v>
      </c>
      <c r="Y166" s="116" t="s">
        <v>327</v>
      </c>
      <c r="Z166" s="116" t="s">
        <v>327</v>
      </c>
      <c r="AA166" s="116" t="s">
        <v>327</v>
      </c>
      <c r="AB166" s="116" t="s">
        <v>327</v>
      </c>
      <c r="AC166" s="116" t="s">
        <v>327</v>
      </c>
      <c r="AD166" s="116" t="s">
        <v>327</v>
      </c>
      <c r="AE166" s="116" t="s">
        <v>327</v>
      </c>
      <c r="AF166" s="116" t="s">
        <v>327</v>
      </c>
      <c r="AG166" s="116" t="s">
        <v>327</v>
      </c>
      <c r="AH166" s="116" t="s">
        <v>327</v>
      </c>
      <c r="AI166" s="116" t="s">
        <v>327</v>
      </c>
      <c r="AJ166" s="116" t="s">
        <v>327</v>
      </c>
      <c r="AK166" s="116" t="s">
        <v>328</v>
      </c>
      <c r="AL166" s="116" t="s">
        <v>328</v>
      </c>
      <c r="AM166" s="116" t="s">
        <v>327</v>
      </c>
      <c r="AN166" s="116" t="s">
        <v>327</v>
      </c>
      <c r="AO166" s="116" t="s">
        <v>327</v>
      </c>
      <c r="AP166" s="116" t="s">
        <v>327</v>
      </c>
      <c r="AQ166" s="116" t="s">
        <v>327</v>
      </c>
      <c r="AR166" s="116" t="s">
        <v>328</v>
      </c>
      <c r="AS166" s="116" t="s">
        <v>327</v>
      </c>
      <c r="AT166" s="116" t="s">
        <v>327</v>
      </c>
      <c r="AU166" s="116" t="s">
        <v>328</v>
      </c>
      <c r="AV166" s="116" t="s">
        <v>327</v>
      </c>
      <c r="AW166" s="116" t="s">
        <v>327</v>
      </c>
      <c r="AX166" s="116" t="s">
        <v>327</v>
      </c>
      <c r="AY166" s="116" t="s">
        <v>328</v>
      </c>
      <c r="AZ166" s="116" t="s">
        <v>328</v>
      </c>
      <c r="BA166" s="116" t="s">
        <v>328</v>
      </c>
      <c r="BB166" s="116" t="s">
        <v>328</v>
      </c>
      <c r="BC166" s="116" t="s">
        <v>327</v>
      </c>
      <c r="BD166" s="116" t="s">
        <v>327</v>
      </c>
      <c r="BE166" s="116" t="s">
        <v>327</v>
      </c>
      <c r="BF166" s="116" t="s">
        <v>327</v>
      </c>
      <c r="BG166" s="116" t="s">
        <v>328</v>
      </c>
      <c r="BH166" s="116" t="s">
        <v>327</v>
      </c>
      <c r="BI166" s="116" t="s">
        <v>328</v>
      </c>
      <c r="BJ166" s="116" t="s">
        <v>327</v>
      </c>
      <c r="BK166" s="116" t="s">
        <v>327</v>
      </c>
      <c r="BL166" s="116" t="s">
        <v>327</v>
      </c>
      <c r="BM166" s="116" t="s">
        <v>327</v>
      </c>
      <c r="BN166" s="116" t="s">
        <v>327</v>
      </c>
      <c r="BO166" s="116" t="s">
        <v>327</v>
      </c>
      <c r="BP166" s="116" t="s">
        <v>327</v>
      </c>
      <c r="BQ166" s="116" t="s">
        <v>328</v>
      </c>
      <c r="BR166" s="116" t="s">
        <v>327</v>
      </c>
      <c r="BS166" s="116" t="s">
        <v>327</v>
      </c>
      <c r="BT166" s="116" t="s">
        <v>327</v>
      </c>
      <c r="BU166" s="116" t="s">
        <v>328</v>
      </c>
      <c r="BV166" s="116" t="s">
        <v>327</v>
      </c>
      <c r="BW166" s="116" t="s">
        <v>327</v>
      </c>
      <c r="BX166" s="116" t="s">
        <v>327</v>
      </c>
      <c r="BY166" s="116" t="s">
        <v>327</v>
      </c>
      <c r="BZ166" s="116" t="s">
        <v>327</v>
      </c>
      <c r="CA166" s="116" t="s">
        <v>327</v>
      </c>
      <c r="CB166" s="116" t="s">
        <v>327</v>
      </c>
      <c r="CC166" s="116" t="s">
        <v>328</v>
      </c>
      <c r="CD166" s="116" t="s">
        <v>327</v>
      </c>
      <c r="CE166" s="116" t="s">
        <v>327</v>
      </c>
      <c r="CF166" s="116" t="s">
        <v>327</v>
      </c>
      <c r="CG166" s="116" t="s">
        <v>327</v>
      </c>
      <c r="CH166" s="116" t="s">
        <v>327</v>
      </c>
      <c r="CI166" s="116" t="s">
        <v>327</v>
      </c>
      <c r="CJ166" s="116" t="s">
        <v>327</v>
      </c>
      <c r="CK166" s="116" t="s">
        <v>328</v>
      </c>
      <c r="CL166" s="116" t="s">
        <v>328</v>
      </c>
    </row>
    <row r="167" spans="1:90" ht="24.6" x14ac:dyDescent="0.6">
      <c r="A167" s="110" t="s">
        <v>303</v>
      </c>
      <c r="B167" s="116" t="s">
        <v>327</v>
      </c>
      <c r="C167" s="116" t="s">
        <v>327</v>
      </c>
      <c r="D167" s="116" t="s">
        <v>327</v>
      </c>
      <c r="E167" s="116" t="s">
        <v>327</v>
      </c>
      <c r="F167" s="116" t="s">
        <v>327</v>
      </c>
      <c r="G167" s="116" t="s">
        <v>328</v>
      </c>
      <c r="H167" s="116" t="s">
        <v>327</v>
      </c>
      <c r="I167" s="116" t="s">
        <v>327</v>
      </c>
      <c r="J167" s="116" t="s">
        <v>327</v>
      </c>
      <c r="K167" s="116" t="s">
        <v>327</v>
      </c>
      <c r="L167" s="116" t="s">
        <v>328</v>
      </c>
      <c r="M167" s="116" t="s">
        <v>328</v>
      </c>
      <c r="N167" s="116" t="s">
        <v>327</v>
      </c>
      <c r="O167" s="116" t="s">
        <v>327</v>
      </c>
      <c r="P167" s="116" t="s">
        <v>327</v>
      </c>
      <c r="Q167" s="116" t="s">
        <v>327</v>
      </c>
      <c r="R167" s="116" t="s">
        <v>327</v>
      </c>
      <c r="S167" s="116" t="s">
        <v>327</v>
      </c>
      <c r="T167" s="116" t="s">
        <v>327</v>
      </c>
      <c r="U167" s="116" t="s">
        <v>328</v>
      </c>
      <c r="V167" s="116" t="s">
        <v>327</v>
      </c>
      <c r="W167" s="116" t="s">
        <v>327</v>
      </c>
      <c r="X167" s="116" t="s">
        <v>328</v>
      </c>
      <c r="Y167" s="116" t="s">
        <v>327</v>
      </c>
      <c r="Z167" s="116" t="s">
        <v>328</v>
      </c>
      <c r="AA167" s="116" t="s">
        <v>327</v>
      </c>
      <c r="AB167" s="116" t="s">
        <v>327</v>
      </c>
      <c r="AC167" s="116" t="s">
        <v>328</v>
      </c>
      <c r="AD167" s="116" t="s">
        <v>328</v>
      </c>
      <c r="AE167" s="116" t="s">
        <v>328</v>
      </c>
      <c r="AF167" s="116" t="s">
        <v>328</v>
      </c>
      <c r="AG167" s="116" t="s">
        <v>328</v>
      </c>
      <c r="AH167" s="116" t="s">
        <v>327</v>
      </c>
      <c r="AI167" s="116" t="s">
        <v>328</v>
      </c>
      <c r="AJ167" s="116" t="s">
        <v>327</v>
      </c>
      <c r="AK167" s="116" t="s">
        <v>327</v>
      </c>
      <c r="AL167" s="116" t="s">
        <v>327</v>
      </c>
      <c r="AM167" s="116" t="s">
        <v>327</v>
      </c>
      <c r="AN167" s="116" t="s">
        <v>327</v>
      </c>
      <c r="AO167" s="116" t="s">
        <v>327</v>
      </c>
      <c r="AP167" s="116" t="s">
        <v>327</v>
      </c>
      <c r="AQ167" s="116" t="s">
        <v>327</v>
      </c>
      <c r="AR167" s="116" t="s">
        <v>327</v>
      </c>
      <c r="AS167" s="116" t="s">
        <v>327</v>
      </c>
      <c r="AT167" s="116" t="s">
        <v>328</v>
      </c>
      <c r="AU167" s="116" t="s">
        <v>327</v>
      </c>
      <c r="AV167" s="116" t="s">
        <v>327</v>
      </c>
      <c r="AW167" s="116" t="s">
        <v>327</v>
      </c>
      <c r="AX167" s="116" t="s">
        <v>327</v>
      </c>
      <c r="AY167" s="116" t="s">
        <v>327</v>
      </c>
      <c r="AZ167" s="116" t="s">
        <v>327</v>
      </c>
      <c r="BA167" s="116" t="s">
        <v>327</v>
      </c>
      <c r="BB167" s="116" t="s">
        <v>327</v>
      </c>
      <c r="BC167" s="116" t="s">
        <v>328</v>
      </c>
      <c r="BD167" s="116" t="s">
        <v>328</v>
      </c>
      <c r="BE167" s="116" t="s">
        <v>328</v>
      </c>
      <c r="BF167" s="116" t="s">
        <v>328</v>
      </c>
      <c r="BG167" s="116" t="s">
        <v>327</v>
      </c>
      <c r="BH167" s="116" t="s">
        <v>328</v>
      </c>
      <c r="BI167" s="116" t="s">
        <v>327</v>
      </c>
      <c r="BJ167" s="116" t="s">
        <v>327</v>
      </c>
      <c r="BK167" s="116" t="s">
        <v>327</v>
      </c>
      <c r="BL167" s="116" t="s">
        <v>327</v>
      </c>
      <c r="BM167" s="116" t="s">
        <v>327</v>
      </c>
      <c r="BN167" s="116" t="s">
        <v>328</v>
      </c>
      <c r="BO167" s="116" t="s">
        <v>328</v>
      </c>
      <c r="BP167" s="116" t="s">
        <v>328</v>
      </c>
      <c r="BQ167" s="116" t="s">
        <v>327</v>
      </c>
      <c r="BR167" s="116" t="s">
        <v>328</v>
      </c>
      <c r="BS167" s="116" t="s">
        <v>328</v>
      </c>
      <c r="BT167" s="116" t="s">
        <v>327</v>
      </c>
      <c r="BU167" s="116" t="s">
        <v>327</v>
      </c>
      <c r="BV167" s="116" t="s">
        <v>328</v>
      </c>
      <c r="BW167" s="116" t="s">
        <v>328</v>
      </c>
      <c r="BX167" s="116" t="s">
        <v>328</v>
      </c>
      <c r="BY167" s="116" t="s">
        <v>328</v>
      </c>
      <c r="BZ167" s="116" t="s">
        <v>327</v>
      </c>
      <c r="CA167" s="116" t="s">
        <v>327</v>
      </c>
      <c r="CB167" s="116" t="s">
        <v>328</v>
      </c>
      <c r="CC167" s="116" t="s">
        <v>327</v>
      </c>
      <c r="CD167" s="116" t="s">
        <v>328</v>
      </c>
      <c r="CE167" s="116" t="s">
        <v>328</v>
      </c>
      <c r="CF167" s="116" t="s">
        <v>328</v>
      </c>
      <c r="CG167" s="116" t="s">
        <v>327</v>
      </c>
      <c r="CH167" s="116" t="s">
        <v>328</v>
      </c>
      <c r="CI167" s="116" t="s">
        <v>328</v>
      </c>
      <c r="CJ167" s="116" t="s">
        <v>328</v>
      </c>
      <c r="CK167" s="116" t="s">
        <v>327</v>
      </c>
      <c r="CL167" s="116" t="s">
        <v>327</v>
      </c>
    </row>
    <row r="168" spans="1:90" ht="24.6" x14ac:dyDescent="0.6">
      <c r="A168" s="118" t="s">
        <v>296</v>
      </c>
      <c r="B168" s="117">
        <v>1</v>
      </c>
      <c r="C168" s="117">
        <v>1</v>
      </c>
      <c r="D168" s="117">
        <v>3</v>
      </c>
      <c r="E168" s="117">
        <v>1</v>
      </c>
      <c r="F168" s="117">
        <v>1</v>
      </c>
      <c r="G168" s="117">
        <v>2</v>
      </c>
      <c r="H168" s="117">
        <v>3</v>
      </c>
      <c r="I168" s="117">
        <v>1</v>
      </c>
      <c r="J168" s="117">
        <v>1</v>
      </c>
      <c r="K168" s="117">
        <v>3</v>
      </c>
      <c r="L168" s="117">
        <v>2</v>
      </c>
      <c r="M168" s="117">
        <v>2</v>
      </c>
      <c r="N168" s="117">
        <v>3</v>
      </c>
      <c r="O168" s="117">
        <v>3</v>
      </c>
      <c r="P168" s="117">
        <v>1</v>
      </c>
      <c r="Q168" s="117">
        <v>1</v>
      </c>
      <c r="R168" s="117">
        <v>1</v>
      </c>
      <c r="S168" s="117">
        <v>3</v>
      </c>
      <c r="T168" s="117">
        <v>3</v>
      </c>
      <c r="U168" s="117">
        <v>2</v>
      </c>
      <c r="V168" s="117">
        <v>1</v>
      </c>
      <c r="W168" s="117">
        <v>1</v>
      </c>
      <c r="X168" s="117">
        <v>2</v>
      </c>
      <c r="Y168" s="117">
        <v>1</v>
      </c>
      <c r="Z168" s="117">
        <v>2</v>
      </c>
      <c r="AA168" s="117">
        <v>1</v>
      </c>
      <c r="AB168" s="117">
        <v>1</v>
      </c>
      <c r="AC168" s="117">
        <v>2</v>
      </c>
      <c r="AD168" s="117">
        <v>2</v>
      </c>
      <c r="AE168" s="117">
        <v>2</v>
      </c>
      <c r="AF168" s="117">
        <v>2</v>
      </c>
      <c r="AG168" s="117">
        <v>2</v>
      </c>
      <c r="AH168" s="117">
        <v>1</v>
      </c>
      <c r="AI168" s="117">
        <v>2</v>
      </c>
      <c r="AJ168" s="117">
        <v>1</v>
      </c>
      <c r="AK168" s="117">
        <v>3</v>
      </c>
      <c r="AL168" s="117">
        <v>3</v>
      </c>
      <c r="AM168" s="117">
        <v>1</v>
      </c>
      <c r="AN168" s="117">
        <v>1</v>
      </c>
      <c r="AO168" s="117">
        <v>1</v>
      </c>
      <c r="AP168" s="117">
        <v>1</v>
      </c>
      <c r="AQ168" s="117">
        <v>1</v>
      </c>
      <c r="AR168" s="117">
        <v>3</v>
      </c>
      <c r="AS168" s="117">
        <v>1</v>
      </c>
      <c r="AT168" s="117">
        <v>2</v>
      </c>
      <c r="AU168" s="117">
        <v>3</v>
      </c>
      <c r="AV168" s="117">
        <v>1</v>
      </c>
      <c r="AW168" s="117">
        <v>1</v>
      </c>
      <c r="AX168" s="117">
        <v>1</v>
      </c>
      <c r="AY168" s="117">
        <v>3</v>
      </c>
      <c r="AZ168" s="117">
        <v>3</v>
      </c>
      <c r="BA168" s="117">
        <v>3</v>
      </c>
      <c r="BB168" s="117">
        <v>3</v>
      </c>
      <c r="BC168" s="117">
        <v>2</v>
      </c>
      <c r="BD168" s="117">
        <v>2</v>
      </c>
      <c r="BE168" s="117">
        <v>2</v>
      </c>
      <c r="BF168" s="117">
        <v>2</v>
      </c>
      <c r="BG168" s="117">
        <v>3</v>
      </c>
      <c r="BH168" s="117">
        <v>2</v>
      </c>
      <c r="BI168" s="117">
        <v>3</v>
      </c>
      <c r="BJ168" s="117">
        <v>1</v>
      </c>
      <c r="BK168" s="117">
        <v>1</v>
      </c>
      <c r="BL168" s="117">
        <v>1</v>
      </c>
      <c r="BM168" s="117">
        <v>1</v>
      </c>
      <c r="BN168" s="117">
        <v>2</v>
      </c>
      <c r="BO168" s="117">
        <v>2</v>
      </c>
      <c r="BP168" s="117">
        <v>2</v>
      </c>
      <c r="BQ168" s="117">
        <v>3</v>
      </c>
      <c r="BR168" s="117">
        <v>2</v>
      </c>
      <c r="BS168" s="117">
        <v>2</v>
      </c>
      <c r="BT168" s="117">
        <v>1</v>
      </c>
      <c r="BU168" s="117">
        <v>3</v>
      </c>
      <c r="BV168" s="117">
        <v>2</v>
      </c>
      <c r="BW168" s="117">
        <v>2</v>
      </c>
      <c r="BX168" s="117">
        <v>2</v>
      </c>
      <c r="BY168" s="117">
        <v>2</v>
      </c>
      <c r="BZ168" s="117">
        <v>1</v>
      </c>
      <c r="CA168" s="117">
        <v>1</v>
      </c>
      <c r="CB168" s="117">
        <v>2</v>
      </c>
      <c r="CC168" s="117">
        <v>3</v>
      </c>
      <c r="CD168" s="117">
        <v>2</v>
      </c>
      <c r="CE168" s="117">
        <v>2</v>
      </c>
      <c r="CF168" s="117">
        <v>2</v>
      </c>
      <c r="CG168" s="117">
        <v>1</v>
      </c>
      <c r="CH168" s="117">
        <v>2</v>
      </c>
      <c r="CI168" s="117">
        <v>2</v>
      </c>
      <c r="CJ168" s="117">
        <v>2</v>
      </c>
      <c r="CK168" s="117">
        <v>3</v>
      </c>
      <c r="CL168" s="117">
        <v>3</v>
      </c>
    </row>
  </sheetData>
  <mergeCells count="2">
    <mergeCell ref="CL4:CL6"/>
    <mergeCell ref="CL147:CL149"/>
  </mergeCells>
  <phoneticPr fontId="27" type="noConversion"/>
  <conditionalFormatting sqref="A130:CL130">
    <cfRule type="containsText" dxfId="37" priority="53" operator="containsText" text="เกินดุล">
      <formula>NOT(ISERROR(SEARCH("เกินดุล",A130)))</formula>
    </cfRule>
    <cfRule type="containsText" dxfId="36" priority="54" operator="containsText" text="สมดุล">
      <formula>NOT(ISERROR(SEARCH("สมดุล",A130)))</formula>
    </cfRule>
    <cfRule type="containsText" dxfId="35" priority="55" operator="containsText" text="ขาดดุล">
      <formula>NOT(ISERROR(SEARCH("ขาดดุล",A130)))</formula>
    </cfRule>
    <cfRule type="containsText" dxfId="34" priority="56" operator="containsText" text="สมดุล">
      <formula>NOT(ISERROR(SEARCH("สมดุล",A130)))</formula>
    </cfRule>
  </conditionalFormatting>
  <conditionalFormatting sqref="A153:CL153">
    <cfRule type="containsText" dxfId="33" priority="11" operator="containsText" text="เกินดุล">
      <formula>NOT(ISERROR(SEARCH("เกินดุล",A153)))</formula>
    </cfRule>
    <cfRule type="containsText" dxfId="32" priority="12" operator="containsText" text="สมดุล">
      <formula>NOT(ISERROR(SEARCH("สมดุล",A153)))</formula>
    </cfRule>
    <cfRule type="containsText" dxfId="31" priority="13" operator="containsText" text="ขาดดุล">
      <formula>NOT(ISERROR(SEARCH("ขาดดุล",A153)))</formula>
    </cfRule>
    <cfRule type="containsText" dxfId="30" priority="14" operator="containsText" text="สมดุล">
      <formula>NOT(ISERROR(SEARCH("สมดุล",A153)))</formula>
    </cfRule>
  </conditionalFormatting>
  <conditionalFormatting sqref="B134:CL134">
    <cfRule type="cellIs" dxfId="29" priority="52" operator="lessThan">
      <formula>0</formula>
    </cfRule>
  </conditionalFormatting>
  <conditionalFormatting sqref="B145:CL145">
    <cfRule type="cellIs" dxfId="28" priority="43" operator="equal">
      <formula>8</formula>
    </cfRule>
    <cfRule type="cellIs" dxfId="27" priority="44" operator="equal">
      <formula>7</formula>
    </cfRule>
    <cfRule type="cellIs" dxfId="26" priority="45" operator="equal">
      <formula>6</formula>
    </cfRule>
    <cfRule type="cellIs" dxfId="25" priority="46" operator="equal">
      <formula>5</formula>
    </cfRule>
    <cfRule type="cellIs" dxfId="24" priority="47" operator="equal">
      <formula>4</formula>
    </cfRule>
    <cfRule type="cellIs" dxfId="23" priority="48" operator="equal">
      <formula>3</formula>
    </cfRule>
    <cfRule type="cellIs" dxfId="22" priority="49" operator="equal">
      <formula>2</formula>
    </cfRule>
    <cfRule type="cellIs" dxfId="21" priority="50" operator="equal">
      <formula>1</formula>
    </cfRule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:CL157">
    <cfRule type="cellIs" dxfId="20" priority="10" operator="lessThan">
      <formula>0</formula>
    </cfRule>
  </conditionalFormatting>
  <conditionalFormatting sqref="B168:CL168">
    <cfRule type="cellIs" dxfId="19" priority="1" operator="equal">
      <formula>8</formula>
    </cfRule>
    <cfRule type="cellIs" dxfId="18" priority="2" operator="equal">
      <formula>7</formula>
    </cfRule>
    <cfRule type="cellIs" dxfId="17" priority="3" operator="equal">
      <formula>6</formula>
    </cfRule>
    <cfRule type="cellIs" dxfId="16" priority="4" operator="equal">
      <formula>5</formula>
    </cfRule>
    <cfRule type="cellIs" dxfId="15" priority="5" operator="equal">
      <formula>4</formula>
    </cfRule>
    <cfRule type="cellIs" dxfId="14" priority="6" operator="equal">
      <formula>3</formula>
    </cfRule>
    <cfRule type="cellIs" dxfId="13" priority="7" operator="equal">
      <formula>2</formula>
    </cfRule>
    <cfRule type="cellIs" dxfId="12" priority="8" operator="equal">
      <formula>1</formula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E859-DE9E-4756-9FFC-59F73ABE6555}">
  <dimension ref="A1:W93"/>
  <sheetViews>
    <sheetView zoomScale="60" zoomScaleNormal="60" workbookViewId="0">
      <pane xSplit="3" ySplit="3" topLeftCell="D76" activePane="bottomRight" state="frozen"/>
      <selection pane="topRight" activeCell="D1" sqref="D1"/>
      <selection pane="bottomLeft" activeCell="A4" sqref="A4"/>
      <selection pane="bottomRight" activeCell="F93" sqref="F93"/>
    </sheetView>
  </sheetViews>
  <sheetFormatPr defaultRowHeight="24.6" x14ac:dyDescent="0.7"/>
  <cols>
    <col min="1" max="1" width="7" style="140" customWidth="1"/>
    <col min="2" max="2" width="11" style="155" customWidth="1"/>
    <col min="3" max="3" width="19" style="155" customWidth="1"/>
    <col min="4" max="4" width="16.59765625" style="140" customWidth="1"/>
    <col min="5" max="5" width="17.5" style="140" customWidth="1"/>
    <col min="6" max="6" width="15.796875" style="140" customWidth="1"/>
    <col min="7" max="7" width="9.09765625" style="156" customWidth="1"/>
    <col min="8" max="8" width="14.69921875" style="157" customWidth="1"/>
    <col min="9" max="9" width="13.59765625" style="157" customWidth="1"/>
    <col min="10" max="10" width="15.3984375" style="157" customWidth="1"/>
    <col min="11" max="11" width="10.69921875" style="156" customWidth="1"/>
    <col min="12" max="12" width="15.796875" style="157" customWidth="1"/>
    <col min="13" max="13" width="17.296875" style="157" customWidth="1"/>
    <col min="14" max="14" width="15.69921875" style="157" customWidth="1"/>
    <col min="15" max="15" width="16.796875" style="157" customWidth="1"/>
    <col min="16" max="16" width="13.69921875" style="157" customWidth="1"/>
    <col min="17" max="17" width="8.3984375" style="156" customWidth="1"/>
    <col min="18" max="18" width="10" style="156" customWidth="1"/>
    <col min="19" max="19" width="11.19921875" style="156" customWidth="1"/>
    <col min="20" max="20" width="6.8984375" style="156" customWidth="1"/>
    <col min="21" max="23" width="8.796875" style="219"/>
    <col min="24" max="16384" width="8.796875" style="140"/>
  </cols>
  <sheetData>
    <row r="1" spans="1:23" ht="30" x14ac:dyDescent="0.85">
      <c r="R1" s="140"/>
      <c r="S1" s="205"/>
    </row>
    <row r="2" spans="1:23" ht="36" x14ac:dyDescent="1">
      <c r="A2" s="271" t="s">
        <v>465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</row>
    <row r="3" spans="1:23" s="219" customFormat="1" ht="24.6" customHeight="1" x14ac:dyDescent="0.7">
      <c r="A3" s="272" t="s">
        <v>323</v>
      </c>
      <c r="B3" s="272" t="s">
        <v>355</v>
      </c>
      <c r="C3" s="272" t="s">
        <v>342</v>
      </c>
      <c r="D3" s="215" t="s">
        <v>319</v>
      </c>
      <c r="E3" s="215" t="s">
        <v>320</v>
      </c>
      <c r="F3" s="215" t="s">
        <v>321</v>
      </c>
      <c r="G3" s="215" t="s">
        <v>329</v>
      </c>
      <c r="H3" s="216" t="s">
        <v>330</v>
      </c>
      <c r="I3" s="217" t="s">
        <v>331</v>
      </c>
      <c r="J3" s="275" t="s">
        <v>358</v>
      </c>
      <c r="K3" s="276"/>
      <c r="L3" s="216" t="s">
        <v>359</v>
      </c>
      <c r="M3" s="216" t="s">
        <v>322</v>
      </c>
      <c r="N3" s="216" t="s">
        <v>360</v>
      </c>
      <c r="O3" s="218" t="s">
        <v>361</v>
      </c>
      <c r="P3" s="216" t="s">
        <v>362</v>
      </c>
      <c r="Q3" s="215" t="s">
        <v>363</v>
      </c>
      <c r="R3" s="215" t="s">
        <v>364</v>
      </c>
      <c r="S3" s="215" t="s">
        <v>365</v>
      </c>
      <c r="T3" s="206"/>
      <c r="U3" s="258" t="s">
        <v>415</v>
      </c>
      <c r="V3" s="258" t="s">
        <v>416</v>
      </c>
      <c r="W3" s="258" t="s">
        <v>417</v>
      </c>
    </row>
    <row r="4" spans="1:23" s="221" customFormat="1" ht="179.4" customHeight="1" x14ac:dyDescent="0.7">
      <c r="A4" s="273"/>
      <c r="B4" s="273"/>
      <c r="C4" s="273"/>
      <c r="D4" s="145" t="s">
        <v>285</v>
      </c>
      <c r="E4" s="145" t="s">
        <v>271</v>
      </c>
      <c r="F4" s="145" t="s">
        <v>286</v>
      </c>
      <c r="G4" s="145" t="s">
        <v>212</v>
      </c>
      <c r="H4" s="220" t="s">
        <v>213</v>
      </c>
      <c r="I4" s="220" t="s">
        <v>287</v>
      </c>
      <c r="J4" s="220" t="s">
        <v>289</v>
      </c>
      <c r="K4" s="145" t="s">
        <v>290</v>
      </c>
      <c r="L4" s="220" t="s">
        <v>421</v>
      </c>
      <c r="M4" s="220" t="s">
        <v>422</v>
      </c>
      <c r="N4" s="220" t="s">
        <v>291</v>
      </c>
      <c r="O4" s="220" t="s">
        <v>270</v>
      </c>
      <c r="P4" s="220" t="s">
        <v>272</v>
      </c>
      <c r="Q4" s="145" t="s">
        <v>293</v>
      </c>
      <c r="R4" s="145" t="s">
        <v>294</v>
      </c>
      <c r="S4" s="145" t="s">
        <v>295</v>
      </c>
      <c r="T4" s="145" t="s">
        <v>296</v>
      </c>
      <c r="U4" s="255" t="s">
        <v>418</v>
      </c>
      <c r="V4" s="255" t="s">
        <v>419</v>
      </c>
      <c r="W4" s="255" t="s">
        <v>420</v>
      </c>
    </row>
    <row r="5" spans="1:23" x14ac:dyDescent="0.7">
      <c r="A5" s="206">
        <v>1</v>
      </c>
      <c r="B5" s="132" t="s">
        <v>0</v>
      </c>
      <c r="C5" s="132" t="s">
        <v>95</v>
      </c>
      <c r="D5" s="141">
        <v>1144857214</v>
      </c>
      <c r="E5" s="141">
        <v>1058023558.7900001</v>
      </c>
      <c r="F5" s="141">
        <v>86833655.209999919</v>
      </c>
      <c r="G5" s="138" t="s">
        <v>324</v>
      </c>
      <c r="H5" s="141">
        <v>17366731.050000001</v>
      </c>
      <c r="I5" s="141">
        <v>16350946.140000001</v>
      </c>
      <c r="J5" s="141">
        <v>1015784.9100000001</v>
      </c>
      <c r="K5" s="138" t="s">
        <v>325</v>
      </c>
      <c r="L5" s="141">
        <v>196653539.62</v>
      </c>
      <c r="M5" s="256">
        <v>-71737145.109999985</v>
      </c>
      <c r="N5" s="141">
        <v>88168629.899166673</v>
      </c>
      <c r="O5" s="141">
        <v>195637754.71000001</v>
      </c>
      <c r="P5" s="141">
        <v>2.2189043306416298</v>
      </c>
      <c r="Q5" s="138" t="s">
        <v>327</v>
      </c>
      <c r="R5" s="138" t="s">
        <v>327</v>
      </c>
      <c r="S5" s="138" t="s">
        <v>327</v>
      </c>
      <c r="T5" s="139">
        <v>1</v>
      </c>
      <c r="U5" s="259">
        <v>1.773925346122561</v>
      </c>
      <c r="V5" s="259">
        <v>1.611238599045997</v>
      </c>
      <c r="W5" s="259">
        <v>0.63274808280646333</v>
      </c>
    </row>
    <row r="6" spans="1:23" x14ac:dyDescent="0.7">
      <c r="A6" s="206">
        <v>2</v>
      </c>
      <c r="B6" s="132" t="s">
        <v>0</v>
      </c>
      <c r="C6" s="132" t="s">
        <v>96</v>
      </c>
      <c r="D6" s="141">
        <v>124599474.86999999</v>
      </c>
      <c r="E6" s="141">
        <v>124173184.8</v>
      </c>
      <c r="F6" s="141">
        <v>426290.06999999285</v>
      </c>
      <c r="G6" s="138" t="s">
        <v>324</v>
      </c>
      <c r="H6" s="141">
        <v>85258.01999999999</v>
      </c>
      <c r="I6" s="141">
        <v>0</v>
      </c>
      <c r="J6" s="141">
        <v>85258.01999999999</v>
      </c>
      <c r="K6" s="138" t="s">
        <v>325</v>
      </c>
      <c r="L6" s="141">
        <v>32308126.690000001</v>
      </c>
      <c r="M6" s="256">
        <v>22165488.259999998</v>
      </c>
      <c r="N6" s="141">
        <v>10347765.4</v>
      </c>
      <c r="O6" s="141">
        <v>32222868.670000002</v>
      </c>
      <c r="P6" s="141">
        <v>3.1139929660562271</v>
      </c>
      <c r="Q6" s="138" t="s">
        <v>327</v>
      </c>
      <c r="R6" s="138" t="s">
        <v>327</v>
      </c>
      <c r="S6" s="138" t="s">
        <v>327</v>
      </c>
      <c r="T6" s="139">
        <v>1</v>
      </c>
      <c r="U6" s="259">
        <v>3.2995882502339127</v>
      </c>
      <c r="V6" s="259">
        <v>3.0283116046562513</v>
      </c>
      <c r="W6" s="259">
        <v>2.5061481562629679</v>
      </c>
    </row>
    <row r="7" spans="1:23" x14ac:dyDescent="0.7">
      <c r="A7" s="206">
        <v>3</v>
      </c>
      <c r="B7" s="132" t="s">
        <v>0</v>
      </c>
      <c r="C7" s="132" t="s">
        <v>97</v>
      </c>
      <c r="D7" s="141">
        <v>123534000</v>
      </c>
      <c r="E7" s="141">
        <v>121144860</v>
      </c>
      <c r="F7" s="141">
        <v>2389140</v>
      </c>
      <c r="G7" s="138" t="s">
        <v>324</v>
      </c>
      <c r="H7" s="141">
        <v>477828</v>
      </c>
      <c r="I7" s="141">
        <v>1400000</v>
      </c>
      <c r="J7" s="141">
        <v>-922172</v>
      </c>
      <c r="K7" s="138" t="s">
        <v>326</v>
      </c>
      <c r="L7" s="141">
        <v>35114589.670000002</v>
      </c>
      <c r="M7" s="256">
        <v>24293162.850000001</v>
      </c>
      <c r="N7" s="141">
        <v>10095405</v>
      </c>
      <c r="O7" s="141">
        <v>34192417.670000002</v>
      </c>
      <c r="P7" s="141">
        <v>3.3869287730408044</v>
      </c>
      <c r="Q7" s="138" t="s">
        <v>327</v>
      </c>
      <c r="R7" s="138" t="s">
        <v>328</v>
      </c>
      <c r="S7" s="138" t="s">
        <v>327</v>
      </c>
      <c r="T7" s="139">
        <v>3</v>
      </c>
      <c r="U7" s="259">
        <v>3.4710363634493357</v>
      </c>
      <c r="V7" s="259">
        <v>3.1520298055674996</v>
      </c>
      <c r="W7" s="259">
        <v>2.8001218149492146</v>
      </c>
    </row>
    <row r="8" spans="1:23" x14ac:dyDescent="0.7">
      <c r="A8" s="206">
        <v>4</v>
      </c>
      <c r="B8" s="132" t="s">
        <v>0</v>
      </c>
      <c r="C8" s="132" t="s">
        <v>98</v>
      </c>
      <c r="D8" s="141">
        <v>108711085.34</v>
      </c>
      <c r="E8" s="141">
        <v>108299696.69000001</v>
      </c>
      <c r="F8" s="141">
        <v>411388.64999999106</v>
      </c>
      <c r="G8" s="138" t="s">
        <v>324</v>
      </c>
      <c r="H8" s="141">
        <v>82277.73</v>
      </c>
      <c r="I8" s="141">
        <v>81500</v>
      </c>
      <c r="J8" s="141">
        <v>777.72999999999593</v>
      </c>
      <c r="K8" s="138" t="s">
        <v>325</v>
      </c>
      <c r="L8" s="141">
        <v>20475946.23</v>
      </c>
      <c r="M8" s="256">
        <v>4103063.59</v>
      </c>
      <c r="N8" s="141">
        <v>9024974.7241666671</v>
      </c>
      <c r="O8" s="141">
        <v>20475168.5</v>
      </c>
      <c r="P8" s="141">
        <v>2.2687230851929727</v>
      </c>
      <c r="Q8" s="138" t="s">
        <v>327</v>
      </c>
      <c r="R8" s="138" t="s">
        <v>327</v>
      </c>
      <c r="S8" s="138" t="s">
        <v>327</v>
      </c>
      <c r="T8" s="139">
        <v>1</v>
      </c>
      <c r="U8" s="259">
        <v>2.4847873952468453</v>
      </c>
      <c r="V8" s="259">
        <v>2.1516328925491521</v>
      </c>
      <c r="W8" s="259">
        <v>1.3952123904339013</v>
      </c>
    </row>
    <row r="9" spans="1:23" x14ac:dyDescent="0.7">
      <c r="A9" s="206">
        <v>5</v>
      </c>
      <c r="B9" s="132" t="s">
        <v>0</v>
      </c>
      <c r="C9" s="132" t="s">
        <v>99</v>
      </c>
      <c r="D9" s="141">
        <v>84240062.699999988</v>
      </c>
      <c r="E9" s="141">
        <v>81493112.640000001</v>
      </c>
      <c r="F9" s="141">
        <v>2746950.0599999875</v>
      </c>
      <c r="G9" s="138" t="s">
        <v>324</v>
      </c>
      <c r="H9" s="141">
        <v>549390.02</v>
      </c>
      <c r="I9" s="141">
        <v>526000</v>
      </c>
      <c r="J9" s="141">
        <v>23390.020000000019</v>
      </c>
      <c r="K9" s="138" t="s">
        <v>325</v>
      </c>
      <c r="L9" s="141">
        <v>15752301.939999999</v>
      </c>
      <c r="M9" s="256">
        <v>7882846.4000000022</v>
      </c>
      <c r="N9" s="141">
        <v>6791092.7199999997</v>
      </c>
      <c r="O9" s="141">
        <v>15728911.92</v>
      </c>
      <c r="P9" s="141">
        <v>2.3161091400913754</v>
      </c>
      <c r="Q9" s="138" t="s">
        <v>327</v>
      </c>
      <c r="R9" s="138" t="s">
        <v>327</v>
      </c>
      <c r="S9" s="138" t="s">
        <v>327</v>
      </c>
      <c r="T9" s="139">
        <v>1</v>
      </c>
      <c r="U9" s="259">
        <v>2.0245208553374683</v>
      </c>
      <c r="V9" s="259">
        <v>1.8916868709532715</v>
      </c>
      <c r="W9" s="259">
        <v>1.6126493772162318</v>
      </c>
    </row>
    <row r="10" spans="1:23" x14ac:dyDescent="0.7">
      <c r="A10" s="206">
        <v>6</v>
      </c>
      <c r="B10" s="132" t="s">
        <v>0</v>
      </c>
      <c r="C10" s="132" t="s">
        <v>100</v>
      </c>
      <c r="D10" s="141">
        <v>137802907.86000001</v>
      </c>
      <c r="E10" s="141">
        <v>130755869.96000001</v>
      </c>
      <c r="F10" s="141">
        <v>7047037.900000006</v>
      </c>
      <c r="G10" s="138" t="s">
        <v>324</v>
      </c>
      <c r="H10" s="141">
        <v>1409407.58</v>
      </c>
      <c r="I10" s="141">
        <v>1402800</v>
      </c>
      <c r="J10" s="141">
        <v>6607.5800000000745</v>
      </c>
      <c r="K10" s="138" t="s">
        <v>325</v>
      </c>
      <c r="L10" s="141">
        <v>949464.44</v>
      </c>
      <c r="M10" s="256">
        <v>-16258997.859999999</v>
      </c>
      <c r="N10" s="141">
        <v>10896322.496666668</v>
      </c>
      <c r="O10" s="141">
        <v>942856.85999999987</v>
      </c>
      <c r="P10" s="141">
        <v>8.6529823276470796E-2</v>
      </c>
      <c r="Q10" s="138" t="s">
        <v>327</v>
      </c>
      <c r="R10" s="138" t="s">
        <v>327</v>
      </c>
      <c r="S10" s="138" t="s">
        <v>328</v>
      </c>
      <c r="T10" s="139">
        <v>2</v>
      </c>
      <c r="U10" s="259">
        <v>1.3110909566224278</v>
      </c>
      <c r="V10" s="259">
        <v>1.1068064771977724</v>
      </c>
      <c r="W10" s="259">
        <v>0.66070388498456989</v>
      </c>
    </row>
    <row r="11" spans="1:23" x14ac:dyDescent="0.7">
      <c r="A11" s="206">
        <v>7</v>
      </c>
      <c r="B11" s="132" t="s">
        <v>0</v>
      </c>
      <c r="C11" s="132" t="s">
        <v>101</v>
      </c>
      <c r="D11" s="141">
        <v>176267035.22</v>
      </c>
      <c r="E11" s="141">
        <v>172527273.71000001</v>
      </c>
      <c r="F11" s="141">
        <v>3739761.5099999905</v>
      </c>
      <c r="G11" s="138" t="s">
        <v>324</v>
      </c>
      <c r="H11" s="141">
        <v>747952.31</v>
      </c>
      <c r="I11" s="141">
        <v>1524500</v>
      </c>
      <c r="J11" s="141">
        <v>-776547.69</v>
      </c>
      <c r="K11" s="138" t="s">
        <v>326</v>
      </c>
      <c r="L11" s="141">
        <v>29840022.800000001</v>
      </c>
      <c r="M11" s="256">
        <v>6190509.6300000027</v>
      </c>
      <c r="N11" s="141">
        <v>14377272.809166668</v>
      </c>
      <c r="O11" s="141">
        <v>29063475.109999999</v>
      </c>
      <c r="P11" s="141">
        <v>2.0214873499144912</v>
      </c>
      <c r="Q11" s="138" t="s">
        <v>327</v>
      </c>
      <c r="R11" s="138" t="s">
        <v>328</v>
      </c>
      <c r="S11" s="138" t="s">
        <v>327</v>
      </c>
      <c r="T11" s="139">
        <v>3</v>
      </c>
      <c r="U11" s="259">
        <v>2.2055017330856592</v>
      </c>
      <c r="V11" s="259">
        <v>1.7943309287635529</v>
      </c>
      <c r="W11" s="259">
        <v>1.2335865589854713</v>
      </c>
    </row>
    <row r="12" spans="1:23" x14ac:dyDescent="0.7">
      <c r="A12" s="206">
        <v>8</v>
      </c>
      <c r="B12" s="132" t="s">
        <v>0</v>
      </c>
      <c r="C12" s="132" t="s">
        <v>102</v>
      </c>
      <c r="D12" s="141">
        <v>288002873.74000001</v>
      </c>
      <c r="E12" s="141">
        <v>279864907.96999997</v>
      </c>
      <c r="F12" s="141">
        <v>8137965.7700000405</v>
      </c>
      <c r="G12" s="138" t="s">
        <v>324</v>
      </c>
      <c r="H12" s="141">
        <v>1627593.16</v>
      </c>
      <c r="I12" s="141">
        <v>1002300</v>
      </c>
      <c r="J12" s="141">
        <v>625293.15999999992</v>
      </c>
      <c r="K12" s="138" t="s">
        <v>325</v>
      </c>
      <c r="L12" s="141">
        <v>29863171.890000001</v>
      </c>
      <c r="M12" s="256">
        <v>-19713433.740000002</v>
      </c>
      <c r="N12" s="141">
        <v>23322075.664166663</v>
      </c>
      <c r="O12" s="141">
        <v>29237878.73</v>
      </c>
      <c r="P12" s="141">
        <v>1.2536567992926422</v>
      </c>
      <c r="Q12" s="138" t="s">
        <v>327</v>
      </c>
      <c r="R12" s="138" t="s">
        <v>327</v>
      </c>
      <c r="S12" s="138" t="s">
        <v>327</v>
      </c>
      <c r="T12" s="139">
        <v>1</v>
      </c>
      <c r="U12" s="259">
        <v>1.4767860862119586</v>
      </c>
      <c r="V12" s="259">
        <v>1.2000528651842242</v>
      </c>
      <c r="W12" s="259">
        <v>0.56789414801468519</v>
      </c>
    </row>
    <row r="13" spans="1:23" x14ac:dyDescent="0.7">
      <c r="A13" s="206">
        <v>9</v>
      </c>
      <c r="B13" s="132" t="s">
        <v>0</v>
      </c>
      <c r="C13" s="132" t="s">
        <v>103</v>
      </c>
      <c r="D13" s="141">
        <v>127329820</v>
      </c>
      <c r="E13" s="141">
        <v>122164350</v>
      </c>
      <c r="F13" s="141">
        <v>5165470</v>
      </c>
      <c r="G13" s="138" t="s">
        <v>324</v>
      </c>
      <c r="H13" s="141">
        <v>1033094</v>
      </c>
      <c r="I13" s="141">
        <v>1022800</v>
      </c>
      <c r="J13" s="141">
        <v>10294</v>
      </c>
      <c r="K13" s="138" t="s">
        <v>325</v>
      </c>
      <c r="L13" s="141">
        <v>16255081.65</v>
      </c>
      <c r="M13" s="256">
        <v>2011221</v>
      </c>
      <c r="N13" s="141">
        <v>10180362.5</v>
      </c>
      <c r="O13" s="141">
        <v>16244787.65</v>
      </c>
      <c r="P13" s="141">
        <v>1.5956983506235658</v>
      </c>
      <c r="Q13" s="138" t="s">
        <v>327</v>
      </c>
      <c r="R13" s="138" t="s">
        <v>327</v>
      </c>
      <c r="S13" s="138" t="s">
        <v>327</v>
      </c>
      <c r="T13" s="139">
        <v>1</v>
      </c>
      <c r="U13" s="259">
        <v>2.2634723919474014</v>
      </c>
      <c r="V13" s="259">
        <v>1.8642658405166803</v>
      </c>
      <c r="W13" s="259">
        <v>0.94714567576781006</v>
      </c>
    </row>
    <row r="14" spans="1:23" x14ac:dyDescent="0.7">
      <c r="A14" s="206">
        <v>10</v>
      </c>
      <c r="B14" s="132" t="s">
        <v>0</v>
      </c>
      <c r="C14" s="132" t="s">
        <v>104</v>
      </c>
      <c r="D14" s="141">
        <v>150615590</v>
      </c>
      <c r="E14" s="141">
        <v>145470974</v>
      </c>
      <c r="F14" s="141">
        <v>5144616</v>
      </c>
      <c r="G14" s="138" t="s">
        <v>324</v>
      </c>
      <c r="H14" s="141">
        <v>1028923.2</v>
      </c>
      <c r="I14" s="141">
        <v>2715366</v>
      </c>
      <c r="J14" s="141">
        <v>-1686442.8</v>
      </c>
      <c r="K14" s="138" t="s">
        <v>326</v>
      </c>
      <c r="L14" s="141">
        <v>17525436</v>
      </c>
      <c r="M14" s="256">
        <v>43696.080000000075</v>
      </c>
      <c r="N14" s="141">
        <v>12122581.166666666</v>
      </c>
      <c r="O14" s="141">
        <v>15838993.199999999</v>
      </c>
      <c r="P14" s="141">
        <v>1.306569366889645</v>
      </c>
      <c r="Q14" s="138" t="s">
        <v>327</v>
      </c>
      <c r="R14" s="138" t="s">
        <v>328</v>
      </c>
      <c r="S14" s="138" t="s">
        <v>327</v>
      </c>
      <c r="T14" s="139">
        <v>3</v>
      </c>
      <c r="U14" s="259">
        <v>1.8041635496773756</v>
      </c>
      <c r="V14" s="259">
        <v>1.4193393552869114</v>
      </c>
      <c r="W14" s="260">
        <v>0.77334013317637329</v>
      </c>
    </row>
    <row r="15" spans="1:23" x14ac:dyDescent="0.7">
      <c r="A15" s="206">
        <v>11</v>
      </c>
      <c r="B15" s="132" t="s">
        <v>0</v>
      </c>
      <c r="C15" s="132" t="s">
        <v>105</v>
      </c>
      <c r="D15" s="141">
        <v>371151732.11000007</v>
      </c>
      <c r="E15" s="141">
        <v>337289636.26000005</v>
      </c>
      <c r="F15" s="141">
        <v>33862095.850000024</v>
      </c>
      <c r="G15" s="138" t="s">
        <v>324</v>
      </c>
      <c r="H15" s="141">
        <v>6772419.1799999997</v>
      </c>
      <c r="I15" s="141">
        <v>6600400</v>
      </c>
      <c r="J15" s="141">
        <v>172019.1799999997</v>
      </c>
      <c r="K15" s="138" t="s">
        <v>325</v>
      </c>
      <c r="L15" s="141">
        <v>-23688935.420000002</v>
      </c>
      <c r="M15" s="256">
        <v>-78260012.109999999</v>
      </c>
      <c r="N15" s="141">
        <v>28107469.688333336</v>
      </c>
      <c r="O15" s="141">
        <v>-23516916.240000002</v>
      </c>
      <c r="P15" s="141">
        <v>-0.83667852356561467</v>
      </c>
      <c r="Q15" s="138" t="s">
        <v>327</v>
      </c>
      <c r="R15" s="138" t="s">
        <v>327</v>
      </c>
      <c r="S15" s="138" t="s">
        <v>328</v>
      </c>
      <c r="T15" s="139">
        <v>2</v>
      </c>
      <c r="U15" s="259">
        <v>0.75354882531970102</v>
      </c>
      <c r="V15" s="259">
        <v>0.6452424424230343</v>
      </c>
      <c r="W15" s="259">
        <v>0.31914363127059187</v>
      </c>
    </row>
    <row r="16" spans="1:23" x14ac:dyDescent="0.7">
      <c r="A16" s="206">
        <v>12</v>
      </c>
      <c r="B16" s="132" t="s">
        <v>0</v>
      </c>
      <c r="C16" s="210" t="s">
        <v>106</v>
      </c>
      <c r="D16" s="211">
        <v>55045197.399999999</v>
      </c>
      <c r="E16" s="211">
        <v>51814353.879999995</v>
      </c>
      <c r="F16" s="211">
        <v>3230843.5200000033</v>
      </c>
      <c r="G16" s="212" t="s">
        <v>324</v>
      </c>
      <c r="H16" s="211">
        <v>646168.71</v>
      </c>
      <c r="I16" s="211">
        <v>0</v>
      </c>
      <c r="J16" s="211">
        <v>646168.71</v>
      </c>
      <c r="K16" s="212" t="s">
        <v>325</v>
      </c>
      <c r="L16" s="211">
        <v>458211.17</v>
      </c>
      <c r="M16" s="256">
        <v>-5919556.4300000006</v>
      </c>
      <c r="N16" s="211">
        <v>4317862.8233333332</v>
      </c>
      <c r="O16" s="211">
        <v>-187957.53999999998</v>
      </c>
      <c r="P16" s="211">
        <v>-4.3530224949318616E-2</v>
      </c>
      <c r="Q16" s="212" t="s">
        <v>327</v>
      </c>
      <c r="R16" s="212" t="s">
        <v>327</v>
      </c>
      <c r="S16" s="212" t="s">
        <v>328</v>
      </c>
      <c r="T16" s="213">
        <v>2</v>
      </c>
      <c r="U16" s="259">
        <v>0.89671412975086373</v>
      </c>
      <c r="V16" s="259">
        <v>0.75360028062666307</v>
      </c>
      <c r="W16" s="259">
        <v>0.45792157181036824</v>
      </c>
    </row>
    <row r="17" spans="1:23" x14ac:dyDescent="0.7">
      <c r="A17" s="206">
        <v>13</v>
      </c>
      <c r="B17" s="132" t="s">
        <v>1</v>
      </c>
      <c r="C17" s="210" t="s">
        <v>107</v>
      </c>
      <c r="D17" s="211">
        <v>729284258.94000006</v>
      </c>
      <c r="E17" s="211">
        <v>692805380.93000007</v>
      </c>
      <c r="F17" s="211">
        <v>36478878.00999999</v>
      </c>
      <c r="G17" s="212" t="s">
        <v>324</v>
      </c>
      <c r="H17" s="211">
        <v>7295775.6099999994</v>
      </c>
      <c r="I17" s="211">
        <v>13756560</v>
      </c>
      <c r="J17" s="211">
        <v>-6460784.3900000006</v>
      </c>
      <c r="K17" s="212" t="s">
        <v>326</v>
      </c>
      <c r="L17" s="211">
        <v>182265608.81</v>
      </c>
      <c r="M17" s="256">
        <v>35187692.969999999</v>
      </c>
      <c r="N17" s="211">
        <v>57733781.744166672</v>
      </c>
      <c r="O17" s="211">
        <v>175804824.42000002</v>
      </c>
      <c r="P17" s="211">
        <v>3.0450945548489563</v>
      </c>
      <c r="Q17" s="212" t="s">
        <v>327</v>
      </c>
      <c r="R17" s="212" t="s">
        <v>328</v>
      </c>
      <c r="S17" s="212" t="s">
        <v>327</v>
      </c>
      <c r="T17" s="213">
        <v>3</v>
      </c>
      <c r="U17" s="259">
        <v>1.8873552719026803</v>
      </c>
      <c r="V17" s="259">
        <v>1.6575790832938302</v>
      </c>
      <c r="W17" s="259">
        <v>0.98748542909844983</v>
      </c>
    </row>
    <row r="18" spans="1:23" x14ac:dyDescent="0.7">
      <c r="A18" s="206">
        <v>14</v>
      </c>
      <c r="B18" s="132" t="s">
        <v>1</v>
      </c>
      <c r="C18" s="210" t="s">
        <v>108</v>
      </c>
      <c r="D18" s="211">
        <v>129884030.91999999</v>
      </c>
      <c r="E18" s="211">
        <v>124870831.60000004</v>
      </c>
      <c r="F18" s="211">
        <v>5013199.3199999481</v>
      </c>
      <c r="G18" s="212" t="s">
        <v>324</v>
      </c>
      <c r="H18" s="211">
        <v>1002639.87</v>
      </c>
      <c r="I18" s="211">
        <v>4331430</v>
      </c>
      <c r="J18" s="211">
        <v>-3328790.13</v>
      </c>
      <c r="K18" s="212" t="s">
        <v>326</v>
      </c>
      <c r="L18" s="211">
        <v>28461541.960000001</v>
      </c>
      <c r="M18" s="256">
        <v>12911279.820000002</v>
      </c>
      <c r="N18" s="211">
        <v>10405902.633333337</v>
      </c>
      <c r="O18" s="211">
        <v>25132751.830000002</v>
      </c>
      <c r="P18" s="211">
        <v>2.4152399571270249</v>
      </c>
      <c r="Q18" s="212" t="s">
        <v>327</v>
      </c>
      <c r="R18" s="212" t="s">
        <v>328</v>
      </c>
      <c r="S18" s="212" t="s">
        <v>327</v>
      </c>
      <c r="T18" s="213">
        <v>3</v>
      </c>
      <c r="U18" s="259">
        <v>2.8113439759151042</v>
      </c>
      <c r="V18" s="259">
        <v>2.5422015158442344</v>
      </c>
      <c r="W18" s="259">
        <v>1.8468711136039855</v>
      </c>
    </row>
    <row r="19" spans="1:23" x14ac:dyDescent="0.7">
      <c r="A19" s="206">
        <v>15</v>
      </c>
      <c r="B19" s="132" t="s">
        <v>1</v>
      </c>
      <c r="C19" s="210" t="s">
        <v>109</v>
      </c>
      <c r="D19" s="211">
        <v>200041500</v>
      </c>
      <c r="E19" s="211">
        <v>184409392.5</v>
      </c>
      <c r="F19" s="211">
        <v>15632107.5</v>
      </c>
      <c r="G19" s="212" t="s">
        <v>324</v>
      </c>
      <c r="H19" s="211">
        <v>3126421.5</v>
      </c>
      <c r="I19" s="211">
        <v>1830000</v>
      </c>
      <c r="J19" s="211">
        <v>1296421.5</v>
      </c>
      <c r="K19" s="212" t="s">
        <v>325</v>
      </c>
      <c r="L19" s="211">
        <v>19965344.09</v>
      </c>
      <c r="M19" s="256">
        <v>-3770413.0000000037</v>
      </c>
      <c r="N19" s="211">
        <v>15367449.375</v>
      </c>
      <c r="O19" s="211">
        <v>18668922.59</v>
      </c>
      <c r="P19" s="211">
        <v>1.214835470378766</v>
      </c>
      <c r="Q19" s="212" t="s">
        <v>327</v>
      </c>
      <c r="R19" s="212" t="s">
        <v>327</v>
      </c>
      <c r="S19" s="212" t="s">
        <v>327</v>
      </c>
      <c r="T19" s="213">
        <v>1</v>
      </c>
      <c r="U19" s="259">
        <v>1.3777978899529748</v>
      </c>
      <c r="V19" s="259">
        <v>1.2561520447046086</v>
      </c>
      <c r="W19" s="259">
        <v>0.57230667595199169</v>
      </c>
    </row>
    <row r="20" spans="1:23" x14ac:dyDescent="0.7">
      <c r="A20" s="206">
        <v>16</v>
      </c>
      <c r="B20" s="132" t="s">
        <v>1</v>
      </c>
      <c r="C20" s="132" t="s">
        <v>110</v>
      </c>
      <c r="D20" s="214">
        <v>302602004.75999999</v>
      </c>
      <c r="E20" s="214">
        <v>235812906.75</v>
      </c>
      <c r="F20" s="214">
        <v>66789098.00999999</v>
      </c>
      <c r="G20" s="138" t="s">
        <v>324</v>
      </c>
      <c r="H20" s="214">
        <v>13357819.609999999</v>
      </c>
      <c r="I20" s="214">
        <v>10439626.529999999</v>
      </c>
      <c r="J20" s="214">
        <v>2918193.08</v>
      </c>
      <c r="K20" s="138" t="s">
        <v>325</v>
      </c>
      <c r="L20" s="214">
        <v>45648145.869999997</v>
      </c>
      <c r="M20" s="256">
        <v>-6223982.7699999996</v>
      </c>
      <c r="N20" s="214">
        <v>19651075.5625</v>
      </c>
      <c r="O20" s="214">
        <v>42729952.789999999</v>
      </c>
      <c r="P20" s="214">
        <v>2.1744332850432495</v>
      </c>
      <c r="Q20" s="138" t="s">
        <v>327</v>
      </c>
      <c r="R20" s="138" t="s">
        <v>327</v>
      </c>
      <c r="S20" s="138" t="s">
        <v>327</v>
      </c>
      <c r="T20" s="139">
        <v>1</v>
      </c>
      <c r="U20" s="259">
        <v>1.8396651009987868</v>
      </c>
      <c r="V20" s="259">
        <v>1.6106976267361397</v>
      </c>
      <c r="W20" s="259">
        <v>0.68648158724681352</v>
      </c>
    </row>
    <row r="21" spans="1:23" x14ac:dyDescent="0.7">
      <c r="A21" s="206">
        <v>17</v>
      </c>
      <c r="B21" s="132" t="s">
        <v>1</v>
      </c>
      <c r="C21" s="210" t="s">
        <v>111</v>
      </c>
      <c r="D21" s="211">
        <v>125557238.44999999</v>
      </c>
      <c r="E21" s="211">
        <v>122982715.36999999</v>
      </c>
      <c r="F21" s="211">
        <v>2574523.0799999982</v>
      </c>
      <c r="G21" s="212" t="s">
        <v>324</v>
      </c>
      <c r="H21" s="211">
        <v>514904.62</v>
      </c>
      <c r="I21" s="211">
        <v>0</v>
      </c>
      <c r="J21" s="211">
        <v>514904.62</v>
      </c>
      <c r="K21" s="212" t="s">
        <v>325</v>
      </c>
      <c r="L21" s="211">
        <v>22275342.149999999</v>
      </c>
      <c r="M21" s="256">
        <v>5083022.4200000018</v>
      </c>
      <c r="N21" s="211">
        <v>10248559.614166666</v>
      </c>
      <c r="O21" s="211">
        <v>21760437.529999997</v>
      </c>
      <c r="P21" s="211">
        <v>2.123267888291382</v>
      </c>
      <c r="Q21" s="212" t="s">
        <v>327</v>
      </c>
      <c r="R21" s="212" t="s">
        <v>327</v>
      </c>
      <c r="S21" s="212" t="s">
        <v>327</v>
      </c>
      <c r="T21" s="213">
        <v>1</v>
      </c>
      <c r="U21" s="259">
        <v>2.2250542436799488</v>
      </c>
      <c r="V21" s="259">
        <v>2.0188821431874642</v>
      </c>
      <c r="W21" s="259">
        <v>1.1170019814174945</v>
      </c>
    </row>
    <row r="22" spans="1:23" x14ac:dyDescent="0.7">
      <c r="A22" s="206">
        <v>18</v>
      </c>
      <c r="B22" s="132" t="s">
        <v>1</v>
      </c>
      <c r="C22" s="210" t="s">
        <v>112</v>
      </c>
      <c r="D22" s="211">
        <v>138746232.53</v>
      </c>
      <c r="E22" s="211">
        <v>124731923.69</v>
      </c>
      <c r="F22" s="211">
        <v>14014308.840000004</v>
      </c>
      <c r="G22" s="212" t="s">
        <v>324</v>
      </c>
      <c r="H22" s="211">
        <v>2802861.7699999996</v>
      </c>
      <c r="I22" s="211">
        <v>9158802.0999999996</v>
      </c>
      <c r="J22" s="211">
        <v>-6355940.3300000001</v>
      </c>
      <c r="K22" s="212" t="s">
        <v>326</v>
      </c>
      <c r="L22" s="211">
        <v>31980188.800000001</v>
      </c>
      <c r="M22" s="256">
        <v>11679460.09</v>
      </c>
      <c r="N22" s="211">
        <v>10394326.974166667</v>
      </c>
      <c r="O22" s="211">
        <v>25624248.469999999</v>
      </c>
      <c r="P22" s="211">
        <v>2.4652147785695711</v>
      </c>
      <c r="Q22" s="212" t="s">
        <v>327</v>
      </c>
      <c r="R22" s="212" t="s">
        <v>328</v>
      </c>
      <c r="S22" s="212" t="s">
        <v>327</v>
      </c>
      <c r="T22" s="213">
        <v>3</v>
      </c>
      <c r="U22" s="259">
        <v>4.1421168343283394</v>
      </c>
      <c r="V22" s="259">
        <v>3.5825228526355208</v>
      </c>
      <c r="W22" s="259">
        <v>2.3573555070670662</v>
      </c>
    </row>
    <row r="23" spans="1:23" x14ac:dyDescent="0.7">
      <c r="A23" s="206">
        <v>19</v>
      </c>
      <c r="B23" s="132" t="s">
        <v>1</v>
      </c>
      <c r="C23" s="210" t="s">
        <v>113</v>
      </c>
      <c r="D23" s="211">
        <v>109522393.05</v>
      </c>
      <c r="E23" s="211">
        <v>105889344.73999999</v>
      </c>
      <c r="F23" s="211">
        <v>3633048.3100000024</v>
      </c>
      <c r="G23" s="212" t="s">
        <v>324</v>
      </c>
      <c r="H23" s="211">
        <v>726609.67</v>
      </c>
      <c r="I23" s="211">
        <v>854409.66</v>
      </c>
      <c r="J23" s="211">
        <v>-127799.98999999999</v>
      </c>
      <c r="K23" s="212" t="s">
        <v>326</v>
      </c>
      <c r="L23" s="211">
        <v>9417684.8100000005</v>
      </c>
      <c r="M23" s="256">
        <v>-3725949.0799999982</v>
      </c>
      <c r="N23" s="211">
        <v>8824112.0616666656</v>
      </c>
      <c r="O23" s="211">
        <v>9289884.8200000003</v>
      </c>
      <c r="P23" s="211">
        <v>1.0527840937511124</v>
      </c>
      <c r="Q23" s="212" t="s">
        <v>327</v>
      </c>
      <c r="R23" s="212" t="s">
        <v>328</v>
      </c>
      <c r="S23" s="212" t="s">
        <v>327</v>
      </c>
      <c r="T23" s="213">
        <v>3</v>
      </c>
      <c r="U23" s="260">
        <v>1.4207204529334587</v>
      </c>
      <c r="V23" s="259">
        <v>1.2823555158281814</v>
      </c>
      <c r="W23" s="260">
        <v>0.7312265015102587</v>
      </c>
    </row>
    <row r="24" spans="1:23" s="223" customFormat="1" x14ac:dyDescent="0.7">
      <c r="A24" s="222">
        <v>20</v>
      </c>
      <c r="B24" s="210" t="s">
        <v>1</v>
      </c>
      <c r="C24" s="210" t="s">
        <v>114</v>
      </c>
      <c r="D24" s="211">
        <v>68572360.069999993</v>
      </c>
      <c r="E24" s="211">
        <v>64157584.030000001</v>
      </c>
      <c r="F24" s="211">
        <v>4414776.0399999917</v>
      </c>
      <c r="G24" s="212" t="s">
        <v>324</v>
      </c>
      <c r="H24" s="211">
        <v>882955.21</v>
      </c>
      <c r="I24" s="211">
        <v>60600</v>
      </c>
      <c r="J24" s="211">
        <v>822355.21</v>
      </c>
      <c r="K24" s="212" t="s">
        <v>325</v>
      </c>
      <c r="L24" s="211">
        <v>-298766.92</v>
      </c>
      <c r="M24" s="256">
        <v>-5369246.5299999993</v>
      </c>
      <c r="N24" s="211">
        <v>5346465.3358333334</v>
      </c>
      <c r="O24" s="211">
        <v>523588.29</v>
      </c>
      <c r="P24" s="211">
        <v>9.7931672069541301E-2</v>
      </c>
      <c r="Q24" s="212" t="s">
        <v>327</v>
      </c>
      <c r="R24" s="212" t="s">
        <v>327</v>
      </c>
      <c r="S24" s="212" t="s">
        <v>328</v>
      </c>
      <c r="T24" s="213">
        <v>2</v>
      </c>
      <c r="U24" s="261">
        <v>0.82381252879648781</v>
      </c>
      <c r="V24" s="261">
        <v>0.68134024907652313</v>
      </c>
      <c r="W24" s="261">
        <v>0.4548571369337267</v>
      </c>
    </row>
    <row r="25" spans="1:23" x14ac:dyDescent="0.7">
      <c r="A25" s="206">
        <v>21</v>
      </c>
      <c r="B25" s="132" t="s">
        <v>2</v>
      </c>
      <c r="C25" s="210" t="s">
        <v>115</v>
      </c>
      <c r="D25" s="211">
        <v>1391800000</v>
      </c>
      <c r="E25" s="211">
        <v>1274471720</v>
      </c>
      <c r="F25" s="211">
        <v>117328280</v>
      </c>
      <c r="G25" s="212" t="s">
        <v>324</v>
      </c>
      <c r="H25" s="211">
        <v>23465656</v>
      </c>
      <c r="I25" s="211">
        <v>20098800</v>
      </c>
      <c r="J25" s="211">
        <v>3366856</v>
      </c>
      <c r="K25" s="212" t="s">
        <v>325</v>
      </c>
      <c r="L25" s="211">
        <v>303299165.35000002</v>
      </c>
      <c r="M25" s="256">
        <v>-66182183.359999985</v>
      </c>
      <c r="N25" s="211">
        <v>106205976.66666667</v>
      </c>
      <c r="O25" s="211">
        <v>299932309.35000002</v>
      </c>
      <c r="P25" s="211">
        <v>2.8240624375721732</v>
      </c>
      <c r="Q25" s="212" t="s">
        <v>327</v>
      </c>
      <c r="R25" s="212" t="s">
        <v>327</v>
      </c>
      <c r="S25" s="212" t="s">
        <v>327</v>
      </c>
      <c r="T25" s="213">
        <v>1</v>
      </c>
      <c r="U25" s="259">
        <v>2.2176699404760498</v>
      </c>
      <c r="V25" s="259">
        <v>2.0352884513124083</v>
      </c>
      <c r="W25" s="259">
        <v>0.96389467582756483</v>
      </c>
    </row>
    <row r="26" spans="1:23" x14ac:dyDescent="0.7">
      <c r="A26" s="206">
        <v>22</v>
      </c>
      <c r="B26" s="132" t="s">
        <v>2</v>
      </c>
      <c r="C26" s="210" t="s">
        <v>116</v>
      </c>
      <c r="D26" s="211">
        <v>113259699.08</v>
      </c>
      <c r="E26" s="211">
        <v>94036649.079999998</v>
      </c>
      <c r="F26" s="211">
        <v>19223050</v>
      </c>
      <c r="G26" s="212" t="s">
        <v>324</v>
      </c>
      <c r="H26" s="211">
        <v>3844610</v>
      </c>
      <c r="I26" s="211">
        <v>3837989</v>
      </c>
      <c r="J26" s="211">
        <v>6621</v>
      </c>
      <c r="K26" s="212" t="s">
        <v>325</v>
      </c>
      <c r="L26" s="211">
        <v>37824501.420000002</v>
      </c>
      <c r="M26" s="256">
        <v>29298583.620000005</v>
      </c>
      <c r="N26" s="211">
        <v>7836387.4233333329</v>
      </c>
      <c r="O26" s="211">
        <v>37817880.420000002</v>
      </c>
      <c r="P26" s="211">
        <v>4.825932968474083</v>
      </c>
      <c r="Q26" s="212" t="s">
        <v>327</v>
      </c>
      <c r="R26" s="212" t="s">
        <v>327</v>
      </c>
      <c r="S26" s="212" t="s">
        <v>327</v>
      </c>
      <c r="T26" s="213">
        <v>1</v>
      </c>
      <c r="U26" s="259">
        <v>3.7727326667377019</v>
      </c>
      <c r="V26" s="259">
        <v>3.5850978033339698</v>
      </c>
      <c r="W26" s="259">
        <v>3.0824304262422708</v>
      </c>
    </row>
    <row r="27" spans="1:23" x14ac:dyDescent="0.7">
      <c r="A27" s="206">
        <v>23</v>
      </c>
      <c r="B27" s="132" t="s">
        <v>2</v>
      </c>
      <c r="C27" s="210" t="s">
        <v>117</v>
      </c>
      <c r="D27" s="211">
        <v>188160709.04999998</v>
      </c>
      <c r="E27" s="211">
        <v>163653668.58000004</v>
      </c>
      <c r="F27" s="211">
        <v>24507040.469999939</v>
      </c>
      <c r="G27" s="212" t="s">
        <v>324</v>
      </c>
      <c r="H27" s="211">
        <v>4901408.0999999996</v>
      </c>
      <c r="I27" s="211">
        <v>2146202.4299999997</v>
      </c>
      <c r="J27" s="211">
        <v>2755205.67</v>
      </c>
      <c r="K27" s="212" t="s">
        <v>325</v>
      </c>
      <c r="L27" s="211">
        <v>5626750.4100000001</v>
      </c>
      <c r="M27" s="256">
        <v>-20815071.830000002</v>
      </c>
      <c r="N27" s="211">
        <v>13637805.715000004</v>
      </c>
      <c r="O27" s="211">
        <v>2871544.74</v>
      </c>
      <c r="P27" s="211">
        <v>0.21055768061291813</v>
      </c>
      <c r="Q27" s="212" t="s">
        <v>327</v>
      </c>
      <c r="R27" s="212" t="s">
        <v>327</v>
      </c>
      <c r="S27" s="212" t="s">
        <v>328</v>
      </c>
      <c r="T27" s="213">
        <v>2</v>
      </c>
      <c r="U27" s="259">
        <v>1.0873873476539586</v>
      </c>
      <c r="V27" s="259">
        <v>0.94414640857145726</v>
      </c>
      <c r="W27" s="259">
        <v>0.49230470150715228</v>
      </c>
    </row>
    <row r="28" spans="1:23" x14ac:dyDescent="0.7">
      <c r="A28" s="206">
        <v>24</v>
      </c>
      <c r="B28" s="132" t="s">
        <v>2</v>
      </c>
      <c r="C28" s="210" t="s">
        <v>118</v>
      </c>
      <c r="D28" s="211">
        <v>140040052.43000001</v>
      </c>
      <c r="E28" s="211">
        <v>125887536.00000001</v>
      </c>
      <c r="F28" s="211">
        <v>14152516.429999992</v>
      </c>
      <c r="G28" s="212" t="s">
        <v>324</v>
      </c>
      <c r="H28" s="211">
        <v>2830503.2899999996</v>
      </c>
      <c r="I28" s="211">
        <v>2812400</v>
      </c>
      <c r="J28" s="211">
        <v>18103.289999999572</v>
      </c>
      <c r="K28" s="212" t="s">
        <v>325</v>
      </c>
      <c r="L28" s="211">
        <v>31912191.059999999</v>
      </c>
      <c r="M28" s="256">
        <v>4120749.2200000025</v>
      </c>
      <c r="N28" s="211">
        <v>10490628.000000002</v>
      </c>
      <c r="O28" s="211">
        <v>31894087.77</v>
      </c>
      <c r="P28" s="211">
        <v>3.0402458051129058</v>
      </c>
      <c r="Q28" s="212" t="s">
        <v>327</v>
      </c>
      <c r="R28" s="212" t="s">
        <v>327</v>
      </c>
      <c r="S28" s="212" t="s">
        <v>327</v>
      </c>
      <c r="T28" s="213">
        <v>1</v>
      </c>
      <c r="U28" s="259">
        <v>1.7876784213386467</v>
      </c>
      <c r="V28" s="259">
        <v>1.4572878218004321</v>
      </c>
      <c r="W28" s="259">
        <v>1.0884268009541407</v>
      </c>
    </row>
    <row r="29" spans="1:23" x14ac:dyDescent="0.7">
      <c r="A29" s="206">
        <v>25</v>
      </c>
      <c r="B29" s="132" t="s">
        <v>2</v>
      </c>
      <c r="C29" s="210" t="s">
        <v>119</v>
      </c>
      <c r="D29" s="211">
        <v>76973647.659999996</v>
      </c>
      <c r="E29" s="211">
        <v>66730164.319999993</v>
      </c>
      <c r="F29" s="211">
        <v>10243483.340000004</v>
      </c>
      <c r="G29" s="212" t="s">
        <v>324</v>
      </c>
      <c r="H29" s="211">
        <v>2048696.67</v>
      </c>
      <c r="I29" s="211">
        <v>700000</v>
      </c>
      <c r="J29" s="211">
        <v>1348696.67</v>
      </c>
      <c r="K29" s="212" t="s">
        <v>325</v>
      </c>
      <c r="L29" s="211">
        <v>1580829.05</v>
      </c>
      <c r="M29" s="256">
        <v>-3663995.629999999</v>
      </c>
      <c r="N29" s="211">
        <v>5560847.0266666664</v>
      </c>
      <c r="O29" s="211">
        <v>232132.38000000012</v>
      </c>
      <c r="P29" s="211">
        <v>4.1744068644007822E-2</v>
      </c>
      <c r="Q29" s="212" t="s">
        <v>327</v>
      </c>
      <c r="R29" s="212" t="s">
        <v>327</v>
      </c>
      <c r="S29" s="212" t="s">
        <v>328</v>
      </c>
      <c r="T29" s="213">
        <v>2</v>
      </c>
      <c r="U29" s="259">
        <v>1.0259350984903577</v>
      </c>
      <c r="V29" s="259">
        <v>0.85013342265371461</v>
      </c>
      <c r="W29" s="259">
        <v>0.61341005594565212</v>
      </c>
    </row>
    <row r="30" spans="1:23" x14ac:dyDescent="0.7">
      <c r="A30" s="206">
        <v>26</v>
      </c>
      <c r="B30" s="132" t="s">
        <v>2</v>
      </c>
      <c r="C30" s="210" t="s">
        <v>120</v>
      </c>
      <c r="D30" s="211">
        <v>94611394.350000009</v>
      </c>
      <c r="E30" s="211">
        <v>83677185.090000004</v>
      </c>
      <c r="F30" s="211">
        <v>10934209.260000005</v>
      </c>
      <c r="G30" s="212" t="s">
        <v>324</v>
      </c>
      <c r="H30" s="211">
        <v>2186841.86</v>
      </c>
      <c r="I30" s="211">
        <v>2183700</v>
      </c>
      <c r="J30" s="211">
        <v>3141.8599999998696</v>
      </c>
      <c r="K30" s="212" t="s">
        <v>325</v>
      </c>
      <c r="L30" s="211">
        <v>13909058.93</v>
      </c>
      <c r="M30" s="256">
        <v>990696.46999999881</v>
      </c>
      <c r="N30" s="211">
        <v>6973098.7575000003</v>
      </c>
      <c r="O30" s="211">
        <v>13905917.07</v>
      </c>
      <c r="P30" s="211">
        <v>1.9942234512372743</v>
      </c>
      <c r="Q30" s="212" t="s">
        <v>327</v>
      </c>
      <c r="R30" s="212" t="s">
        <v>327</v>
      </c>
      <c r="S30" s="212" t="s">
        <v>327</v>
      </c>
      <c r="T30" s="213">
        <v>1</v>
      </c>
      <c r="U30" s="259">
        <v>2.7520147844273368</v>
      </c>
      <c r="V30" s="259">
        <v>2.316885898011773</v>
      </c>
      <c r="W30" s="259">
        <v>1.486718758485841</v>
      </c>
    </row>
    <row r="31" spans="1:23" x14ac:dyDescent="0.7">
      <c r="A31" s="206">
        <v>27</v>
      </c>
      <c r="B31" s="132" t="s">
        <v>2</v>
      </c>
      <c r="C31" s="210" t="s">
        <v>121</v>
      </c>
      <c r="D31" s="211">
        <v>102000000</v>
      </c>
      <c r="E31" s="211">
        <v>92505400.079999998</v>
      </c>
      <c r="F31" s="211">
        <v>9494599.9200000018</v>
      </c>
      <c r="G31" s="212" t="s">
        <v>324</v>
      </c>
      <c r="H31" s="211">
        <v>1898919.99</v>
      </c>
      <c r="I31" s="211">
        <v>1878332</v>
      </c>
      <c r="J31" s="211">
        <v>20587.989999999991</v>
      </c>
      <c r="K31" s="212" t="s">
        <v>325</v>
      </c>
      <c r="L31" s="211">
        <v>22102102.370000001</v>
      </c>
      <c r="M31" s="256">
        <v>-97639.5</v>
      </c>
      <c r="N31" s="211">
        <v>7708783.3399999999</v>
      </c>
      <c r="O31" s="211">
        <v>22081514.380000003</v>
      </c>
      <c r="P31" s="211">
        <v>2.8644616674360965</v>
      </c>
      <c r="Q31" s="212" t="s">
        <v>327</v>
      </c>
      <c r="R31" s="212" t="s">
        <v>327</v>
      </c>
      <c r="S31" s="212" t="s">
        <v>327</v>
      </c>
      <c r="T31" s="213">
        <v>1</v>
      </c>
      <c r="U31" s="259">
        <v>2.3271826291956836</v>
      </c>
      <c r="V31" s="259">
        <v>2.0478190894728536</v>
      </c>
      <c r="W31" s="259">
        <v>1.170527848542374</v>
      </c>
    </row>
    <row r="32" spans="1:23" x14ac:dyDescent="0.7">
      <c r="A32" s="206">
        <v>28</v>
      </c>
      <c r="B32" s="132" t="s">
        <v>2</v>
      </c>
      <c r="C32" s="210" t="s">
        <v>122</v>
      </c>
      <c r="D32" s="211">
        <v>334000000</v>
      </c>
      <c r="E32" s="211">
        <v>325500000</v>
      </c>
      <c r="F32" s="211">
        <v>8500000</v>
      </c>
      <c r="G32" s="212" t="s">
        <v>324</v>
      </c>
      <c r="H32" s="211">
        <v>1700000</v>
      </c>
      <c r="I32" s="211">
        <v>1306530</v>
      </c>
      <c r="J32" s="211">
        <v>393470</v>
      </c>
      <c r="K32" s="212" t="s">
        <v>325</v>
      </c>
      <c r="L32" s="211">
        <v>-31463254.100000001</v>
      </c>
      <c r="M32" s="256">
        <v>-83552137.579999998</v>
      </c>
      <c r="N32" s="211">
        <v>27125000</v>
      </c>
      <c r="O32" s="211">
        <v>-31069784.100000001</v>
      </c>
      <c r="P32" s="211">
        <v>-1.1454298285714286</v>
      </c>
      <c r="Q32" s="212" t="s">
        <v>327</v>
      </c>
      <c r="R32" s="212" t="s">
        <v>327</v>
      </c>
      <c r="S32" s="212" t="s">
        <v>328</v>
      </c>
      <c r="T32" s="213">
        <v>2</v>
      </c>
      <c r="U32" s="259">
        <v>1.0126148055708857</v>
      </c>
      <c r="V32" s="259">
        <v>0.89703422524540155</v>
      </c>
      <c r="W32" s="259">
        <v>0.57565963860266778</v>
      </c>
    </row>
    <row r="33" spans="1:23" x14ac:dyDescent="0.7">
      <c r="A33" s="206">
        <v>29</v>
      </c>
      <c r="B33" s="132" t="s">
        <v>2</v>
      </c>
      <c r="C33" s="210" t="s">
        <v>123</v>
      </c>
      <c r="D33" s="211">
        <v>98325000</v>
      </c>
      <c r="E33" s="211">
        <v>94210000</v>
      </c>
      <c r="F33" s="211">
        <v>4115000</v>
      </c>
      <c r="G33" s="212" t="s">
        <v>324</v>
      </c>
      <c r="H33" s="211">
        <v>823000</v>
      </c>
      <c r="I33" s="211">
        <v>738760</v>
      </c>
      <c r="J33" s="211">
        <v>84240</v>
      </c>
      <c r="K33" s="212" t="s">
        <v>325</v>
      </c>
      <c r="L33" s="211">
        <v>2550618.75</v>
      </c>
      <c r="M33" s="256">
        <v>-8895551.1800000016</v>
      </c>
      <c r="N33" s="211">
        <v>7850833.333333333</v>
      </c>
      <c r="O33" s="211">
        <v>2466378.75</v>
      </c>
      <c r="P33" s="211">
        <v>0.31415502600573186</v>
      </c>
      <c r="Q33" s="212" t="s">
        <v>327</v>
      </c>
      <c r="R33" s="212" t="s">
        <v>327</v>
      </c>
      <c r="S33" s="212" t="s">
        <v>328</v>
      </c>
      <c r="T33" s="213">
        <v>2</v>
      </c>
      <c r="U33" s="259">
        <v>1.1251552579384796</v>
      </c>
      <c r="V33" s="259">
        <v>1.0033861298607167</v>
      </c>
      <c r="W33" s="259">
        <v>0.6617823294038061</v>
      </c>
    </row>
    <row r="34" spans="1:23" x14ac:dyDescent="0.7">
      <c r="A34" s="206">
        <v>30</v>
      </c>
      <c r="B34" s="132" t="s">
        <v>2</v>
      </c>
      <c r="C34" s="210" t="s">
        <v>124</v>
      </c>
      <c r="D34" s="211">
        <v>104753251.21000001</v>
      </c>
      <c r="E34" s="211">
        <v>96960805.900000006</v>
      </c>
      <c r="F34" s="211">
        <v>7792445.3100000024</v>
      </c>
      <c r="G34" s="212" t="s">
        <v>324</v>
      </c>
      <c r="H34" s="211">
        <v>1558489.07</v>
      </c>
      <c r="I34" s="211">
        <v>1527400</v>
      </c>
      <c r="J34" s="211">
        <v>31089.070000000065</v>
      </c>
      <c r="K34" s="212" t="s">
        <v>325</v>
      </c>
      <c r="L34" s="211">
        <v>6693736.7000000002</v>
      </c>
      <c r="M34" s="256">
        <v>-15932253.73</v>
      </c>
      <c r="N34" s="211">
        <v>8080067.1583333341</v>
      </c>
      <c r="O34" s="211">
        <v>6662647.6299999999</v>
      </c>
      <c r="P34" s="211">
        <v>0.82457824909642163</v>
      </c>
      <c r="Q34" s="212" t="s">
        <v>327</v>
      </c>
      <c r="R34" s="212" t="s">
        <v>327</v>
      </c>
      <c r="S34" s="212" t="s">
        <v>328</v>
      </c>
      <c r="T34" s="213">
        <v>2</v>
      </c>
      <c r="U34" s="259">
        <v>1.042493154499234</v>
      </c>
      <c r="V34" s="259">
        <v>0.92214703919378949</v>
      </c>
      <c r="W34" s="259">
        <v>0.49920257427956782</v>
      </c>
    </row>
    <row r="35" spans="1:23" x14ac:dyDescent="0.7">
      <c r="A35" s="206">
        <v>31</v>
      </c>
      <c r="B35" s="132" t="s">
        <v>2</v>
      </c>
      <c r="C35" s="210" t="s">
        <v>125</v>
      </c>
      <c r="D35" s="211">
        <v>129939389.96000001</v>
      </c>
      <c r="E35" s="211">
        <v>122993650.72</v>
      </c>
      <c r="F35" s="211">
        <v>6945739.2400000095</v>
      </c>
      <c r="G35" s="212" t="s">
        <v>324</v>
      </c>
      <c r="H35" s="211">
        <v>1389147.85</v>
      </c>
      <c r="I35" s="211">
        <v>1278000</v>
      </c>
      <c r="J35" s="211">
        <v>111147.85000000009</v>
      </c>
      <c r="K35" s="212" t="s">
        <v>325</v>
      </c>
      <c r="L35" s="211">
        <v>5228430.28</v>
      </c>
      <c r="M35" s="256">
        <v>-17212988.530000001</v>
      </c>
      <c r="N35" s="211">
        <v>10249470.893333333</v>
      </c>
      <c r="O35" s="211">
        <v>5117282.43</v>
      </c>
      <c r="P35" s="211">
        <v>0.4992728388865893</v>
      </c>
      <c r="Q35" s="212" t="s">
        <v>327</v>
      </c>
      <c r="R35" s="212" t="s">
        <v>327</v>
      </c>
      <c r="S35" s="212" t="s">
        <v>328</v>
      </c>
      <c r="T35" s="213">
        <v>2</v>
      </c>
      <c r="U35" s="259">
        <v>0.93975764827285324</v>
      </c>
      <c r="V35" s="259">
        <v>0.82257228022255757</v>
      </c>
      <c r="W35" s="259">
        <v>0.60166214380501681</v>
      </c>
    </row>
    <row r="36" spans="1:23" x14ac:dyDescent="0.7">
      <c r="A36" s="206">
        <v>32</v>
      </c>
      <c r="B36" s="132" t="s">
        <v>2</v>
      </c>
      <c r="C36" s="210" t="s">
        <v>349</v>
      </c>
      <c r="D36" s="211">
        <v>218852070.54999998</v>
      </c>
      <c r="E36" s="211">
        <v>200925835.93000001</v>
      </c>
      <c r="F36" s="211">
        <v>17926234.619999975</v>
      </c>
      <c r="G36" s="212" t="s">
        <v>324</v>
      </c>
      <c r="H36" s="211">
        <v>3585246.9299999997</v>
      </c>
      <c r="I36" s="211">
        <v>1821580</v>
      </c>
      <c r="J36" s="211">
        <v>1763666.9299999997</v>
      </c>
      <c r="K36" s="212" t="s">
        <v>325</v>
      </c>
      <c r="L36" s="211">
        <v>8654424.1500000004</v>
      </c>
      <c r="M36" s="256">
        <v>-19021818</v>
      </c>
      <c r="N36" s="211">
        <v>16743819.660833335</v>
      </c>
      <c r="O36" s="211">
        <v>6890757.2200000007</v>
      </c>
      <c r="P36" s="211">
        <v>0.41154033903737408</v>
      </c>
      <c r="Q36" s="212" t="s">
        <v>327</v>
      </c>
      <c r="R36" s="212" t="s">
        <v>327</v>
      </c>
      <c r="S36" s="212" t="s">
        <v>328</v>
      </c>
      <c r="T36" s="213">
        <v>2</v>
      </c>
      <c r="U36" s="259">
        <v>1.1682899315934923</v>
      </c>
      <c r="V36" s="259">
        <v>1.0221437311280688</v>
      </c>
      <c r="W36" s="259">
        <v>0.68344355631598819</v>
      </c>
    </row>
    <row r="37" spans="1:23" x14ac:dyDescent="0.7">
      <c r="A37" s="206">
        <v>33</v>
      </c>
      <c r="B37" s="132" t="s">
        <v>2</v>
      </c>
      <c r="C37" s="210" t="s">
        <v>127</v>
      </c>
      <c r="D37" s="211">
        <v>109579120.31</v>
      </c>
      <c r="E37" s="211">
        <v>104513801.89999999</v>
      </c>
      <c r="F37" s="211">
        <v>5065318.4100000113</v>
      </c>
      <c r="G37" s="212" t="s">
        <v>324</v>
      </c>
      <c r="H37" s="211">
        <v>1013063.6900000001</v>
      </c>
      <c r="I37" s="211">
        <v>1013001</v>
      </c>
      <c r="J37" s="211">
        <v>62.690000000060536</v>
      </c>
      <c r="K37" s="212" t="s">
        <v>325</v>
      </c>
      <c r="L37" s="211">
        <v>32623925.41</v>
      </c>
      <c r="M37" s="256">
        <v>20910982.880000003</v>
      </c>
      <c r="N37" s="211">
        <v>8709483.4916666653</v>
      </c>
      <c r="O37" s="211">
        <v>32623862.719999999</v>
      </c>
      <c r="P37" s="211">
        <v>3.7457861595598509</v>
      </c>
      <c r="Q37" s="212" t="s">
        <v>327</v>
      </c>
      <c r="R37" s="212" t="s">
        <v>327</v>
      </c>
      <c r="S37" s="212" t="s">
        <v>327</v>
      </c>
      <c r="T37" s="213">
        <v>1</v>
      </c>
      <c r="U37" s="259">
        <v>3.0804852999981933</v>
      </c>
      <c r="V37" s="259">
        <v>2.8457919741629114</v>
      </c>
      <c r="W37" s="259">
        <v>2.2949181143487265</v>
      </c>
    </row>
    <row r="38" spans="1:23" x14ac:dyDescent="0.7">
      <c r="A38" s="206">
        <v>34</v>
      </c>
      <c r="B38" s="132" t="s">
        <v>2</v>
      </c>
      <c r="C38" s="210" t="s">
        <v>128</v>
      </c>
      <c r="D38" s="211">
        <v>104368227.43000001</v>
      </c>
      <c r="E38" s="211">
        <v>89242612.230000004</v>
      </c>
      <c r="F38" s="211">
        <v>15125615.200000003</v>
      </c>
      <c r="G38" s="212" t="s">
        <v>324</v>
      </c>
      <c r="H38" s="211">
        <v>3025123.04</v>
      </c>
      <c r="I38" s="211">
        <v>2910100</v>
      </c>
      <c r="J38" s="211">
        <v>115023.04000000004</v>
      </c>
      <c r="K38" s="212" t="s">
        <v>325</v>
      </c>
      <c r="L38" s="211">
        <v>6110183.0199999996</v>
      </c>
      <c r="M38" s="256">
        <v>-8740858.4800000004</v>
      </c>
      <c r="N38" s="211">
        <v>7436884.3525</v>
      </c>
      <c r="O38" s="211">
        <v>5995159.9799999995</v>
      </c>
      <c r="P38" s="211">
        <v>0.80613865912606975</v>
      </c>
      <c r="Q38" s="212" t="s">
        <v>327</v>
      </c>
      <c r="R38" s="212" t="s">
        <v>327</v>
      </c>
      <c r="S38" s="212" t="s">
        <v>328</v>
      </c>
      <c r="T38" s="213">
        <v>2</v>
      </c>
      <c r="U38" s="259">
        <v>1.1537253241209662</v>
      </c>
      <c r="V38" s="259">
        <v>0.9842269995233256</v>
      </c>
      <c r="W38" s="259">
        <v>0.53929978489200525</v>
      </c>
    </row>
    <row r="39" spans="1:23" x14ac:dyDescent="0.7">
      <c r="A39" s="206">
        <v>35</v>
      </c>
      <c r="B39" s="132" t="s">
        <v>3</v>
      </c>
      <c r="C39" s="210" t="s">
        <v>129</v>
      </c>
      <c r="D39" s="211">
        <v>3024070991.8699999</v>
      </c>
      <c r="E39" s="211">
        <v>2629857411.8699999</v>
      </c>
      <c r="F39" s="211">
        <v>394213580</v>
      </c>
      <c r="G39" s="212" t="s">
        <v>324</v>
      </c>
      <c r="H39" s="211">
        <v>78842716</v>
      </c>
      <c r="I39" s="211">
        <v>69253631.200000003</v>
      </c>
      <c r="J39" s="211">
        <v>9589084.799999997</v>
      </c>
      <c r="K39" s="212" t="s">
        <v>325</v>
      </c>
      <c r="L39" s="211">
        <v>950833191.51999998</v>
      </c>
      <c r="M39" s="256">
        <v>-76671234.780000001</v>
      </c>
      <c r="N39" s="211">
        <v>219154784.32249999</v>
      </c>
      <c r="O39" s="211">
        <v>941244106.72000003</v>
      </c>
      <c r="P39" s="211">
        <v>4.2948827680389599</v>
      </c>
      <c r="Q39" s="212" t="s">
        <v>327</v>
      </c>
      <c r="R39" s="212" t="s">
        <v>327</v>
      </c>
      <c r="S39" s="212" t="s">
        <v>327</v>
      </c>
      <c r="T39" s="213">
        <v>1</v>
      </c>
      <c r="U39" s="259">
        <v>3.3892734877734454</v>
      </c>
      <c r="V39" s="259">
        <v>2.9613028342269172</v>
      </c>
      <c r="W39" s="259">
        <v>0.63429806616622741</v>
      </c>
    </row>
    <row r="40" spans="1:23" x14ac:dyDescent="0.7">
      <c r="A40" s="206">
        <v>36</v>
      </c>
      <c r="B40" s="132" t="s">
        <v>3</v>
      </c>
      <c r="C40" s="210" t="s">
        <v>130</v>
      </c>
      <c r="D40" s="211">
        <v>129995638.13</v>
      </c>
      <c r="E40" s="211">
        <v>127406020.25999999</v>
      </c>
      <c r="F40" s="211">
        <v>2589617.8700000048</v>
      </c>
      <c r="G40" s="212" t="s">
        <v>324</v>
      </c>
      <c r="H40" s="211">
        <v>517923.58</v>
      </c>
      <c r="I40" s="211">
        <v>8447066</v>
      </c>
      <c r="J40" s="211">
        <v>-7929142.4199999999</v>
      </c>
      <c r="K40" s="212" t="s">
        <v>326</v>
      </c>
      <c r="L40" s="211">
        <v>58813711.439999998</v>
      </c>
      <c r="M40" s="256">
        <v>42649652.410000004</v>
      </c>
      <c r="N40" s="211">
        <v>10617168.354999999</v>
      </c>
      <c r="O40" s="211">
        <v>50884569.019999996</v>
      </c>
      <c r="P40" s="211">
        <v>4.7926685645929936</v>
      </c>
      <c r="Q40" s="212" t="s">
        <v>327</v>
      </c>
      <c r="R40" s="212" t="s">
        <v>328</v>
      </c>
      <c r="S40" s="212" t="s">
        <v>327</v>
      </c>
      <c r="T40" s="213">
        <v>3</v>
      </c>
      <c r="U40" s="259">
        <v>6.5521640023286247</v>
      </c>
      <c r="V40" s="259">
        <v>6.221577777008549</v>
      </c>
      <c r="W40" s="259">
        <v>4.785919040163237</v>
      </c>
    </row>
    <row r="41" spans="1:23" x14ac:dyDescent="0.7">
      <c r="A41" s="206">
        <v>37</v>
      </c>
      <c r="B41" s="132" t="s">
        <v>3</v>
      </c>
      <c r="C41" s="210" t="s">
        <v>131</v>
      </c>
      <c r="D41" s="211">
        <v>119510431.44999999</v>
      </c>
      <c r="E41" s="211">
        <v>101239642.43000001</v>
      </c>
      <c r="F41" s="211">
        <v>18270789.019999981</v>
      </c>
      <c r="G41" s="212" t="s">
        <v>324</v>
      </c>
      <c r="H41" s="211">
        <v>3654157.8099999996</v>
      </c>
      <c r="I41" s="211">
        <v>5113000</v>
      </c>
      <c r="J41" s="211">
        <v>-1458842.1900000004</v>
      </c>
      <c r="K41" s="212" t="s">
        <v>326</v>
      </c>
      <c r="L41" s="211">
        <v>28199394.670000002</v>
      </c>
      <c r="M41" s="256">
        <v>19991537.93</v>
      </c>
      <c r="N41" s="211">
        <v>8436636.8691666666</v>
      </c>
      <c r="O41" s="211">
        <v>26740552.48</v>
      </c>
      <c r="P41" s="211">
        <v>3.1695749022609423</v>
      </c>
      <c r="Q41" s="212" t="s">
        <v>327</v>
      </c>
      <c r="R41" s="212" t="s">
        <v>328</v>
      </c>
      <c r="S41" s="212" t="s">
        <v>327</v>
      </c>
      <c r="T41" s="213">
        <v>3</v>
      </c>
      <c r="U41" s="259">
        <v>5.3059094885834019</v>
      </c>
      <c r="V41" s="259">
        <v>4.9457089730785198</v>
      </c>
      <c r="W41" s="259">
        <v>3.7434398008987464</v>
      </c>
    </row>
    <row r="42" spans="1:23" x14ac:dyDescent="0.7">
      <c r="A42" s="206">
        <v>38</v>
      </c>
      <c r="B42" s="132" t="s">
        <v>3</v>
      </c>
      <c r="C42" s="210" t="s">
        <v>132</v>
      </c>
      <c r="D42" s="211">
        <v>251452295.39000002</v>
      </c>
      <c r="E42" s="211">
        <v>242259462.31999999</v>
      </c>
      <c r="F42" s="211">
        <v>9192833.0700000226</v>
      </c>
      <c r="G42" s="212" t="s">
        <v>324</v>
      </c>
      <c r="H42" s="211">
        <v>1838566.62</v>
      </c>
      <c r="I42" s="211">
        <v>1000000</v>
      </c>
      <c r="J42" s="211">
        <v>838566.62000000011</v>
      </c>
      <c r="K42" s="212" t="s">
        <v>325</v>
      </c>
      <c r="L42" s="211">
        <v>55286203.479999997</v>
      </c>
      <c r="M42" s="256">
        <v>-15243638.669999994</v>
      </c>
      <c r="N42" s="211">
        <v>20188288.526666667</v>
      </c>
      <c r="O42" s="211">
        <v>54447636.859999999</v>
      </c>
      <c r="P42" s="211">
        <v>2.6969912178578306</v>
      </c>
      <c r="Q42" s="212" t="s">
        <v>327</v>
      </c>
      <c r="R42" s="212" t="s">
        <v>327</v>
      </c>
      <c r="S42" s="212" t="s">
        <v>327</v>
      </c>
      <c r="T42" s="213">
        <v>1</v>
      </c>
      <c r="U42" s="259">
        <v>1.6370000946507659</v>
      </c>
      <c r="V42" s="259">
        <v>1.3201644358383049</v>
      </c>
      <c r="W42" s="259">
        <v>0.76546131497095449</v>
      </c>
    </row>
    <row r="43" spans="1:23" x14ac:dyDescent="0.7">
      <c r="A43" s="206">
        <v>39</v>
      </c>
      <c r="B43" s="132" t="s">
        <v>3</v>
      </c>
      <c r="C43" s="210" t="s">
        <v>133</v>
      </c>
      <c r="D43" s="211">
        <v>220821611.81999999</v>
      </c>
      <c r="E43" s="211">
        <v>214716494.04999998</v>
      </c>
      <c r="F43" s="211">
        <v>6105117.7700000107</v>
      </c>
      <c r="G43" s="212" t="s">
        <v>324</v>
      </c>
      <c r="H43" s="211">
        <v>1221023.56</v>
      </c>
      <c r="I43" s="211">
        <v>1221023.55</v>
      </c>
      <c r="J43" s="211">
        <v>1.0000000009313226E-2</v>
      </c>
      <c r="K43" s="212" t="s">
        <v>325</v>
      </c>
      <c r="L43" s="211">
        <v>21147048.210000001</v>
      </c>
      <c r="M43" s="256">
        <v>-11860401.23</v>
      </c>
      <c r="N43" s="211">
        <v>17893041.170833331</v>
      </c>
      <c r="O43" s="211">
        <v>21147048.199999999</v>
      </c>
      <c r="P43" s="211">
        <v>1.1818588018715837</v>
      </c>
      <c r="Q43" s="212" t="s">
        <v>327</v>
      </c>
      <c r="R43" s="212" t="s">
        <v>327</v>
      </c>
      <c r="S43" s="212" t="s">
        <v>327</v>
      </c>
      <c r="T43" s="213">
        <v>1</v>
      </c>
      <c r="U43" s="259">
        <v>1.5258539620124354</v>
      </c>
      <c r="V43" s="259">
        <v>1.297253656862198</v>
      </c>
      <c r="W43" s="259">
        <v>0.69601682680210541</v>
      </c>
    </row>
    <row r="44" spans="1:23" x14ac:dyDescent="0.7">
      <c r="A44" s="206">
        <v>40</v>
      </c>
      <c r="B44" s="132" t="s">
        <v>3</v>
      </c>
      <c r="C44" s="210" t="s">
        <v>134</v>
      </c>
      <c r="D44" s="211">
        <v>121582537.51000001</v>
      </c>
      <c r="E44" s="211">
        <v>115881540.77</v>
      </c>
      <c r="F44" s="211">
        <v>5700996.7400000095</v>
      </c>
      <c r="G44" s="212" t="s">
        <v>324</v>
      </c>
      <c r="H44" s="211">
        <v>1140199.3500000001</v>
      </c>
      <c r="I44" s="211">
        <v>0</v>
      </c>
      <c r="J44" s="211">
        <v>1140199.3500000001</v>
      </c>
      <c r="K44" s="212" t="s">
        <v>325</v>
      </c>
      <c r="L44" s="211">
        <v>12935030.66</v>
      </c>
      <c r="M44" s="256">
        <v>-416546.91999999993</v>
      </c>
      <c r="N44" s="211">
        <v>9656795.0641666669</v>
      </c>
      <c r="O44" s="211">
        <v>11794831.310000001</v>
      </c>
      <c r="P44" s="211">
        <v>1.2214022594066343</v>
      </c>
      <c r="Q44" s="212" t="s">
        <v>327</v>
      </c>
      <c r="R44" s="212" t="s">
        <v>327</v>
      </c>
      <c r="S44" s="212" t="s">
        <v>327</v>
      </c>
      <c r="T44" s="213">
        <v>1</v>
      </c>
      <c r="U44" s="259">
        <v>1.82678611873782</v>
      </c>
      <c r="V44" s="259">
        <v>1.467620590459215</v>
      </c>
      <c r="W44" s="259">
        <v>0.80391555231619183</v>
      </c>
    </row>
    <row r="45" spans="1:23" x14ac:dyDescent="0.7">
      <c r="A45" s="206">
        <v>41</v>
      </c>
      <c r="B45" s="132" t="s">
        <v>3</v>
      </c>
      <c r="C45" s="210" t="s">
        <v>135</v>
      </c>
      <c r="D45" s="211">
        <v>49134734</v>
      </c>
      <c r="E45" s="211">
        <v>48273334</v>
      </c>
      <c r="F45" s="211">
        <v>861400</v>
      </c>
      <c r="G45" s="212" t="s">
        <v>324</v>
      </c>
      <c r="H45" s="211">
        <v>172280</v>
      </c>
      <c r="I45" s="211">
        <v>172280</v>
      </c>
      <c r="J45" s="211">
        <v>0</v>
      </c>
      <c r="K45" s="212" t="s">
        <v>325</v>
      </c>
      <c r="L45" s="211">
        <v>10474068.800000001</v>
      </c>
      <c r="M45" s="256">
        <v>4502485.74</v>
      </c>
      <c r="N45" s="211">
        <v>4022777.8333333335</v>
      </c>
      <c r="O45" s="211">
        <v>10474068.800000001</v>
      </c>
      <c r="P45" s="211">
        <v>2.6036905924086371</v>
      </c>
      <c r="Q45" s="212" t="s">
        <v>327</v>
      </c>
      <c r="R45" s="212" t="s">
        <v>327</v>
      </c>
      <c r="S45" s="212" t="s">
        <v>327</v>
      </c>
      <c r="T45" s="213">
        <v>1</v>
      </c>
      <c r="U45" s="259">
        <v>2.891243875474014</v>
      </c>
      <c r="V45" s="259">
        <v>2.6481052013690798</v>
      </c>
      <c r="W45" s="259">
        <v>1.9258401796734432</v>
      </c>
    </row>
    <row r="46" spans="1:23" x14ac:dyDescent="0.7">
      <c r="A46" s="206">
        <v>42</v>
      </c>
      <c r="B46" s="132" t="s">
        <v>3</v>
      </c>
      <c r="C46" s="210" t="s">
        <v>136</v>
      </c>
      <c r="D46" s="211">
        <v>662963960.74000001</v>
      </c>
      <c r="E46" s="211">
        <v>598725805.69999993</v>
      </c>
      <c r="F46" s="211">
        <v>64238155.040000081</v>
      </c>
      <c r="G46" s="212" t="s">
        <v>324</v>
      </c>
      <c r="H46" s="211">
        <v>12847631.01</v>
      </c>
      <c r="I46" s="211">
        <v>12831622</v>
      </c>
      <c r="J46" s="211">
        <v>16009.009999999776</v>
      </c>
      <c r="K46" s="212" t="s">
        <v>325</v>
      </c>
      <c r="L46" s="211">
        <v>91857949.450000003</v>
      </c>
      <c r="M46" s="256">
        <v>-23007876.259999998</v>
      </c>
      <c r="N46" s="211">
        <v>49893817.141666658</v>
      </c>
      <c r="O46" s="211">
        <v>91841940.439999998</v>
      </c>
      <c r="P46" s="211">
        <v>1.8407479263257689</v>
      </c>
      <c r="Q46" s="212" t="s">
        <v>327</v>
      </c>
      <c r="R46" s="212" t="s">
        <v>327</v>
      </c>
      <c r="S46" s="212" t="s">
        <v>327</v>
      </c>
      <c r="T46" s="213">
        <v>1</v>
      </c>
      <c r="U46" s="259">
        <v>1.6744973951960156</v>
      </c>
      <c r="V46" s="259">
        <v>1.4760764229244756</v>
      </c>
      <c r="W46" s="259">
        <v>0.52514642522574695</v>
      </c>
    </row>
    <row r="47" spans="1:23" x14ac:dyDescent="0.7">
      <c r="A47" s="206">
        <v>43</v>
      </c>
      <c r="B47" s="132" t="s">
        <v>3</v>
      </c>
      <c r="C47" s="210" t="s">
        <v>137</v>
      </c>
      <c r="D47" s="211">
        <v>121359883.30000001</v>
      </c>
      <c r="E47" s="211">
        <v>115852305.09999999</v>
      </c>
      <c r="F47" s="211">
        <v>5507578.2000000179</v>
      </c>
      <c r="G47" s="212" t="s">
        <v>324</v>
      </c>
      <c r="H47" s="211">
        <v>1101515.6399999999</v>
      </c>
      <c r="I47" s="211">
        <v>1910980</v>
      </c>
      <c r="J47" s="211">
        <v>-809464.3600000001</v>
      </c>
      <c r="K47" s="212" t="s">
        <v>326</v>
      </c>
      <c r="L47" s="211">
        <v>35721483.969999999</v>
      </c>
      <c r="M47" s="256">
        <v>18775211.82</v>
      </c>
      <c r="N47" s="211">
        <v>9654358.7583333328</v>
      </c>
      <c r="O47" s="211">
        <v>34912019.609999999</v>
      </c>
      <c r="P47" s="211">
        <v>3.6161924871359337</v>
      </c>
      <c r="Q47" s="212" t="s">
        <v>327</v>
      </c>
      <c r="R47" s="212" t="s">
        <v>328</v>
      </c>
      <c r="S47" s="212" t="s">
        <v>327</v>
      </c>
      <c r="T47" s="213">
        <v>3</v>
      </c>
      <c r="U47" s="259">
        <v>2.6271546352903825</v>
      </c>
      <c r="V47" s="259">
        <v>2.3777003797011096</v>
      </c>
      <c r="W47" s="259">
        <v>1.6543605044316205</v>
      </c>
    </row>
    <row r="48" spans="1:23" x14ac:dyDescent="0.7">
      <c r="A48" s="206">
        <v>44</v>
      </c>
      <c r="B48" s="132" t="s">
        <v>3</v>
      </c>
      <c r="C48" s="210" t="s">
        <v>345</v>
      </c>
      <c r="D48" s="211">
        <v>224760216.08000001</v>
      </c>
      <c r="E48" s="211">
        <v>208030136.92000002</v>
      </c>
      <c r="F48" s="211">
        <v>16730079.159999996</v>
      </c>
      <c r="G48" s="212" t="s">
        <v>324</v>
      </c>
      <c r="H48" s="211">
        <v>3346015.84</v>
      </c>
      <c r="I48" s="211">
        <v>0</v>
      </c>
      <c r="J48" s="211">
        <v>3346015.84</v>
      </c>
      <c r="K48" s="212" t="s">
        <v>325</v>
      </c>
      <c r="L48" s="211">
        <v>21890577.5</v>
      </c>
      <c r="M48" s="256">
        <v>-3590973.3900000006</v>
      </c>
      <c r="N48" s="211">
        <v>17335844.743333336</v>
      </c>
      <c r="O48" s="211">
        <v>18544561.66</v>
      </c>
      <c r="P48" s="211">
        <v>1.0697235660887818</v>
      </c>
      <c r="Q48" s="212" t="s">
        <v>327</v>
      </c>
      <c r="R48" s="212" t="s">
        <v>327</v>
      </c>
      <c r="S48" s="212" t="s">
        <v>327</v>
      </c>
      <c r="T48" s="213">
        <v>1</v>
      </c>
      <c r="U48" s="259">
        <v>1.5619034019915081</v>
      </c>
      <c r="V48" s="259">
        <v>1.3216708315705423</v>
      </c>
      <c r="W48" s="259">
        <v>0.85418716212194556</v>
      </c>
    </row>
    <row r="49" spans="1:23" x14ac:dyDescent="0.7">
      <c r="A49" s="206">
        <v>45</v>
      </c>
      <c r="B49" s="132" t="s">
        <v>3</v>
      </c>
      <c r="C49" s="210" t="s">
        <v>138</v>
      </c>
      <c r="D49" s="211">
        <v>211312865.76999998</v>
      </c>
      <c r="E49" s="211">
        <v>198701779.79000002</v>
      </c>
      <c r="F49" s="211">
        <v>12611085.979999959</v>
      </c>
      <c r="G49" s="212" t="s">
        <v>324</v>
      </c>
      <c r="H49" s="211">
        <v>2522217.1999999997</v>
      </c>
      <c r="I49" s="211">
        <v>2520000</v>
      </c>
      <c r="J49" s="211">
        <v>2217.1999999997206</v>
      </c>
      <c r="K49" s="212" t="s">
        <v>325</v>
      </c>
      <c r="L49" s="211">
        <v>7651798.9000000004</v>
      </c>
      <c r="M49" s="256">
        <v>-16322974.199999996</v>
      </c>
      <c r="N49" s="211">
        <v>16558481.649166668</v>
      </c>
      <c r="O49" s="211">
        <v>7649581.7000000011</v>
      </c>
      <c r="P49" s="211">
        <v>0.46197361944625998</v>
      </c>
      <c r="Q49" s="212" t="s">
        <v>327</v>
      </c>
      <c r="R49" s="212" t="s">
        <v>327</v>
      </c>
      <c r="S49" s="212" t="s">
        <v>328</v>
      </c>
      <c r="T49" s="213">
        <v>2</v>
      </c>
      <c r="U49" s="259">
        <v>1.1970009421655337</v>
      </c>
      <c r="V49" s="259">
        <v>1.0151743339600232</v>
      </c>
      <c r="W49" s="259">
        <v>0.53905502557056884</v>
      </c>
    </row>
    <row r="50" spans="1:23" x14ac:dyDescent="0.7">
      <c r="A50" s="206">
        <v>46</v>
      </c>
      <c r="B50" s="132" t="s">
        <v>3</v>
      </c>
      <c r="C50" s="210" t="s">
        <v>344</v>
      </c>
      <c r="D50" s="211">
        <v>120921617.83999999</v>
      </c>
      <c r="E50" s="211">
        <v>111323112.26000002</v>
      </c>
      <c r="F50" s="211">
        <v>9598505.5799999684</v>
      </c>
      <c r="G50" s="212" t="s">
        <v>324</v>
      </c>
      <c r="H50" s="211">
        <v>1919701.12</v>
      </c>
      <c r="I50" s="211">
        <v>3818200</v>
      </c>
      <c r="J50" s="211">
        <v>-1898498.88</v>
      </c>
      <c r="K50" s="212" t="s">
        <v>326</v>
      </c>
      <c r="L50" s="211">
        <v>25493751.66</v>
      </c>
      <c r="M50" s="256">
        <v>14095174.020000001</v>
      </c>
      <c r="N50" s="211">
        <v>9276926.0216666684</v>
      </c>
      <c r="O50" s="211">
        <v>23595252.780000001</v>
      </c>
      <c r="P50" s="211">
        <v>2.5434344011035823</v>
      </c>
      <c r="Q50" s="212" t="s">
        <v>327</v>
      </c>
      <c r="R50" s="212" t="s">
        <v>328</v>
      </c>
      <c r="S50" s="212" t="s">
        <v>327</v>
      </c>
      <c r="T50" s="213">
        <v>3</v>
      </c>
      <c r="U50" s="259">
        <v>3.6325000782752896</v>
      </c>
      <c r="V50" s="259">
        <v>3.3360257739211896</v>
      </c>
      <c r="W50" s="259">
        <v>2.6003057464989827</v>
      </c>
    </row>
    <row r="51" spans="1:23" x14ac:dyDescent="0.7">
      <c r="A51" s="206">
        <v>47</v>
      </c>
      <c r="B51" s="132" t="s">
        <v>3</v>
      </c>
      <c r="C51" s="210" t="s">
        <v>139</v>
      </c>
      <c r="D51" s="211">
        <v>77794941.890000001</v>
      </c>
      <c r="E51" s="211">
        <v>73699533.320000008</v>
      </c>
      <c r="F51" s="211">
        <v>4095408.5699999928</v>
      </c>
      <c r="G51" s="212" t="s">
        <v>324</v>
      </c>
      <c r="H51" s="211">
        <v>819081.72</v>
      </c>
      <c r="I51" s="211">
        <v>347800</v>
      </c>
      <c r="J51" s="211">
        <v>471281.72</v>
      </c>
      <c r="K51" s="212" t="s">
        <v>325</v>
      </c>
      <c r="L51" s="211">
        <v>12410736.789999999</v>
      </c>
      <c r="M51" s="256">
        <v>5699453.2400000002</v>
      </c>
      <c r="N51" s="211">
        <v>6141627.7766666673</v>
      </c>
      <c r="O51" s="211">
        <v>11939455.069999998</v>
      </c>
      <c r="P51" s="211">
        <v>1.9440212764701394</v>
      </c>
      <c r="Q51" s="212" t="s">
        <v>327</v>
      </c>
      <c r="R51" s="212" t="s">
        <v>327</v>
      </c>
      <c r="S51" s="212" t="s">
        <v>327</v>
      </c>
      <c r="T51" s="213">
        <v>1</v>
      </c>
      <c r="U51" s="259">
        <v>2.6019090672709511</v>
      </c>
      <c r="V51" s="259">
        <v>2.3511396067366839</v>
      </c>
      <c r="W51" s="259">
        <v>1.7450838175374015</v>
      </c>
    </row>
    <row r="52" spans="1:23" x14ac:dyDescent="0.7">
      <c r="A52" s="206">
        <v>48</v>
      </c>
      <c r="B52" s="132" t="s">
        <v>3</v>
      </c>
      <c r="C52" s="210" t="s">
        <v>140</v>
      </c>
      <c r="D52" s="211">
        <v>126565000</v>
      </c>
      <c r="E52" s="211">
        <v>125923074.01000001</v>
      </c>
      <c r="F52" s="211">
        <v>641925.98999999464</v>
      </c>
      <c r="G52" s="212" t="s">
        <v>324</v>
      </c>
      <c r="H52" s="211">
        <v>128385.2</v>
      </c>
      <c r="I52" s="211">
        <v>100000</v>
      </c>
      <c r="J52" s="211">
        <v>28385.199999999997</v>
      </c>
      <c r="K52" s="212" t="s">
        <v>325</v>
      </c>
      <c r="L52" s="211">
        <v>29154225.66</v>
      </c>
      <c r="M52" s="256">
        <v>16919653.119999997</v>
      </c>
      <c r="N52" s="211">
        <v>10493589.500833334</v>
      </c>
      <c r="O52" s="211">
        <v>29125840.460000001</v>
      </c>
      <c r="P52" s="211">
        <v>2.7755841275939956</v>
      </c>
      <c r="Q52" s="212" t="s">
        <v>327</v>
      </c>
      <c r="R52" s="212" t="s">
        <v>327</v>
      </c>
      <c r="S52" s="212" t="s">
        <v>327</v>
      </c>
      <c r="T52" s="213">
        <v>1</v>
      </c>
      <c r="U52" s="259">
        <v>2.5033204211375137</v>
      </c>
      <c r="V52" s="259">
        <v>2.2611254084977506</v>
      </c>
      <c r="W52" s="259">
        <v>1.8846943825887865</v>
      </c>
    </row>
    <row r="53" spans="1:23" x14ac:dyDescent="0.7">
      <c r="A53" s="206">
        <v>49</v>
      </c>
      <c r="B53" s="132" t="s">
        <v>3</v>
      </c>
      <c r="C53" s="210" t="s">
        <v>141</v>
      </c>
      <c r="D53" s="211">
        <v>118092275.40000001</v>
      </c>
      <c r="E53" s="211">
        <v>110194696.05000001</v>
      </c>
      <c r="F53" s="211">
        <v>7897579.349999994</v>
      </c>
      <c r="G53" s="212" t="s">
        <v>324</v>
      </c>
      <c r="H53" s="211">
        <v>1579515.87</v>
      </c>
      <c r="I53" s="211">
        <v>1578000</v>
      </c>
      <c r="J53" s="211">
        <v>1515.8700000001118</v>
      </c>
      <c r="K53" s="212" t="s">
        <v>325</v>
      </c>
      <c r="L53" s="211">
        <v>23815584.079999998</v>
      </c>
      <c r="M53" s="256">
        <v>8930132.4200000018</v>
      </c>
      <c r="N53" s="211">
        <v>9182891.3375000004</v>
      </c>
      <c r="O53" s="211">
        <v>23814068.209999997</v>
      </c>
      <c r="P53" s="211">
        <v>2.5933082876360452</v>
      </c>
      <c r="Q53" s="212" t="s">
        <v>327</v>
      </c>
      <c r="R53" s="212" t="s">
        <v>327</v>
      </c>
      <c r="S53" s="212" t="s">
        <v>327</v>
      </c>
      <c r="T53" s="213">
        <v>1</v>
      </c>
      <c r="U53" s="259">
        <v>2.6584790635830076</v>
      </c>
      <c r="V53" s="259">
        <v>2.4167195823025476</v>
      </c>
      <c r="W53" s="259">
        <v>1.678228783383805</v>
      </c>
    </row>
    <row r="54" spans="1:23" x14ac:dyDescent="0.7">
      <c r="A54" s="206">
        <v>50</v>
      </c>
      <c r="B54" s="132" t="s">
        <v>3</v>
      </c>
      <c r="C54" s="210" t="s">
        <v>142</v>
      </c>
      <c r="D54" s="211">
        <v>90133683.810000002</v>
      </c>
      <c r="E54" s="211">
        <v>79982295.109999985</v>
      </c>
      <c r="F54" s="211">
        <v>10151388.700000018</v>
      </c>
      <c r="G54" s="212" t="s">
        <v>324</v>
      </c>
      <c r="H54" s="211">
        <v>2030277.74</v>
      </c>
      <c r="I54" s="211">
        <v>6490000</v>
      </c>
      <c r="J54" s="211">
        <v>-4459722.26</v>
      </c>
      <c r="K54" s="212" t="s">
        <v>326</v>
      </c>
      <c r="L54" s="211">
        <v>25060795.32</v>
      </c>
      <c r="M54" s="256">
        <v>15694211.950000001</v>
      </c>
      <c r="N54" s="211">
        <v>6665191.2591666654</v>
      </c>
      <c r="O54" s="211">
        <v>20601073.060000002</v>
      </c>
      <c r="P54" s="211">
        <v>3.0908449973835723</v>
      </c>
      <c r="Q54" s="212" t="s">
        <v>327</v>
      </c>
      <c r="R54" s="212" t="s">
        <v>328</v>
      </c>
      <c r="S54" s="212" t="s">
        <v>327</v>
      </c>
      <c r="T54" s="213">
        <v>3</v>
      </c>
      <c r="U54" s="259">
        <v>6.0081692125757664</v>
      </c>
      <c r="V54" s="259">
        <v>5.4369214452891921</v>
      </c>
      <c r="W54" s="259">
        <v>4.3034664004498868</v>
      </c>
    </row>
    <row r="55" spans="1:23" x14ac:dyDescent="0.7">
      <c r="A55" s="206">
        <v>51</v>
      </c>
      <c r="B55" s="132" t="s">
        <v>3</v>
      </c>
      <c r="C55" s="210" t="s">
        <v>348</v>
      </c>
      <c r="D55" s="211">
        <v>742044121.22000003</v>
      </c>
      <c r="E55" s="211">
        <v>737450584.7299999</v>
      </c>
      <c r="F55" s="211">
        <v>4593536.4900001287</v>
      </c>
      <c r="G55" s="212" t="s">
        <v>324</v>
      </c>
      <c r="H55" s="211">
        <v>918707.3</v>
      </c>
      <c r="I55" s="211">
        <v>52150865</v>
      </c>
      <c r="J55" s="211">
        <v>-51232157.700000003</v>
      </c>
      <c r="K55" s="212" t="s">
        <v>326</v>
      </c>
      <c r="L55" s="211">
        <v>260060039.24000001</v>
      </c>
      <c r="M55" s="256">
        <v>157158623.75</v>
      </c>
      <c r="N55" s="211">
        <v>61454215.394166656</v>
      </c>
      <c r="O55" s="211">
        <v>208827881.54000002</v>
      </c>
      <c r="P55" s="211">
        <v>3.3981050803525896</v>
      </c>
      <c r="Q55" s="212" t="s">
        <v>327</v>
      </c>
      <c r="R55" s="212" t="s">
        <v>328</v>
      </c>
      <c r="S55" s="212" t="s">
        <v>327</v>
      </c>
      <c r="T55" s="213">
        <v>3</v>
      </c>
      <c r="U55" s="259">
        <v>4.2944933285421154</v>
      </c>
      <c r="V55" s="259">
        <v>3.857449444660344</v>
      </c>
      <c r="W55" s="259">
        <v>2.7979524870917274</v>
      </c>
    </row>
    <row r="56" spans="1:23" x14ac:dyDescent="0.7">
      <c r="A56" s="206">
        <v>52</v>
      </c>
      <c r="B56" s="132" t="s">
        <v>3</v>
      </c>
      <c r="C56" s="210" t="s">
        <v>144</v>
      </c>
      <c r="D56" s="211">
        <v>99206465.500000015</v>
      </c>
      <c r="E56" s="211">
        <v>91365305.229999989</v>
      </c>
      <c r="F56" s="211">
        <v>7841160.2700000256</v>
      </c>
      <c r="G56" s="212" t="s">
        <v>324</v>
      </c>
      <c r="H56" s="211">
        <v>1568232.06</v>
      </c>
      <c r="I56" s="211">
        <v>25000000</v>
      </c>
      <c r="J56" s="211">
        <v>-23431767.940000001</v>
      </c>
      <c r="K56" s="212" t="s">
        <v>326</v>
      </c>
      <c r="L56" s="211">
        <v>52695066.409999996</v>
      </c>
      <c r="M56" s="256">
        <v>41868045.079999998</v>
      </c>
      <c r="N56" s="211">
        <v>7613775.4358333321</v>
      </c>
      <c r="O56" s="211">
        <v>29263298.469999995</v>
      </c>
      <c r="P56" s="211">
        <v>3.8434675039502411</v>
      </c>
      <c r="Q56" s="212" t="s">
        <v>327</v>
      </c>
      <c r="R56" s="212" t="s">
        <v>328</v>
      </c>
      <c r="S56" s="212" t="s">
        <v>327</v>
      </c>
      <c r="T56" s="213">
        <v>3</v>
      </c>
      <c r="U56" s="259">
        <v>4.8166320454412181</v>
      </c>
      <c r="V56" s="259">
        <v>4.6143214085990536</v>
      </c>
      <c r="W56" s="259">
        <v>4.1693331571412804</v>
      </c>
    </row>
    <row r="57" spans="1:23" x14ac:dyDescent="0.7">
      <c r="A57" s="206">
        <v>53</v>
      </c>
      <c r="B57" s="132" t="s">
        <v>4</v>
      </c>
      <c r="C57" s="210" t="s">
        <v>145</v>
      </c>
      <c r="D57" s="211">
        <v>1381650000</v>
      </c>
      <c r="E57" s="211">
        <v>1249970000</v>
      </c>
      <c r="F57" s="211">
        <v>131680000</v>
      </c>
      <c r="G57" s="212" t="s">
        <v>324</v>
      </c>
      <c r="H57" s="211">
        <v>26336000</v>
      </c>
      <c r="I57" s="211">
        <v>104540273</v>
      </c>
      <c r="J57" s="211">
        <v>-78204273</v>
      </c>
      <c r="K57" s="212" t="s">
        <v>326</v>
      </c>
      <c r="L57" s="211">
        <v>728787190.39999998</v>
      </c>
      <c r="M57" s="256">
        <v>430905809.50999999</v>
      </c>
      <c r="N57" s="211">
        <v>104164166.66666667</v>
      </c>
      <c r="O57" s="211">
        <v>650582917.39999998</v>
      </c>
      <c r="P57" s="211">
        <v>6.2457459049417183</v>
      </c>
      <c r="Q57" s="212" t="s">
        <v>327</v>
      </c>
      <c r="R57" s="212" t="s">
        <v>328</v>
      </c>
      <c r="S57" s="212" t="s">
        <v>327</v>
      </c>
      <c r="T57" s="213">
        <v>3</v>
      </c>
      <c r="U57" s="259">
        <v>6.3669296465763052</v>
      </c>
      <c r="V57" s="259">
        <v>5.9278268232784477</v>
      </c>
      <c r="W57" s="259">
        <v>4.2691081897368113</v>
      </c>
    </row>
    <row r="58" spans="1:23" x14ac:dyDescent="0.7">
      <c r="A58" s="206">
        <v>54</v>
      </c>
      <c r="B58" s="132" t="s">
        <v>4</v>
      </c>
      <c r="C58" s="210" t="s">
        <v>146</v>
      </c>
      <c r="D58" s="211">
        <v>311900624.35000002</v>
      </c>
      <c r="E58" s="211">
        <v>299414644.38</v>
      </c>
      <c r="F58" s="211">
        <v>12485979.970000029</v>
      </c>
      <c r="G58" s="212" t="s">
        <v>324</v>
      </c>
      <c r="H58" s="211">
        <v>2497196</v>
      </c>
      <c r="I58" s="211">
        <v>2080001</v>
      </c>
      <c r="J58" s="211">
        <v>417195</v>
      </c>
      <c r="K58" s="212" t="s">
        <v>325</v>
      </c>
      <c r="L58" s="211">
        <v>8469705.8699999992</v>
      </c>
      <c r="M58" s="256">
        <v>-57088049.259999998</v>
      </c>
      <c r="N58" s="211">
        <v>24951220.364999998</v>
      </c>
      <c r="O58" s="211">
        <v>8052510.8699999992</v>
      </c>
      <c r="P58" s="211">
        <v>0.32273014113953136</v>
      </c>
      <c r="Q58" s="212" t="s">
        <v>327</v>
      </c>
      <c r="R58" s="212" t="s">
        <v>327</v>
      </c>
      <c r="S58" s="212" t="s">
        <v>328</v>
      </c>
      <c r="T58" s="213">
        <v>2</v>
      </c>
      <c r="U58" s="259">
        <v>1.1811495709810338</v>
      </c>
      <c r="V58" s="259">
        <v>1.0408301100315878</v>
      </c>
      <c r="W58" s="259">
        <v>0.5829679253557345</v>
      </c>
    </row>
    <row r="59" spans="1:23" x14ac:dyDescent="0.7">
      <c r="A59" s="206">
        <v>55</v>
      </c>
      <c r="B59" s="132" t="s">
        <v>4</v>
      </c>
      <c r="C59" s="210" t="s">
        <v>147</v>
      </c>
      <c r="D59" s="211">
        <v>103862233.05</v>
      </c>
      <c r="E59" s="211">
        <v>100188269.52000001</v>
      </c>
      <c r="F59" s="211">
        <v>3673963.5299999863</v>
      </c>
      <c r="G59" s="212" t="s">
        <v>324</v>
      </c>
      <c r="H59" s="211">
        <v>734792.71</v>
      </c>
      <c r="I59" s="211">
        <v>730000</v>
      </c>
      <c r="J59" s="211">
        <v>4792.7099999999627</v>
      </c>
      <c r="K59" s="212" t="s">
        <v>325</v>
      </c>
      <c r="L59" s="211">
        <v>951096.49</v>
      </c>
      <c r="M59" s="256">
        <v>-16832444.370000001</v>
      </c>
      <c r="N59" s="211">
        <v>8349022.4600000009</v>
      </c>
      <c r="O59" s="211">
        <v>946303.78</v>
      </c>
      <c r="P59" s="211">
        <v>0.11334306315903718</v>
      </c>
      <c r="Q59" s="212" t="s">
        <v>327</v>
      </c>
      <c r="R59" s="212" t="s">
        <v>327</v>
      </c>
      <c r="S59" s="212" t="s">
        <v>328</v>
      </c>
      <c r="T59" s="213">
        <v>2</v>
      </c>
      <c r="U59" s="259">
        <v>1.2909384508131174</v>
      </c>
      <c r="V59" s="259">
        <v>1.2129665188748777</v>
      </c>
      <c r="W59" s="259">
        <v>0.66186845108083936</v>
      </c>
    </row>
    <row r="60" spans="1:23" x14ac:dyDescent="0.7">
      <c r="A60" s="206">
        <v>56</v>
      </c>
      <c r="B60" s="132" t="s">
        <v>4</v>
      </c>
      <c r="C60" s="210" t="s">
        <v>148</v>
      </c>
      <c r="D60" s="211">
        <v>135186374.93000001</v>
      </c>
      <c r="E60" s="211">
        <v>119041315</v>
      </c>
      <c r="F60" s="211">
        <v>16145059.930000007</v>
      </c>
      <c r="G60" s="212" t="s">
        <v>324</v>
      </c>
      <c r="H60" s="211">
        <v>3229011.9899999998</v>
      </c>
      <c r="I60" s="211">
        <v>3218100</v>
      </c>
      <c r="J60" s="211">
        <v>10911.989999999758</v>
      </c>
      <c r="K60" s="212" t="s">
        <v>325</v>
      </c>
      <c r="L60" s="211">
        <v>8506316.1099999994</v>
      </c>
      <c r="M60" s="256">
        <v>-7383512.1300000008</v>
      </c>
      <c r="N60" s="211">
        <v>9920109.583333334</v>
      </c>
      <c r="O60" s="211">
        <v>8495404.1199999992</v>
      </c>
      <c r="P60" s="211">
        <v>0.85638208415288408</v>
      </c>
      <c r="Q60" s="212" t="s">
        <v>327</v>
      </c>
      <c r="R60" s="212" t="s">
        <v>327</v>
      </c>
      <c r="S60" s="212" t="s">
        <v>328</v>
      </c>
      <c r="T60" s="213">
        <v>2</v>
      </c>
      <c r="U60" s="259">
        <v>1.5334263744479919</v>
      </c>
      <c r="V60" s="259">
        <v>1.3799315910732848</v>
      </c>
      <c r="W60" s="259">
        <v>0.61456505813746953</v>
      </c>
    </row>
    <row r="61" spans="1:23" x14ac:dyDescent="0.7">
      <c r="A61" s="206">
        <v>57</v>
      </c>
      <c r="B61" s="132" t="s">
        <v>4</v>
      </c>
      <c r="C61" s="210" t="s">
        <v>149</v>
      </c>
      <c r="D61" s="211">
        <v>870323848</v>
      </c>
      <c r="E61" s="211">
        <v>692486907.11000001</v>
      </c>
      <c r="F61" s="211">
        <v>177836940.88999999</v>
      </c>
      <c r="G61" s="212" t="s">
        <v>324</v>
      </c>
      <c r="H61" s="211">
        <v>35567388.18</v>
      </c>
      <c r="I61" s="211">
        <v>14002712</v>
      </c>
      <c r="J61" s="211">
        <v>21564676.18</v>
      </c>
      <c r="K61" s="212" t="s">
        <v>325</v>
      </c>
      <c r="L61" s="211">
        <v>47745986.159999996</v>
      </c>
      <c r="M61" s="256">
        <v>-110748411.79000001</v>
      </c>
      <c r="N61" s="211">
        <v>57707242.259166665</v>
      </c>
      <c r="O61" s="211">
        <v>26181309.979999997</v>
      </c>
      <c r="P61" s="211">
        <v>0.45369192765126726</v>
      </c>
      <c r="Q61" s="212" t="s">
        <v>327</v>
      </c>
      <c r="R61" s="212" t="s">
        <v>327</v>
      </c>
      <c r="S61" s="212" t="s">
        <v>328</v>
      </c>
      <c r="T61" s="213">
        <v>2</v>
      </c>
      <c r="U61" s="259">
        <v>1.2140950295664823</v>
      </c>
      <c r="V61" s="259">
        <v>1.0612883767055801</v>
      </c>
      <c r="W61" s="259">
        <v>0.57936026584571976</v>
      </c>
    </row>
    <row r="62" spans="1:23" x14ac:dyDescent="0.7">
      <c r="A62" s="206">
        <v>58</v>
      </c>
      <c r="B62" s="132" t="s">
        <v>4</v>
      </c>
      <c r="C62" s="210" t="s">
        <v>150</v>
      </c>
      <c r="D62" s="211">
        <v>85569595.099999994</v>
      </c>
      <c r="E62" s="211">
        <v>76030398.670000002</v>
      </c>
      <c r="F62" s="211">
        <v>9539196.4299999923</v>
      </c>
      <c r="G62" s="212" t="s">
        <v>324</v>
      </c>
      <c r="H62" s="211">
        <v>1907839.29</v>
      </c>
      <c r="I62" s="211">
        <v>6576291</v>
      </c>
      <c r="J62" s="211">
        <v>-4668451.71</v>
      </c>
      <c r="K62" s="212" t="s">
        <v>326</v>
      </c>
      <c r="L62" s="211">
        <v>46009344.93</v>
      </c>
      <c r="M62" s="256">
        <v>27983752.260000002</v>
      </c>
      <c r="N62" s="211">
        <v>6335866.5558333332</v>
      </c>
      <c r="O62" s="211">
        <v>41340893.219999999</v>
      </c>
      <c r="P62" s="211">
        <v>6.5248996101311647</v>
      </c>
      <c r="Q62" s="212" t="s">
        <v>327</v>
      </c>
      <c r="R62" s="212" t="s">
        <v>328</v>
      </c>
      <c r="S62" s="212" t="s">
        <v>327</v>
      </c>
      <c r="T62" s="213">
        <v>3</v>
      </c>
      <c r="U62" s="259">
        <v>7.8901522038567116</v>
      </c>
      <c r="V62" s="259">
        <v>7.5040086310016516</v>
      </c>
      <c r="W62" s="259">
        <v>5.199581623405976</v>
      </c>
    </row>
    <row r="63" spans="1:23" x14ac:dyDescent="0.7">
      <c r="A63" s="206">
        <v>59</v>
      </c>
      <c r="B63" s="132" t="s">
        <v>4</v>
      </c>
      <c r="C63" s="210" t="s">
        <v>151</v>
      </c>
      <c r="D63" s="211">
        <v>70670970.050000012</v>
      </c>
      <c r="E63" s="211">
        <v>60986475.760000005</v>
      </c>
      <c r="F63" s="211">
        <v>9684494.2900000066</v>
      </c>
      <c r="G63" s="212" t="s">
        <v>324</v>
      </c>
      <c r="H63" s="211">
        <v>1936898.86</v>
      </c>
      <c r="I63" s="211">
        <v>1886501</v>
      </c>
      <c r="J63" s="211">
        <v>50397.860000000102</v>
      </c>
      <c r="K63" s="212" t="s">
        <v>325</v>
      </c>
      <c r="L63" s="211">
        <v>3623553.27</v>
      </c>
      <c r="M63" s="256">
        <v>-14600051.609999998</v>
      </c>
      <c r="N63" s="211">
        <v>5082206.3133333335</v>
      </c>
      <c r="O63" s="211">
        <v>3573155.41</v>
      </c>
      <c r="P63" s="211">
        <v>0.70307169557947913</v>
      </c>
      <c r="Q63" s="212" t="s">
        <v>327</v>
      </c>
      <c r="R63" s="212" t="s">
        <v>327</v>
      </c>
      <c r="S63" s="212" t="s">
        <v>328</v>
      </c>
      <c r="T63" s="213">
        <v>2</v>
      </c>
      <c r="U63" s="259">
        <v>1.1423975071208601</v>
      </c>
      <c r="V63" s="259">
        <v>1.0286053003294369</v>
      </c>
      <c r="W63" s="259">
        <v>0.69131287299661881</v>
      </c>
    </row>
    <row r="64" spans="1:23" x14ac:dyDescent="0.7">
      <c r="A64" s="206">
        <v>60</v>
      </c>
      <c r="B64" s="132" t="s">
        <v>4</v>
      </c>
      <c r="C64" s="210" t="s">
        <v>152</v>
      </c>
      <c r="D64" s="211">
        <v>105691358.30999999</v>
      </c>
      <c r="E64" s="211">
        <v>88000976.670000002</v>
      </c>
      <c r="F64" s="211">
        <v>17690381.639999986</v>
      </c>
      <c r="G64" s="212" t="s">
        <v>324</v>
      </c>
      <c r="H64" s="211">
        <v>3538076.3299999996</v>
      </c>
      <c r="I64" s="211">
        <v>10041900</v>
      </c>
      <c r="J64" s="211">
        <v>-6503823.6699999999</v>
      </c>
      <c r="K64" s="212" t="s">
        <v>326</v>
      </c>
      <c r="L64" s="211">
        <v>26672210.34</v>
      </c>
      <c r="M64" s="256">
        <v>1781566.4900000021</v>
      </c>
      <c r="N64" s="211">
        <v>7333414.7225000001</v>
      </c>
      <c r="O64" s="211">
        <v>20168386.670000002</v>
      </c>
      <c r="P64" s="211">
        <v>2.7502040227072406</v>
      </c>
      <c r="Q64" s="212" t="s">
        <v>327</v>
      </c>
      <c r="R64" s="212" t="s">
        <v>328</v>
      </c>
      <c r="S64" s="212" t="s">
        <v>327</v>
      </c>
      <c r="T64" s="213">
        <v>3</v>
      </c>
      <c r="U64" s="259">
        <v>1.8148640154370379</v>
      </c>
      <c r="V64" s="259">
        <v>1.6132734326308396</v>
      </c>
      <c r="W64" s="259">
        <v>0.91141136908415643</v>
      </c>
    </row>
    <row r="65" spans="1:23" x14ac:dyDescent="0.7">
      <c r="A65" s="206">
        <v>61</v>
      </c>
      <c r="B65" s="132" t="s">
        <v>4</v>
      </c>
      <c r="C65" s="210" t="s">
        <v>153</v>
      </c>
      <c r="D65" s="211">
        <v>94397406.49000001</v>
      </c>
      <c r="E65" s="211">
        <v>75758361.650000006</v>
      </c>
      <c r="F65" s="211">
        <v>18639044.840000004</v>
      </c>
      <c r="G65" s="212" t="s">
        <v>324</v>
      </c>
      <c r="H65" s="211">
        <v>3727808.9699999997</v>
      </c>
      <c r="I65" s="211">
        <v>3691200</v>
      </c>
      <c r="J65" s="211">
        <v>36608.969999999739</v>
      </c>
      <c r="K65" s="212" t="s">
        <v>325</v>
      </c>
      <c r="L65" s="211">
        <v>11451684.41</v>
      </c>
      <c r="M65" s="256">
        <v>-6166602.0399999991</v>
      </c>
      <c r="N65" s="211">
        <v>6313196.8041666672</v>
      </c>
      <c r="O65" s="211">
        <v>11415075.440000001</v>
      </c>
      <c r="P65" s="211">
        <v>1.8081291925615448</v>
      </c>
      <c r="Q65" s="212" t="s">
        <v>327</v>
      </c>
      <c r="R65" s="212" t="s">
        <v>327</v>
      </c>
      <c r="S65" s="212" t="s">
        <v>327</v>
      </c>
      <c r="T65" s="213">
        <v>1</v>
      </c>
      <c r="U65" s="259">
        <v>1.307050598888752</v>
      </c>
      <c r="V65" s="259">
        <v>1.0095725018730997</v>
      </c>
      <c r="W65" s="259">
        <v>0.40982236851483594</v>
      </c>
    </row>
    <row r="66" spans="1:23" x14ac:dyDescent="0.7">
      <c r="A66" s="206">
        <v>62</v>
      </c>
      <c r="B66" s="132" t="s">
        <v>5</v>
      </c>
      <c r="C66" s="210" t="s">
        <v>154</v>
      </c>
      <c r="D66" s="211">
        <v>976900000</v>
      </c>
      <c r="E66" s="211">
        <v>862500000</v>
      </c>
      <c r="F66" s="211">
        <v>114400000</v>
      </c>
      <c r="G66" s="212" t="s">
        <v>324</v>
      </c>
      <c r="H66" s="211">
        <v>22880000</v>
      </c>
      <c r="I66" s="211">
        <v>20000000</v>
      </c>
      <c r="J66" s="211">
        <v>2880000</v>
      </c>
      <c r="K66" s="212" t="s">
        <v>325</v>
      </c>
      <c r="L66" s="211">
        <v>456400449.62</v>
      </c>
      <c r="M66" s="256">
        <v>176863125.35999998</v>
      </c>
      <c r="N66" s="211">
        <v>71875000</v>
      </c>
      <c r="O66" s="211">
        <v>453520449.62</v>
      </c>
      <c r="P66" s="211">
        <v>6.3098497338434782</v>
      </c>
      <c r="Q66" s="212" t="s">
        <v>327</v>
      </c>
      <c r="R66" s="212" t="s">
        <v>327</v>
      </c>
      <c r="S66" s="212" t="s">
        <v>327</v>
      </c>
      <c r="T66" s="213">
        <v>1</v>
      </c>
      <c r="U66" s="259">
        <v>3.6582272056291778</v>
      </c>
      <c r="V66" s="259">
        <v>3.4440705319684208</v>
      </c>
      <c r="W66" s="259">
        <v>1.7761254462145224</v>
      </c>
    </row>
    <row r="67" spans="1:23" x14ac:dyDescent="0.7">
      <c r="A67" s="206">
        <v>63</v>
      </c>
      <c r="B67" s="132" t="s">
        <v>5</v>
      </c>
      <c r="C67" s="210" t="s">
        <v>155</v>
      </c>
      <c r="D67" s="211">
        <v>202106466.61000001</v>
      </c>
      <c r="E67" s="211">
        <v>193166009.58000004</v>
      </c>
      <c r="F67" s="211">
        <v>8940457.0299999714</v>
      </c>
      <c r="G67" s="212" t="s">
        <v>324</v>
      </c>
      <c r="H67" s="211">
        <v>1788091.41</v>
      </c>
      <c r="I67" s="211">
        <v>1716500</v>
      </c>
      <c r="J67" s="211">
        <v>71591.409999999916</v>
      </c>
      <c r="K67" s="212" t="s">
        <v>325</v>
      </c>
      <c r="L67" s="211">
        <v>17884084.039999999</v>
      </c>
      <c r="M67" s="256">
        <v>-6369568.8500000015</v>
      </c>
      <c r="N67" s="211">
        <v>16097167.465000004</v>
      </c>
      <c r="O67" s="211">
        <v>17812492.629999999</v>
      </c>
      <c r="P67" s="211">
        <v>1.1065606833456643</v>
      </c>
      <c r="Q67" s="212" t="s">
        <v>327</v>
      </c>
      <c r="R67" s="212" t="s">
        <v>327</v>
      </c>
      <c r="S67" s="212" t="s">
        <v>327</v>
      </c>
      <c r="T67" s="213">
        <v>1</v>
      </c>
      <c r="U67" s="259">
        <v>1.2217081966505881</v>
      </c>
      <c r="V67" s="259">
        <v>1.0241484492858599</v>
      </c>
      <c r="W67" s="259">
        <v>0.6014110789163698</v>
      </c>
    </row>
    <row r="68" spans="1:23" x14ac:dyDescent="0.7">
      <c r="A68" s="206">
        <v>64</v>
      </c>
      <c r="B68" s="132" t="s">
        <v>5</v>
      </c>
      <c r="C68" s="210" t="s">
        <v>156</v>
      </c>
      <c r="D68" s="211">
        <v>164020928.71000001</v>
      </c>
      <c r="E68" s="211">
        <v>150095110.48999998</v>
      </c>
      <c r="F68" s="211">
        <v>13925818.220000029</v>
      </c>
      <c r="G68" s="212" t="s">
        <v>324</v>
      </c>
      <c r="H68" s="211">
        <v>2785163.65</v>
      </c>
      <c r="I68" s="211">
        <v>2700000</v>
      </c>
      <c r="J68" s="211">
        <v>85163.649999999907</v>
      </c>
      <c r="K68" s="212" t="s">
        <v>325</v>
      </c>
      <c r="L68" s="211">
        <v>19664259.129999999</v>
      </c>
      <c r="M68" s="256">
        <v>6811447.3000000007</v>
      </c>
      <c r="N68" s="211">
        <v>12507925.874166666</v>
      </c>
      <c r="O68" s="211">
        <v>19579095.48</v>
      </c>
      <c r="P68" s="211">
        <v>1.5653351064733942</v>
      </c>
      <c r="Q68" s="212" t="s">
        <v>327</v>
      </c>
      <c r="R68" s="212" t="s">
        <v>327</v>
      </c>
      <c r="S68" s="212" t="s">
        <v>327</v>
      </c>
      <c r="T68" s="213">
        <v>1</v>
      </c>
      <c r="U68" s="259">
        <v>1.7957983586470712</v>
      </c>
      <c r="V68" s="259">
        <v>1.5388821525420409</v>
      </c>
      <c r="W68" s="259">
        <v>1.1124125341833504</v>
      </c>
    </row>
    <row r="69" spans="1:23" x14ac:dyDescent="0.7">
      <c r="A69" s="206">
        <v>65</v>
      </c>
      <c r="B69" s="132" t="s">
        <v>5</v>
      </c>
      <c r="C69" s="210" t="s">
        <v>157</v>
      </c>
      <c r="D69" s="211">
        <v>239515778.52000001</v>
      </c>
      <c r="E69" s="211">
        <v>228973299.09999999</v>
      </c>
      <c r="F69" s="211">
        <v>10542479.420000017</v>
      </c>
      <c r="G69" s="212" t="s">
        <v>324</v>
      </c>
      <c r="H69" s="211">
        <v>2108495.8899999997</v>
      </c>
      <c r="I69" s="211">
        <v>1500000</v>
      </c>
      <c r="J69" s="211">
        <v>608495.88999999966</v>
      </c>
      <c r="K69" s="212" t="s">
        <v>325</v>
      </c>
      <c r="L69" s="211">
        <v>3597897.18</v>
      </c>
      <c r="M69" s="256">
        <v>-32412602.920000002</v>
      </c>
      <c r="N69" s="211">
        <v>19081108.258333333</v>
      </c>
      <c r="O69" s="211">
        <v>2989401.2900000005</v>
      </c>
      <c r="P69" s="211">
        <v>0.15666811641794617</v>
      </c>
      <c r="Q69" s="212" t="s">
        <v>327</v>
      </c>
      <c r="R69" s="212" t="s">
        <v>327</v>
      </c>
      <c r="S69" s="212" t="s">
        <v>328</v>
      </c>
      <c r="T69" s="213">
        <v>2</v>
      </c>
      <c r="U69" s="259">
        <v>0.97787094509483297</v>
      </c>
      <c r="V69" s="259">
        <v>0.8891697086847471</v>
      </c>
      <c r="W69" s="259">
        <v>0.49457603659299187</v>
      </c>
    </row>
    <row r="70" spans="1:23" x14ac:dyDescent="0.7">
      <c r="A70" s="206">
        <v>66</v>
      </c>
      <c r="B70" s="132" t="s">
        <v>5</v>
      </c>
      <c r="C70" s="210" t="s">
        <v>158</v>
      </c>
      <c r="D70" s="211">
        <v>161172396.36000001</v>
      </c>
      <c r="E70" s="211">
        <v>154382306.78</v>
      </c>
      <c r="F70" s="211">
        <v>6790089.5800000131</v>
      </c>
      <c r="G70" s="212" t="s">
        <v>324</v>
      </c>
      <c r="H70" s="211">
        <v>1358017.92</v>
      </c>
      <c r="I70" s="211">
        <v>1270600</v>
      </c>
      <c r="J70" s="211">
        <v>87417.919999999925</v>
      </c>
      <c r="K70" s="212" t="s">
        <v>325</v>
      </c>
      <c r="L70" s="211">
        <v>3742698.85</v>
      </c>
      <c r="M70" s="256">
        <v>-11146958.210000001</v>
      </c>
      <c r="N70" s="211">
        <v>12865192.231666667</v>
      </c>
      <c r="O70" s="211">
        <v>3655280.93</v>
      </c>
      <c r="P70" s="211">
        <v>0.28412174992634864</v>
      </c>
      <c r="Q70" s="212" t="s">
        <v>327</v>
      </c>
      <c r="R70" s="212" t="s">
        <v>327</v>
      </c>
      <c r="S70" s="212" t="s">
        <v>328</v>
      </c>
      <c r="T70" s="213">
        <v>2</v>
      </c>
      <c r="U70" s="259">
        <v>0.95852787401779438</v>
      </c>
      <c r="V70" s="259">
        <v>0.77541072221557816</v>
      </c>
      <c r="W70" s="259">
        <v>0.53817815193933782</v>
      </c>
    </row>
    <row r="71" spans="1:23" x14ac:dyDescent="0.7">
      <c r="A71" s="206">
        <v>67</v>
      </c>
      <c r="B71" s="132" t="s">
        <v>5</v>
      </c>
      <c r="C71" s="210" t="s">
        <v>159</v>
      </c>
      <c r="D71" s="211">
        <v>111530428.49000001</v>
      </c>
      <c r="E71" s="211">
        <v>110517800.31</v>
      </c>
      <c r="F71" s="211">
        <v>1012628.1800000072</v>
      </c>
      <c r="G71" s="212" t="s">
        <v>324</v>
      </c>
      <c r="H71" s="211">
        <v>202525.64</v>
      </c>
      <c r="I71" s="211">
        <v>0</v>
      </c>
      <c r="J71" s="211">
        <v>202525.64</v>
      </c>
      <c r="K71" s="212" t="s">
        <v>325</v>
      </c>
      <c r="L71" s="211">
        <v>8280382.9699999997</v>
      </c>
      <c r="M71" s="256">
        <v>-5672360.7400000021</v>
      </c>
      <c r="N71" s="211">
        <v>9209816.6925000008</v>
      </c>
      <c r="O71" s="211">
        <v>8077857.3300000001</v>
      </c>
      <c r="P71" s="211">
        <v>0.87709208551112527</v>
      </c>
      <c r="Q71" s="212" t="s">
        <v>327</v>
      </c>
      <c r="R71" s="212" t="s">
        <v>327</v>
      </c>
      <c r="S71" s="212" t="s">
        <v>328</v>
      </c>
      <c r="T71" s="213">
        <v>2</v>
      </c>
      <c r="U71" s="259">
        <v>1.3448895901829914</v>
      </c>
      <c r="V71" s="259">
        <v>1.1600920928792513</v>
      </c>
      <c r="W71" s="259">
        <v>0.80418528054330307</v>
      </c>
    </row>
    <row r="72" spans="1:23" x14ac:dyDescent="0.7">
      <c r="A72" s="206">
        <v>68</v>
      </c>
      <c r="B72" s="132" t="s">
        <v>6</v>
      </c>
      <c r="C72" s="210" t="s">
        <v>160</v>
      </c>
      <c r="D72" s="211">
        <v>4587050237</v>
      </c>
      <c r="E72" s="211">
        <v>4263073217.0000005</v>
      </c>
      <c r="F72" s="211">
        <v>323977019.99999952</v>
      </c>
      <c r="G72" s="212" t="s">
        <v>324</v>
      </c>
      <c r="H72" s="211">
        <v>64795404</v>
      </c>
      <c r="I72" s="211">
        <v>207081078.09999999</v>
      </c>
      <c r="J72" s="211">
        <v>-142285674.09999999</v>
      </c>
      <c r="K72" s="212" t="s">
        <v>326</v>
      </c>
      <c r="L72" s="211">
        <v>1490346451.3</v>
      </c>
      <c r="M72" s="256">
        <v>217580916</v>
      </c>
      <c r="N72" s="211">
        <v>355256101.41666669</v>
      </c>
      <c r="O72" s="211">
        <v>1348060777.2</v>
      </c>
      <c r="P72" s="211">
        <v>3.794616818189168</v>
      </c>
      <c r="Q72" s="212" t="s">
        <v>327</v>
      </c>
      <c r="R72" s="212" t="s">
        <v>328</v>
      </c>
      <c r="S72" s="212" t="s">
        <v>327</v>
      </c>
      <c r="T72" s="213">
        <v>3</v>
      </c>
      <c r="U72" s="259">
        <v>3.0464146342264895</v>
      </c>
      <c r="V72" s="259">
        <v>2.8127180896852337</v>
      </c>
      <c r="W72" s="259">
        <v>1.4587183251969691</v>
      </c>
    </row>
    <row r="73" spans="1:23" x14ac:dyDescent="0.7">
      <c r="A73" s="206">
        <v>69</v>
      </c>
      <c r="B73" s="132" t="s">
        <v>6</v>
      </c>
      <c r="C73" s="210" t="s">
        <v>161</v>
      </c>
      <c r="D73" s="211">
        <v>167158686.63</v>
      </c>
      <c r="E73" s="211">
        <v>166003917.71000004</v>
      </c>
      <c r="F73" s="211">
        <v>1154768.9199999571</v>
      </c>
      <c r="G73" s="212" t="s">
        <v>324</v>
      </c>
      <c r="H73" s="211">
        <v>230953.79</v>
      </c>
      <c r="I73" s="211">
        <v>229000</v>
      </c>
      <c r="J73" s="211">
        <v>1953.7900000000081</v>
      </c>
      <c r="K73" s="212" t="s">
        <v>325</v>
      </c>
      <c r="L73" s="211">
        <v>89491.21</v>
      </c>
      <c r="M73" s="256">
        <v>-20720699.91</v>
      </c>
      <c r="N73" s="211">
        <v>13833659.80916667</v>
      </c>
      <c r="O73" s="211">
        <v>87537.42</v>
      </c>
      <c r="P73" s="211">
        <v>6.3278569234436876E-3</v>
      </c>
      <c r="Q73" s="212" t="s">
        <v>327</v>
      </c>
      <c r="R73" s="212" t="s">
        <v>327</v>
      </c>
      <c r="S73" s="212" t="s">
        <v>328</v>
      </c>
      <c r="T73" s="213">
        <v>2</v>
      </c>
      <c r="U73" s="259">
        <v>1.0409546709548176</v>
      </c>
      <c r="V73" s="259">
        <v>0.84442853452059985</v>
      </c>
      <c r="W73" s="259">
        <v>0.50627952364770035</v>
      </c>
    </row>
    <row r="74" spans="1:23" x14ac:dyDescent="0.7">
      <c r="A74" s="206">
        <v>70</v>
      </c>
      <c r="B74" s="132" t="s">
        <v>6</v>
      </c>
      <c r="C74" s="210" t="s">
        <v>162</v>
      </c>
      <c r="D74" s="211">
        <v>149750724.93000001</v>
      </c>
      <c r="E74" s="211">
        <v>142186181.09999999</v>
      </c>
      <c r="F74" s="211">
        <v>7564543.8300000131</v>
      </c>
      <c r="G74" s="212" t="s">
        <v>324</v>
      </c>
      <c r="H74" s="211">
        <v>1512908.77</v>
      </c>
      <c r="I74" s="211">
        <v>218000</v>
      </c>
      <c r="J74" s="211">
        <v>1294908.77</v>
      </c>
      <c r="K74" s="212" t="s">
        <v>325</v>
      </c>
      <c r="L74" s="211">
        <v>-416067.94</v>
      </c>
      <c r="M74" s="256">
        <v>-19346134.449999999</v>
      </c>
      <c r="N74" s="211">
        <v>11848848.424999999</v>
      </c>
      <c r="O74" s="211">
        <v>878840.83000000007</v>
      </c>
      <c r="P74" s="211">
        <v>7.4170991009195913E-2</v>
      </c>
      <c r="Q74" s="212" t="s">
        <v>327</v>
      </c>
      <c r="R74" s="212" t="s">
        <v>327</v>
      </c>
      <c r="S74" s="212" t="s">
        <v>328</v>
      </c>
      <c r="T74" s="213">
        <v>2</v>
      </c>
      <c r="U74" s="259">
        <v>0.97958115789930122</v>
      </c>
      <c r="V74" s="259">
        <v>0.81218336399028623</v>
      </c>
      <c r="W74" s="259">
        <v>0.52644052684103348</v>
      </c>
    </row>
    <row r="75" spans="1:23" x14ac:dyDescent="0.7">
      <c r="A75" s="206">
        <v>71</v>
      </c>
      <c r="B75" s="132" t="s">
        <v>6</v>
      </c>
      <c r="C75" s="210" t="s">
        <v>163</v>
      </c>
      <c r="D75" s="211">
        <v>694957638.60000002</v>
      </c>
      <c r="E75" s="211">
        <v>633806816</v>
      </c>
      <c r="F75" s="211">
        <v>61150822.600000024</v>
      </c>
      <c r="G75" s="212" t="s">
        <v>324</v>
      </c>
      <c r="H75" s="211">
        <v>12230164.52</v>
      </c>
      <c r="I75" s="211">
        <v>8000000</v>
      </c>
      <c r="J75" s="211">
        <v>4230164.5199999996</v>
      </c>
      <c r="K75" s="212" t="s">
        <v>325</v>
      </c>
      <c r="L75" s="211">
        <v>91892948.700000003</v>
      </c>
      <c r="M75" s="256">
        <v>-64723122.180000007</v>
      </c>
      <c r="N75" s="211">
        <v>52817234.666666664</v>
      </c>
      <c r="O75" s="211">
        <v>87662784.180000007</v>
      </c>
      <c r="P75" s="211">
        <v>1.6597382413760602</v>
      </c>
      <c r="Q75" s="212" t="s">
        <v>327</v>
      </c>
      <c r="R75" s="212" t="s">
        <v>327</v>
      </c>
      <c r="S75" s="212" t="s">
        <v>327</v>
      </c>
      <c r="T75" s="213">
        <v>1</v>
      </c>
      <c r="U75" s="259">
        <v>1.2670100579446095</v>
      </c>
      <c r="V75" s="259">
        <v>1.1729444476405502</v>
      </c>
      <c r="W75" s="259">
        <v>0.6851946309100535</v>
      </c>
    </row>
    <row r="76" spans="1:23" x14ac:dyDescent="0.7">
      <c r="A76" s="206">
        <v>72</v>
      </c>
      <c r="B76" s="132" t="s">
        <v>6</v>
      </c>
      <c r="C76" s="210" t="s">
        <v>164</v>
      </c>
      <c r="D76" s="211">
        <v>57800431.019999996</v>
      </c>
      <c r="E76" s="211">
        <v>51456756.630000003</v>
      </c>
      <c r="F76" s="211">
        <v>6343674.3899999931</v>
      </c>
      <c r="G76" s="212" t="s">
        <v>324</v>
      </c>
      <c r="H76" s="211">
        <v>1268734.8800000001</v>
      </c>
      <c r="I76" s="211">
        <v>3807760</v>
      </c>
      <c r="J76" s="211">
        <v>-2539025.12</v>
      </c>
      <c r="K76" s="212" t="s">
        <v>326</v>
      </c>
      <c r="L76" s="211">
        <v>13565146.529999999</v>
      </c>
      <c r="M76" s="256">
        <v>8164388.7699999996</v>
      </c>
      <c r="N76" s="211">
        <v>4288063.0525000002</v>
      </c>
      <c r="O76" s="211">
        <v>11026121.41</v>
      </c>
      <c r="P76" s="211">
        <v>2.5713524439832147</v>
      </c>
      <c r="Q76" s="212" t="s">
        <v>327</v>
      </c>
      <c r="R76" s="212" t="s">
        <v>328</v>
      </c>
      <c r="S76" s="212" t="s">
        <v>327</v>
      </c>
      <c r="T76" s="213">
        <v>3</v>
      </c>
      <c r="U76" s="259">
        <v>5.1344878296762468</v>
      </c>
      <c r="V76" s="259">
        <v>4.6684392346593722</v>
      </c>
      <c r="W76" s="259">
        <v>3.4680941402108503</v>
      </c>
    </row>
    <row r="77" spans="1:23" x14ac:dyDescent="0.7">
      <c r="A77" s="206">
        <v>73</v>
      </c>
      <c r="B77" s="132" t="s">
        <v>6</v>
      </c>
      <c r="C77" s="210" t="s">
        <v>165</v>
      </c>
      <c r="D77" s="211">
        <v>129329111.45999998</v>
      </c>
      <c r="E77" s="211">
        <v>123027791.44999999</v>
      </c>
      <c r="F77" s="211">
        <v>6301320.0099999905</v>
      </c>
      <c r="G77" s="212" t="s">
        <v>324</v>
      </c>
      <c r="H77" s="211">
        <v>1260264.01</v>
      </c>
      <c r="I77" s="211">
        <v>1170000</v>
      </c>
      <c r="J77" s="211">
        <v>90264.010000000009</v>
      </c>
      <c r="K77" s="212" t="s">
        <v>325</v>
      </c>
      <c r="L77" s="211">
        <v>1033465.99</v>
      </c>
      <c r="M77" s="256">
        <v>-12773023.02</v>
      </c>
      <c r="N77" s="211">
        <v>10252315.954166666</v>
      </c>
      <c r="O77" s="211">
        <v>943201.98</v>
      </c>
      <c r="P77" s="211">
        <v>9.1998918509399938E-2</v>
      </c>
      <c r="Q77" s="212" t="s">
        <v>327</v>
      </c>
      <c r="R77" s="212" t="s">
        <v>327</v>
      </c>
      <c r="S77" s="212" t="s">
        <v>328</v>
      </c>
      <c r="T77" s="213">
        <v>2</v>
      </c>
      <c r="U77" s="259">
        <v>1.0397606334957312</v>
      </c>
      <c r="V77" s="259">
        <v>0.89736269993155604</v>
      </c>
      <c r="W77" s="259">
        <v>0.63313504056421777</v>
      </c>
    </row>
    <row r="78" spans="1:23" x14ac:dyDescent="0.7">
      <c r="A78" s="206">
        <v>74</v>
      </c>
      <c r="B78" s="132" t="s">
        <v>6</v>
      </c>
      <c r="C78" s="210" t="s">
        <v>166</v>
      </c>
      <c r="D78" s="211">
        <v>424932000</v>
      </c>
      <c r="E78" s="211">
        <v>368644232.75000006</v>
      </c>
      <c r="F78" s="211">
        <v>56287767.24999994</v>
      </c>
      <c r="G78" s="212" t="s">
        <v>324</v>
      </c>
      <c r="H78" s="211">
        <v>11257553.449999999</v>
      </c>
      <c r="I78" s="211">
        <v>11069360</v>
      </c>
      <c r="J78" s="211">
        <v>188193.44999999925</v>
      </c>
      <c r="K78" s="212" t="s">
        <v>325</v>
      </c>
      <c r="L78" s="211">
        <v>10437473.48</v>
      </c>
      <c r="M78" s="256">
        <v>-51298736.910000004</v>
      </c>
      <c r="N78" s="211">
        <v>30720352.729166672</v>
      </c>
      <c r="O78" s="211">
        <v>10249280.030000001</v>
      </c>
      <c r="P78" s="211">
        <v>0.33363158686225236</v>
      </c>
      <c r="Q78" s="212" t="s">
        <v>327</v>
      </c>
      <c r="R78" s="212" t="s">
        <v>327</v>
      </c>
      <c r="S78" s="212" t="s">
        <v>328</v>
      </c>
      <c r="T78" s="213">
        <v>2</v>
      </c>
      <c r="U78" s="259">
        <v>1.0180066833732162</v>
      </c>
      <c r="V78" s="259">
        <v>0.90597789514338045</v>
      </c>
      <c r="W78" s="259">
        <v>0.46806672135996213</v>
      </c>
    </row>
    <row r="79" spans="1:23" x14ac:dyDescent="0.7">
      <c r="A79" s="206">
        <v>75</v>
      </c>
      <c r="B79" s="132" t="s">
        <v>6</v>
      </c>
      <c r="C79" s="210" t="s">
        <v>167</v>
      </c>
      <c r="D79" s="211">
        <v>90600897.040000007</v>
      </c>
      <c r="E79" s="211">
        <v>85455106.00999999</v>
      </c>
      <c r="F79" s="211">
        <v>5145791.0300000161</v>
      </c>
      <c r="G79" s="212" t="s">
        <v>324</v>
      </c>
      <c r="H79" s="211">
        <v>1029158.21</v>
      </c>
      <c r="I79" s="211">
        <v>986350</v>
      </c>
      <c r="J79" s="211">
        <v>42808.209999999963</v>
      </c>
      <c r="K79" s="212" t="s">
        <v>325</v>
      </c>
      <c r="L79" s="211">
        <v>4889031.1500000004</v>
      </c>
      <c r="M79" s="256">
        <v>-3676739.0100000016</v>
      </c>
      <c r="N79" s="211">
        <v>7121258.8341666656</v>
      </c>
      <c r="O79" s="211">
        <v>4846222.9400000004</v>
      </c>
      <c r="P79" s="211">
        <v>0.68052897006756652</v>
      </c>
      <c r="Q79" s="212" t="s">
        <v>327</v>
      </c>
      <c r="R79" s="212" t="s">
        <v>327</v>
      </c>
      <c r="S79" s="212" t="s">
        <v>328</v>
      </c>
      <c r="T79" s="213">
        <v>2</v>
      </c>
      <c r="U79" s="259">
        <v>1.1870323304005288</v>
      </c>
      <c r="V79" s="259">
        <v>0.97312599617171103</v>
      </c>
      <c r="W79" s="259">
        <v>0.70766181777717474</v>
      </c>
    </row>
    <row r="80" spans="1:23" x14ac:dyDescent="0.7">
      <c r="A80" s="206">
        <v>76</v>
      </c>
      <c r="B80" s="132" t="s">
        <v>6</v>
      </c>
      <c r="C80" s="210" t="s">
        <v>168</v>
      </c>
      <c r="D80" s="211">
        <v>99185364.400000006</v>
      </c>
      <c r="E80" s="211">
        <v>95596560.850000009</v>
      </c>
      <c r="F80" s="211">
        <v>3588803.549999997</v>
      </c>
      <c r="G80" s="212" t="s">
        <v>324</v>
      </c>
      <c r="H80" s="211">
        <v>717760.71</v>
      </c>
      <c r="I80" s="211">
        <v>673001</v>
      </c>
      <c r="J80" s="211">
        <v>44759.709999999963</v>
      </c>
      <c r="K80" s="212" t="s">
        <v>325</v>
      </c>
      <c r="L80" s="211">
        <v>49762.94</v>
      </c>
      <c r="M80" s="256">
        <v>-12514800.599999998</v>
      </c>
      <c r="N80" s="211">
        <v>7966380.0708333338</v>
      </c>
      <c r="O80" s="211">
        <v>5003.2300000000396</v>
      </c>
      <c r="P80" s="211">
        <v>6.2804309554824814E-4</v>
      </c>
      <c r="Q80" s="212" t="s">
        <v>327</v>
      </c>
      <c r="R80" s="212" t="s">
        <v>327</v>
      </c>
      <c r="S80" s="212" t="s">
        <v>328</v>
      </c>
      <c r="T80" s="213">
        <v>2</v>
      </c>
      <c r="U80" s="259">
        <v>1.0153824591704128</v>
      </c>
      <c r="V80" s="259">
        <v>0.87209861181028947</v>
      </c>
      <c r="W80" s="259">
        <v>0.47502806294795191</v>
      </c>
    </row>
    <row r="81" spans="1:23" x14ac:dyDescent="0.7">
      <c r="A81" s="206">
        <v>77</v>
      </c>
      <c r="B81" s="132" t="s">
        <v>6</v>
      </c>
      <c r="C81" s="210" t="s">
        <v>169</v>
      </c>
      <c r="D81" s="211">
        <v>131222695</v>
      </c>
      <c r="E81" s="211">
        <v>125098770</v>
      </c>
      <c r="F81" s="211">
        <v>6123925</v>
      </c>
      <c r="G81" s="212" t="s">
        <v>324</v>
      </c>
      <c r="H81" s="211">
        <v>1224785</v>
      </c>
      <c r="I81" s="211">
        <v>940800</v>
      </c>
      <c r="J81" s="211">
        <v>283985</v>
      </c>
      <c r="K81" s="212" t="s">
        <v>325</v>
      </c>
      <c r="L81" s="211">
        <v>17937197.48</v>
      </c>
      <c r="M81" s="256">
        <v>4138586.6700000018</v>
      </c>
      <c r="N81" s="211">
        <v>10424897.5</v>
      </c>
      <c r="O81" s="211">
        <v>17653212.48</v>
      </c>
      <c r="P81" s="211">
        <v>1.6933703645527451</v>
      </c>
      <c r="Q81" s="212" t="s">
        <v>327</v>
      </c>
      <c r="R81" s="212" t="s">
        <v>327</v>
      </c>
      <c r="S81" s="212" t="s">
        <v>327</v>
      </c>
      <c r="T81" s="213">
        <v>1</v>
      </c>
      <c r="U81" s="259">
        <v>1.7830418640443375</v>
      </c>
      <c r="V81" s="259">
        <v>1.508295416919619</v>
      </c>
      <c r="W81" s="259">
        <v>1.1581640833245979</v>
      </c>
    </row>
    <row r="82" spans="1:23" x14ac:dyDescent="0.7">
      <c r="A82" s="206">
        <v>78</v>
      </c>
      <c r="B82" s="132" t="s">
        <v>6</v>
      </c>
      <c r="C82" s="132" t="s">
        <v>170</v>
      </c>
      <c r="D82" s="214">
        <v>184531036.91</v>
      </c>
      <c r="E82" s="214">
        <v>176058394.31999996</v>
      </c>
      <c r="F82" s="214">
        <v>8472642.5900000334</v>
      </c>
      <c r="G82" s="138" t="s">
        <v>324</v>
      </c>
      <c r="H82" s="214">
        <v>1694528.52</v>
      </c>
      <c r="I82" s="214">
        <v>933500</v>
      </c>
      <c r="J82" s="214">
        <v>761028.52</v>
      </c>
      <c r="K82" s="138" t="s">
        <v>325</v>
      </c>
      <c r="L82" s="214">
        <v>18000307.34</v>
      </c>
      <c r="M82" s="256">
        <v>-24221865.130000003</v>
      </c>
      <c r="N82" s="214">
        <v>14671532.859999998</v>
      </c>
      <c r="O82" s="214">
        <v>17239278.82</v>
      </c>
      <c r="P82" s="214">
        <v>1.1750155204982449</v>
      </c>
      <c r="Q82" s="138" t="s">
        <v>327</v>
      </c>
      <c r="R82" s="138" t="s">
        <v>327</v>
      </c>
      <c r="S82" s="138" t="s">
        <v>327</v>
      </c>
      <c r="T82" s="139">
        <v>1</v>
      </c>
      <c r="U82" s="259">
        <v>1.2477792583608465</v>
      </c>
      <c r="V82" s="259">
        <v>1.0684361099441597</v>
      </c>
      <c r="W82" s="259">
        <v>0.51757224705908877</v>
      </c>
    </row>
    <row r="83" spans="1:23" x14ac:dyDescent="0.7">
      <c r="A83" s="206">
        <v>79</v>
      </c>
      <c r="B83" s="132" t="s">
        <v>6</v>
      </c>
      <c r="C83" s="210" t="s">
        <v>171</v>
      </c>
      <c r="D83" s="211">
        <v>343173053.70000005</v>
      </c>
      <c r="E83" s="211">
        <v>321325266.54999995</v>
      </c>
      <c r="F83" s="211">
        <v>21847787.150000095</v>
      </c>
      <c r="G83" s="212" t="s">
        <v>324</v>
      </c>
      <c r="H83" s="211">
        <v>4369557.4399999995</v>
      </c>
      <c r="I83" s="211">
        <v>2455500</v>
      </c>
      <c r="J83" s="211">
        <v>1914057.4399999995</v>
      </c>
      <c r="K83" s="212" t="s">
        <v>325</v>
      </c>
      <c r="L83" s="211">
        <v>193538.84</v>
      </c>
      <c r="M83" s="256">
        <v>-47167692.150000006</v>
      </c>
      <c r="N83" s="211">
        <v>26777105.545833331</v>
      </c>
      <c r="O83" s="211">
        <v>-1720518.5999999994</v>
      </c>
      <c r="P83" s="211">
        <v>-6.4253344972445003E-2</v>
      </c>
      <c r="Q83" s="212" t="s">
        <v>327</v>
      </c>
      <c r="R83" s="212" t="s">
        <v>327</v>
      </c>
      <c r="S83" s="212" t="s">
        <v>328</v>
      </c>
      <c r="T83" s="213">
        <v>2</v>
      </c>
      <c r="U83" s="259">
        <v>1.0017290115335</v>
      </c>
      <c r="V83" s="259">
        <v>0.86545715002315105</v>
      </c>
      <c r="W83" s="259">
        <v>0.59708879801262227</v>
      </c>
    </row>
    <row r="84" spans="1:23" x14ac:dyDescent="0.7">
      <c r="A84" s="206">
        <v>80</v>
      </c>
      <c r="B84" s="132" t="s">
        <v>6</v>
      </c>
      <c r="C84" s="210" t="s">
        <v>172</v>
      </c>
      <c r="D84" s="211">
        <v>187590967.44</v>
      </c>
      <c r="E84" s="211">
        <v>181096435.14000002</v>
      </c>
      <c r="F84" s="211">
        <v>6494532.2999999821</v>
      </c>
      <c r="G84" s="212" t="s">
        <v>324</v>
      </c>
      <c r="H84" s="211">
        <v>1298906.46</v>
      </c>
      <c r="I84" s="211">
        <v>11194100</v>
      </c>
      <c r="J84" s="211">
        <v>-9895193.5399999991</v>
      </c>
      <c r="K84" s="212" t="s">
        <v>326</v>
      </c>
      <c r="L84" s="211">
        <v>46312994.490000002</v>
      </c>
      <c r="M84" s="256">
        <v>25576344.049999997</v>
      </c>
      <c r="N84" s="211">
        <v>15091369.595000001</v>
      </c>
      <c r="O84" s="211">
        <v>36417800.950000003</v>
      </c>
      <c r="P84" s="211">
        <v>2.4131541355971939</v>
      </c>
      <c r="Q84" s="212" t="s">
        <v>327</v>
      </c>
      <c r="R84" s="212" t="s">
        <v>328</v>
      </c>
      <c r="S84" s="212" t="s">
        <v>327</v>
      </c>
      <c r="T84" s="213">
        <v>3</v>
      </c>
      <c r="U84" s="259">
        <v>2.1730159917931409</v>
      </c>
      <c r="V84" s="259">
        <v>2.0498291887025402</v>
      </c>
      <c r="W84" s="259">
        <v>1.725177143445537</v>
      </c>
    </row>
    <row r="85" spans="1:23" x14ac:dyDescent="0.7">
      <c r="A85" s="206">
        <v>81</v>
      </c>
      <c r="B85" s="132" t="s">
        <v>6</v>
      </c>
      <c r="C85" s="210" t="s">
        <v>173</v>
      </c>
      <c r="D85" s="211">
        <v>284454914.00999999</v>
      </c>
      <c r="E85" s="211">
        <v>268419310.31999999</v>
      </c>
      <c r="F85" s="211">
        <v>16035603.689999998</v>
      </c>
      <c r="G85" s="212" t="s">
        <v>324</v>
      </c>
      <c r="H85" s="211">
        <v>3207120.7399999998</v>
      </c>
      <c r="I85" s="211">
        <v>2461217</v>
      </c>
      <c r="J85" s="211">
        <v>745903.73999999976</v>
      </c>
      <c r="K85" s="212" t="s">
        <v>325</v>
      </c>
      <c r="L85" s="211">
        <v>15508899.49</v>
      </c>
      <c r="M85" s="256">
        <v>-16434638.289999999</v>
      </c>
      <c r="N85" s="211">
        <v>22368275.859999999</v>
      </c>
      <c r="O85" s="211">
        <v>14762995.75</v>
      </c>
      <c r="P85" s="211">
        <v>0.65999703519393205</v>
      </c>
      <c r="Q85" s="212" t="s">
        <v>327</v>
      </c>
      <c r="R85" s="212" t="s">
        <v>327</v>
      </c>
      <c r="S85" s="212" t="s">
        <v>328</v>
      </c>
      <c r="T85" s="213">
        <v>2</v>
      </c>
      <c r="U85" s="259">
        <v>1.2028154387771317</v>
      </c>
      <c r="V85" s="259">
        <v>1.0107853738200061</v>
      </c>
      <c r="W85" s="259">
        <v>0.6758772434670921</v>
      </c>
    </row>
    <row r="86" spans="1:23" x14ac:dyDescent="0.7">
      <c r="A86" s="206">
        <v>82</v>
      </c>
      <c r="B86" s="132" t="s">
        <v>6</v>
      </c>
      <c r="C86" s="210" t="s">
        <v>174</v>
      </c>
      <c r="D86" s="211">
        <v>90338120.129999995</v>
      </c>
      <c r="E86" s="211">
        <v>84620160.260000005</v>
      </c>
      <c r="F86" s="211">
        <v>5717959.8699999899</v>
      </c>
      <c r="G86" s="212" t="s">
        <v>324</v>
      </c>
      <c r="H86" s="211">
        <v>1143591.98</v>
      </c>
      <c r="I86" s="211">
        <v>0</v>
      </c>
      <c r="J86" s="211">
        <v>1143591.98</v>
      </c>
      <c r="K86" s="212" t="s">
        <v>325</v>
      </c>
      <c r="L86" s="211">
        <v>1615210.7</v>
      </c>
      <c r="M86" s="256">
        <v>-5832347.6899999995</v>
      </c>
      <c r="N86" s="211">
        <v>7051680.0216666674</v>
      </c>
      <c r="O86" s="211">
        <v>471618.72</v>
      </c>
      <c r="P86" s="211">
        <v>6.6880334693424262E-2</v>
      </c>
      <c r="Q86" s="212" t="s">
        <v>327</v>
      </c>
      <c r="R86" s="212" t="s">
        <v>327</v>
      </c>
      <c r="S86" s="212" t="s">
        <v>328</v>
      </c>
      <c r="T86" s="213">
        <v>2</v>
      </c>
      <c r="U86" s="259">
        <v>1.1042192266268263</v>
      </c>
      <c r="V86" s="259">
        <v>0.99857273186573181</v>
      </c>
      <c r="W86" s="259">
        <v>0.78142738526580369</v>
      </c>
    </row>
    <row r="87" spans="1:23" x14ac:dyDescent="0.7">
      <c r="A87" s="206">
        <v>83</v>
      </c>
      <c r="B87" s="132" t="s">
        <v>6</v>
      </c>
      <c r="C87" s="210" t="s">
        <v>175</v>
      </c>
      <c r="D87" s="211">
        <v>84926996.510000005</v>
      </c>
      <c r="E87" s="211">
        <v>81844680.430000007</v>
      </c>
      <c r="F87" s="211">
        <v>3082316.0799999982</v>
      </c>
      <c r="G87" s="212" t="s">
        <v>324</v>
      </c>
      <c r="H87" s="211">
        <v>616463.22</v>
      </c>
      <c r="I87" s="211">
        <v>0</v>
      </c>
      <c r="J87" s="211">
        <v>616463.22</v>
      </c>
      <c r="K87" s="212" t="s">
        <v>325</v>
      </c>
      <c r="L87" s="211">
        <v>4246131.29</v>
      </c>
      <c r="M87" s="256">
        <v>-13149951.959999999</v>
      </c>
      <c r="N87" s="211">
        <v>6820390.0358333336</v>
      </c>
      <c r="O87" s="211">
        <v>3629668.0700000003</v>
      </c>
      <c r="P87" s="211">
        <v>0.53217895911087987</v>
      </c>
      <c r="Q87" s="212" t="s">
        <v>327</v>
      </c>
      <c r="R87" s="212" t="s">
        <v>327</v>
      </c>
      <c r="S87" s="212" t="s">
        <v>328</v>
      </c>
      <c r="T87" s="213">
        <v>2</v>
      </c>
      <c r="U87" s="259">
        <v>1.1548486641453692</v>
      </c>
      <c r="V87" s="259">
        <v>1.045834732413544</v>
      </c>
      <c r="W87" s="259">
        <v>0.44166830578400712</v>
      </c>
    </row>
    <row r="88" spans="1:23" x14ac:dyDescent="0.7">
      <c r="A88" s="206">
        <v>84</v>
      </c>
      <c r="B88" s="132" t="s">
        <v>6</v>
      </c>
      <c r="C88" s="210" t="s">
        <v>176</v>
      </c>
      <c r="D88" s="211">
        <v>94944077.039999992</v>
      </c>
      <c r="E88" s="211">
        <v>90049022.459999993</v>
      </c>
      <c r="F88" s="211">
        <v>4895054.5799999982</v>
      </c>
      <c r="G88" s="212" t="s">
        <v>324</v>
      </c>
      <c r="H88" s="211">
        <v>979010.92</v>
      </c>
      <c r="I88" s="211">
        <v>903500</v>
      </c>
      <c r="J88" s="211">
        <v>75510.920000000042</v>
      </c>
      <c r="K88" s="212" t="s">
        <v>325</v>
      </c>
      <c r="L88" s="211">
        <v>8474070.3800000008</v>
      </c>
      <c r="M88" s="256">
        <v>-4090933.75</v>
      </c>
      <c r="N88" s="211">
        <v>7504085.2049999991</v>
      </c>
      <c r="O88" s="211">
        <v>8398559.4600000009</v>
      </c>
      <c r="P88" s="211">
        <v>1.1191983073971508</v>
      </c>
      <c r="Q88" s="212" t="s">
        <v>327</v>
      </c>
      <c r="R88" s="212" t="s">
        <v>327</v>
      </c>
      <c r="S88" s="212" t="s">
        <v>327</v>
      </c>
      <c r="T88" s="213">
        <v>1</v>
      </c>
      <c r="U88" s="259">
        <v>1.2797638447164335</v>
      </c>
      <c r="V88" s="259">
        <v>1.0834127334852779</v>
      </c>
      <c r="W88" s="259">
        <v>0.73571365064231298</v>
      </c>
    </row>
    <row r="89" spans="1:23" x14ac:dyDescent="0.7">
      <c r="A89" s="206">
        <v>85</v>
      </c>
      <c r="B89" s="132" t="s">
        <v>6</v>
      </c>
      <c r="C89" s="210" t="s">
        <v>177</v>
      </c>
      <c r="D89" s="211">
        <v>90037843</v>
      </c>
      <c r="E89" s="211">
        <v>85011960.519999996</v>
      </c>
      <c r="F89" s="211">
        <v>5025882.4800000042</v>
      </c>
      <c r="G89" s="212" t="s">
        <v>324</v>
      </c>
      <c r="H89" s="211">
        <v>1005176.5</v>
      </c>
      <c r="I89" s="211">
        <v>998000</v>
      </c>
      <c r="J89" s="211">
        <v>7176.5</v>
      </c>
      <c r="K89" s="212" t="s">
        <v>325</v>
      </c>
      <c r="L89" s="211">
        <v>3512971.94</v>
      </c>
      <c r="M89" s="256">
        <v>-1322994.0499999989</v>
      </c>
      <c r="N89" s="211">
        <v>7084330.043333333</v>
      </c>
      <c r="O89" s="211">
        <v>3505795.44</v>
      </c>
      <c r="P89" s="211">
        <v>0.49486619321175024</v>
      </c>
      <c r="Q89" s="212" t="s">
        <v>327</v>
      </c>
      <c r="R89" s="212" t="s">
        <v>327</v>
      </c>
      <c r="S89" s="212" t="s">
        <v>328</v>
      </c>
      <c r="T89" s="213">
        <v>2</v>
      </c>
      <c r="U89" s="259">
        <v>1.2230170197915107</v>
      </c>
      <c r="V89" s="259">
        <v>1.1467110047805422</v>
      </c>
      <c r="W89" s="259">
        <v>0.83968700178370459</v>
      </c>
    </row>
    <row r="90" spans="1:23" x14ac:dyDescent="0.7">
      <c r="A90" s="206">
        <v>86</v>
      </c>
      <c r="B90" s="132" t="s">
        <v>6</v>
      </c>
      <c r="C90" s="210" t="s">
        <v>178</v>
      </c>
      <c r="D90" s="211">
        <v>436843133.23999995</v>
      </c>
      <c r="E90" s="211">
        <v>400441844.19999999</v>
      </c>
      <c r="F90" s="211">
        <v>36401289.039999962</v>
      </c>
      <c r="G90" s="212" t="s">
        <v>324</v>
      </c>
      <c r="H90" s="211">
        <v>7280257.8099999996</v>
      </c>
      <c r="I90" s="211">
        <v>7000000</v>
      </c>
      <c r="J90" s="211">
        <v>280257.80999999959</v>
      </c>
      <c r="K90" s="212" t="s">
        <v>325</v>
      </c>
      <c r="L90" s="211">
        <v>-1791379.89</v>
      </c>
      <c r="M90" s="256">
        <v>-54103329.419999994</v>
      </c>
      <c r="N90" s="211">
        <v>33370153.683333334</v>
      </c>
      <c r="O90" s="211">
        <v>-1511122.0800000003</v>
      </c>
      <c r="P90" s="211">
        <v>-4.5283641613994952E-2</v>
      </c>
      <c r="Q90" s="212" t="s">
        <v>327</v>
      </c>
      <c r="R90" s="212" t="s">
        <v>327</v>
      </c>
      <c r="S90" s="212" t="s">
        <v>328</v>
      </c>
      <c r="T90" s="213">
        <v>2</v>
      </c>
      <c r="U90" s="259">
        <v>1.0133504586622277</v>
      </c>
      <c r="V90" s="259">
        <v>0.88750116807949242</v>
      </c>
      <c r="W90" s="259">
        <v>0.61929973463331978</v>
      </c>
    </row>
    <row r="91" spans="1:23" x14ac:dyDescent="0.7">
      <c r="A91" s="206">
        <v>87</v>
      </c>
      <c r="B91" s="132" t="s">
        <v>6</v>
      </c>
      <c r="C91" s="210" t="s">
        <v>179</v>
      </c>
      <c r="D91" s="211">
        <v>76275642.439999998</v>
      </c>
      <c r="E91" s="211">
        <v>66649456.609999999</v>
      </c>
      <c r="F91" s="211">
        <v>9626185.8299999982</v>
      </c>
      <c r="G91" s="212" t="s">
        <v>324</v>
      </c>
      <c r="H91" s="211">
        <v>1925237.17</v>
      </c>
      <c r="I91" s="211">
        <v>1459500</v>
      </c>
      <c r="J91" s="211">
        <v>465737.16999999993</v>
      </c>
      <c r="K91" s="212" t="s">
        <v>325</v>
      </c>
      <c r="L91" s="211">
        <v>2323809.2799999998</v>
      </c>
      <c r="M91" s="256">
        <v>-3649962.4400000013</v>
      </c>
      <c r="N91" s="211">
        <v>5554121.3841666663</v>
      </c>
      <c r="O91" s="211">
        <v>1858072.1099999999</v>
      </c>
      <c r="P91" s="211">
        <v>0.3345393414153448</v>
      </c>
      <c r="Q91" s="212" t="s">
        <v>327</v>
      </c>
      <c r="R91" s="212" t="s">
        <v>327</v>
      </c>
      <c r="S91" s="212" t="s">
        <v>328</v>
      </c>
      <c r="T91" s="213">
        <v>2</v>
      </c>
      <c r="U91" s="259">
        <v>1.1356186390802638</v>
      </c>
      <c r="V91" s="259">
        <v>1.0269184985444622</v>
      </c>
      <c r="W91" s="259">
        <v>0.81996680675159417</v>
      </c>
    </row>
    <row r="92" spans="1:23" x14ac:dyDescent="0.7">
      <c r="A92" s="206">
        <v>88</v>
      </c>
      <c r="B92" s="132" t="s">
        <v>6</v>
      </c>
      <c r="C92" s="210" t="s">
        <v>180</v>
      </c>
      <c r="D92" s="211">
        <v>68948265.36999999</v>
      </c>
      <c r="E92" s="211">
        <v>63397551.739999995</v>
      </c>
      <c r="F92" s="211">
        <v>5550713.6299999952</v>
      </c>
      <c r="G92" s="212" t="s">
        <v>324</v>
      </c>
      <c r="H92" s="211">
        <v>1110142.73</v>
      </c>
      <c r="I92" s="211">
        <v>6233017.4100000001</v>
      </c>
      <c r="J92" s="211">
        <v>-5122874.68</v>
      </c>
      <c r="K92" s="212" t="s">
        <v>326</v>
      </c>
      <c r="L92" s="211">
        <v>23613584.84</v>
      </c>
      <c r="M92" s="256">
        <v>9675294.040000001</v>
      </c>
      <c r="N92" s="211">
        <v>5283129.3116666665</v>
      </c>
      <c r="O92" s="211">
        <v>18490710.16</v>
      </c>
      <c r="P92" s="211">
        <v>3.4999541122658502</v>
      </c>
      <c r="Q92" s="212" t="s">
        <v>327</v>
      </c>
      <c r="R92" s="212" t="s">
        <v>328</v>
      </c>
      <c r="S92" s="212" t="s">
        <v>327</v>
      </c>
      <c r="T92" s="213">
        <v>3</v>
      </c>
      <c r="U92" s="259">
        <v>2.5301751847455365</v>
      </c>
      <c r="V92" s="259">
        <v>2.3864551347262224</v>
      </c>
      <c r="W92" s="259">
        <v>1.942765284710801</v>
      </c>
    </row>
    <row r="93" spans="1:23" x14ac:dyDescent="0.7">
      <c r="A93" s="274" t="s">
        <v>7</v>
      </c>
      <c r="B93" s="274"/>
      <c r="C93" s="274"/>
      <c r="D93" s="152">
        <v>27899911896.650002</v>
      </c>
      <c r="E93" s="152">
        <v>25603767009.130009</v>
      </c>
      <c r="F93" s="152">
        <v>2296144887.5199928</v>
      </c>
      <c r="G93" s="153" t="s">
        <v>324</v>
      </c>
      <c r="H93" s="152">
        <v>459228977.50999999</v>
      </c>
      <c r="I93" s="152">
        <v>752456564.12000012</v>
      </c>
      <c r="J93" s="152">
        <v>-293227586.61000013</v>
      </c>
      <c r="K93" s="153" t="s">
        <v>326</v>
      </c>
      <c r="L93" s="152">
        <v>6024997266.1199951</v>
      </c>
      <c r="M93" s="257">
        <v>216983454.45000172</v>
      </c>
      <c r="N93" s="152">
        <v>2133647250.760834</v>
      </c>
      <c r="O93" s="152">
        <v>5731769679.5099945</v>
      </c>
      <c r="P93" s="152">
        <v>2.686371740908021</v>
      </c>
      <c r="Q93" s="153" t="s">
        <v>327</v>
      </c>
      <c r="R93" s="153" t="s">
        <v>328</v>
      </c>
      <c r="S93" s="153" t="s">
        <v>327</v>
      </c>
      <c r="T93" s="154">
        <v>3</v>
      </c>
      <c r="U93" s="262"/>
      <c r="V93" s="262"/>
      <c r="W93" s="262"/>
    </row>
  </sheetData>
  <autoFilter ref="A4:T93" xr:uid="{0FA6E859-DE9E-4756-9FFC-59F73ABE6555}"/>
  <mergeCells count="6">
    <mergeCell ref="A2:W2"/>
    <mergeCell ref="A3:A4"/>
    <mergeCell ref="A93:C93"/>
    <mergeCell ref="J3:K3"/>
    <mergeCell ref="B3:B4"/>
    <mergeCell ref="C3:C4"/>
  </mergeCells>
  <phoneticPr fontId="27" type="noConversion"/>
  <conditionalFormatting sqref="G3:G4">
    <cfRule type="containsText" dxfId="11" priority="57" operator="containsText" text="เกินดุล">
      <formula>NOT(ISERROR(SEARCH("เกินดุล",G3)))</formula>
    </cfRule>
    <cfRule type="containsText" dxfId="10" priority="58" operator="containsText" text="สมดุล">
      <formula>NOT(ISERROR(SEARCH("สมดุล",G3)))</formula>
    </cfRule>
    <cfRule type="containsText" dxfId="9" priority="59" operator="containsText" text="ขาดดุล">
      <formula>NOT(ISERROR(SEARCH("ขาดดุล",G3)))</formula>
    </cfRule>
    <cfRule type="containsText" dxfId="8" priority="60" operator="containsText" text="สมดุล">
      <formula>NOT(ISERROR(SEARCH("สมดุล",G3)))</formula>
    </cfRule>
  </conditionalFormatting>
  <pageMargins left="0.7" right="0.7" top="0.75" bottom="0.75" header="0.3" footer="0.3"/>
  <pageSetup paperSize="9" scale="42" orientation="landscape" r:id="rId1"/>
  <headerFooter>
    <oddHeader>&amp;R&amp;"TH SarabunPSK,ธรรมดา"&amp;20สิ่งที่ส่งมาด้วย 2</oddHead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E619-40EC-43BD-93F0-9DCDB5585E8A}">
  <dimension ref="A1:U38"/>
  <sheetViews>
    <sheetView zoomScale="60" zoomScaleNormal="60" workbookViewId="0">
      <pane xSplit="2" topLeftCell="C1" activePane="topRight" state="frozen"/>
      <selection activeCell="A52" sqref="A52"/>
      <selection pane="topRight" activeCell="F4" sqref="F4:F37"/>
    </sheetView>
  </sheetViews>
  <sheetFormatPr defaultRowHeight="24.6" x14ac:dyDescent="0.7"/>
  <cols>
    <col min="1" max="1" width="11" style="155" customWidth="1"/>
    <col min="2" max="2" width="13" style="155" customWidth="1"/>
    <col min="3" max="3" width="16.59765625" style="140" customWidth="1"/>
    <col min="4" max="4" width="17.5" style="140" customWidth="1"/>
    <col min="5" max="5" width="15.796875" style="140" customWidth="1"/>
    <col min="6" max="6" width="9.09765625" style="156" customWidth="1"/>
    <col min="7" max="7" width="14.69921875" style="157" customWidth="1"/>
    <col min="8" max="8" width="13.59765625" style="157" customWidth="1"/>
    <col min="9" max="9" width="14.19921875" style="157" customWidth="1"/>
    <col min="10" max="10" width="15.3984375" style="157" customWidth="1"/>
    <col min="11" max="11" width="11.5" style="156" customWidth="1"/>
    <col min="12" max="12" width="15.796875" style="157" customWidth="1"/>
    <col min="13" max="13" width="15.09765625" style="157" bestFit="1" customWidth="1"/>
    <col min="14" max="14" width="15.69921875" style="157" customWidth="1"/>
    <col min="15" max="15" width="13.296875" style="157" customWidth="1"/>
    <col min="16" max="16" width="16.796875" style="157" customWidth="1"/>
    <col min="17" max="17" width="13.69921875" style="157" customWidth="1"/>
    <col min="18" max="18" width="8.3984375" style="156" customWidth="1"/>
    <col min="19" max="19" width="10" style="156" customWidth="1"/>
    <col min="20" max="20" width="11.19921875" style="156" customWidth="1"/>
    <col min="21" max="21" width="6.8984375" style="156" customWidth="1"/>
    <col min="22" max="16384" width="8.796875" style="140"/>
  </cols>
  <sheetData>
    <row r="1" spans="1:21" ht="36" x14ac:dyDescent="1">
      <c r="A1" s="271" t="s">
        <v>350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</row>
    <row r="2" spans="1:21" ht="24.6" customHeight="1" x14ac:dyDescent="0.7">
      <c r="A2" s="277" t="s">
        <v>318</v>
      </c>
      <c r="B2" s="277"/>
      <c r="C2" s="128" t="s">
        <v>319</v>
      </c>
      <c r="D2" s="128" t="s">
        <v>320</v>
      </c>
      <c r="E2" s="128" t="s">
        <v>321</v>
      </c>
      <c r="F2" s="128" t="s">
        <v>329</v>
      </c>
      <c r="G2" s="129" t="s">
        <v>330</v>
      </c>
      <c r="H2" s="129" t="s">
        <v>331</v>
      </c>
      <c r="I2" s="129" t="s">
        <v>332</v>
      </c>
      <c r="J2" s="278" t="s">
        <v>333</v>
      </c>
      <c r="K2" s="278"/>
      <c r="L2" s="129" t="s">
        <v>322</v>
      </c>
      <c r="M2" s="129" t="s">
        <v>334</v>
      </c>
      <c r="N2" s="129" t="s">
        <v>335</v>
      </c>
      <c r="O2" s="129" t="s">
        <v>336</v>
      </c>
      <c r="P2" s="130" t="s">
        <v>337</v>
      </c>
      <c r="Q2" s="129" t="s">
        <v>338</v>
      </c>
      <c r="R2" s="128" t="s">
        <v>339</v>
      </c>
      <c r="S2" s="128" t="s">
        <v>340</v>
      </c>
      <c r="T2" s="128" t="s">
        <v>341</v>
      </c>
      <c r="U2" s="146"/>
    </row>
    <row r="3" spans="1:21" s="148" customFormat="1" ht="179.4" customHeight="1" x14ac:dyDescent="0.7">
      <c r="A3" s="277"/>
      <c r="B3" s="277"/>
      <c r="C3" s="131" t="s">
        <v>285</v>
      </c>
      <c r="D3" s="131" t="s">
        <v>271</v>
      </c>
      <c r="E3" s="131" t="s">
        <v>286</v>
      </c>
      <c r="F3" s="131" t="s">
        <v>212</v>
      </c>
      <c r="G3" s="147" t="s">
        <v>213</v>
      </c>
      <c r="H3" s="147" t="s">
        <v>287</v>
      </c>
      <c r="I3" s="147" t="s">
        <v>288</v>
      </c>
      <c r="J3" s="147" t="s">
        <v>289</v>
      </c>
      <c r="K3" s="131" t="s">
        <v>290</v>
      </c>
      <c r="L3" s="147" t="s">
        <v>346</v>
      </c>
      <c r="M3" s="147" t="s">
        <v>347</v>
      </c>
      <c r="N3" s="147" t="s">
        <v>291</v>
      </c>
      <c r="O3" s="147" t="s">
        <v>292</v>
      </c>
      <c r="P3" s="147" t="s">
        <v>270</v>
      </c>
      <c r="Q3" s="147" t="s">
        <v>272</v>
      </c>
      <c r="R3" s="131" t="s">
        <v>293</v>
      </c>
      <c r="S3" s="131" t="s">
        <v>294</v>
      </c>
      <c r="T3" s="131" t="s">
        <v>295</v>
      </c>
      <c r="U3" s="131" t="s">
        <v>296</v>
      </c>
    </row>
    <row r="4" spans="1:21" x14ac:dyDescent="0.7">
      <c r="A4" s="132" t="s">
        <v>0</v>
      </c>
      <c r="B4" s="132" t="s">
        <v>96</v>
      </c>
      <c r="C4" s="141">
        <v>130519302.11</v>
      </c>
      <c r="D4" s="141">
        <v>129849242.52000001</v>
      </c>
      <c r="E4" s="141">
        <v>670059.58999998868</v>
      </c>
      <c r="F4" s="138" t="s">
        <v>324</v>
      </c>
      <c r="G4" s="141">
        <v>134011.92000000001</v>
      </c>
      <c r="H4" s="141">
        <v>6176900</v>
      </c>
      <c r="I4" s="141">
        <v>921.84338410858425</v>
      </c>
      <c r="J4" s="141">
        <v>-6042888.0800000001</v>
      </c>
      <c r="K4" s="138" t="s">
        <v>326</v>
      </c>
      <c r="L4" s="141">
        <v>53830033.880000003</v>
      </c>
      <c r="M4" s="141">
        <v>39094913.270000003</v>
      </c>
      <c r="N4" s="141">
        <v>10820770.210000001</v>
      </c>
      <c r="O4" s="141">
        <v>4.97469522365913</v>
      </c>
      <c r="P4" s="141">
        <v>47787145.800000004</v>
      </c>
      <c r="Q4" s="141">
        <v>4.4162425476735079</v>
      </c>
      <c r="R4" s="138" t="s">
        <v>327</v>
      </c>
      <c r="S4" s="138" t="s">
        <v>328</v>
      </c>
      <c r="T4" s="138" t="s">
        <v>327</v>
      </c>
      <c r="U4" s="139">
        <v>3</v>
      </c>
    </row>
    <row r="5" spans="1:21" x14ac:dyDescent="0.7">
      <c r="A5" s="132" t="s">
        <v>0</v>
      </c>
      <c r="B5" s="132" t="s">
        <v>97</v>
      </c>
      <c r="C5" s="141">
        <v>125215100</v>
      </c>
      <c r="D5" s="141">
        <v>121899225</v>
      </c>
      <c r="E5" s="141">
        <v>3315875</v>
      </c>
      <c r="F5" s="138" t="s">
        <v>324</v>
      </c>
      <c r="G5" s="141">
        <v>663175</v>
      </c>
      <c r="H5" s="141">
        <v>3465150</v>
      </c>
      <c r="I5" s="141">
        <v>104.50182832585668</v>
      </c>
      <c r="J5" s="141">
        <v>-2801975</v>
      </c>
      <c r="K5" s="138" t="s">
        <v>326</v>
      </c>
      <c r="L5" s="141">
        <v>57142919.479999997</v>
      </c>
      <c r="M5" s="141">
        <v>40865270.189999998</v>
      </c>
      <c r="N5" s="141">
        <v>10158268.75</v>
      </c>
      <c r="O5" s="141">
        <v>5.625261635256499</v>
      </c>
      <c r="P5" s="141">
        <v>54340944.479999997</v>
      </c>
      <c r="Q5" s="141">
        <v>5.3494296929287284</v>
      </c>
      <c r="R5" s="138" t="s">
        <v>327</v>
      </c>
      <c r="S5" s="138" t="s">
        <v>328</v>
      </c>
      <c r="T5" s="138" t="s">
        <v>327</v>
      </c>
      <c r="U5" s="139">
        <v>3</v>
      </c>
    </row>
    <row r="6" spans="1:21" x14ac:dyDescent="0.7">
      <c r="A6" s="132" t="s">
        <v>0</v>
      </c>
      <c r="B6" s="132" t="s">
        <v>99</v>
      </c>
      <c r="C6" s="141">
        <v>80710641.729999989</v>
      </c>
      <c r="D6" s="141">
        <v>75459363.189999998</v>
      </c>
      <c r="E6" s="141">
        <v>5251278.5399999917</v>
      </c>
      <c r="F6" s="138" t="s">
        <v>324</v>
      </c>
      <c r="G6" s="141">
        <v>1050255.71</v>
      </c>
      <c r="H6" s="141">
        <v>1662289</v>
      </c>
      <c r="I6" s="141">
        <v>31.654938646617719</v>
      </c>
      <c r="J6" s="141">
        <v>-612033.29</v>
      </c>
      <c r="K6" s="138" t="s">
        <v>326</v>
      </c>
      <c r="L6" s="141">
        <v>19760925.16</v>
      </c>
      <c r="M6" s="141">
        <v>5297825.91</v>
      </c>
      <c r="N6" s="141">
        <v>6288280.2658333331</v>
      </c>
      <c r="O6" s="141">
        <v>3.1425007036293811</v>
      </c>
      <c r="P6" s="141">
        <v>19148891.870000001</v>
      </c>
      <c r="Q6" s="141">
        <v>3.045171503255566</v>
      </c>
      <c r="R6" s="138" t="s">
        <v>327</v>
      </c>
      <c r="S6" s="138" t="s">
        <v>328</v>
      </c>
      <c r="T6" s="138" t="s">
        <v>327</v>
      </c>
      <c r="U6" s="139">
        <v>3</v>
      </c>
    </row>
    <row r="7" spans="1:21" x14ac:dyDescent="0.7">
      <c r="A7" s="132" t="s">
        <v>0</v>
      </c>
      <c r="B7" s="132" t="s">
        <v>101</v>
      </c>
      <c r="C7" s="141">
        <v>205418047.45000002</v>
      </c>
      <c r="D7" s="141">
        <v>163592233.99000001</v>
      </c>
      <c r="E7" s="141">
        <v>41825813.460000008</v>
      </c>
      <c r="F7" s="138" t="s">
        <v>324</v>
      </c>
      <c r="G7" s="141">
        <v>8365162.7000000002</v>
      </c>
      <c r="H7" s="141">
        <v>9940703</v>
      </c>
      <c r="I7" s="141">
        <v>23.766908943699953</v>
      </c>
      <c r="J7" s="141">
        <v>-1575540.2999999998</v>
      </c>
      <c r="K7" s="138" t="s">
        <v>326</v>
      </c>
      <c r="L7" s="141">
        <v>50624010.240000002</v>
      </c>
      <c r="M7" s="141">
        <v>31761302.489999998</v>
      </c>
      <c r="N7" s="141">
        <v>13632686.165833334</v>
      </c>
      <c r="O7" s="141">
        <v>3.71342885944778</v>
      </c>
      <c r="P7" s="141">
        <v>49048469.940000005</v>
      </c>
      <c r="Q7" s="141">
        <v>3.5978580701818563</v>
      </c>
      <c r="R7" s="138" t="s">
        <v>327</v>
      </c>
      <c r="S7" s="138" t="s">
        <v>328</v>
      </c>
      <c r="T7" s="138" t="s">
        <v>327</v>
      </c>
      <c r="U7" s="139">
        <v>3</v>
      </c>
    </row>
    <row r="8" spans="1:21" x14ac:dyDescent="0.7">
      <c r="A8" s="132" t="s">
        <v>0</v>
      </c>
      <c r="B8" s="132" t="s">
        <v>103</v>
      </c>
      <c r="C8" s="141">
        <v>122056690</v>
      </c>
      <c r="D8" s="141">
        <v>120096657</v>
      </c>
      <c r="E8" s="141">
        <v>1960033</v>
      </c>
      <c r="F8" s="138" t="s">
        <v>324</v>
      </c>
      <c r="G8" s="141">
        <v>392006.6</v>
      </c>
      <c r="H8" s="141">
        <v>7716070</v>
      </c>
      <c r="I8" s="141">
        <v>393.67041269203122</v>
      </c>
      <c r="J8" s="141">
        <v>-7324063.4000000004</v>
      </c>
      <c r="K8" s="138" t="s">
        <v>326</v>
      </c>
      <c r="L8" s="141">
        <v>44202142.520000003</v>
      </c>
      <c r="M8" s="141">
        <v>28569912.750000004</v>
      </c>
      <c r="N8" s="141">
        <v>10008054.75</v>
      </c>
      <c r="O8" s="141">
        <v>4.4166567454079928</v>
      </c>
      <c r="P8" s="141">
        <v>36878079.120000005</v>
      </c>
      <c r="Q8" s="141">
        <v>3.6848398656092489</v>
      </c>
      <c r="R8" s="138" t="s">
        <v>327</v>
      </c>
      <c r="S8" s="138" t="s">
        <v>328</v>
      </c>
      <c r="T8" s="138" t="s">
        <v>327</v>
      </c>
      <c r="U8" s="139">
        <v>3</v>
      </c>
    </row>
    <row r="9" spans="1:21" x14ac:dyDescent="0.7">
      <c r="A9" s="132" t="s">
        <v>0</v>
      </c>
      <c r="B9" s="132" t="s">
        <v>104</v>
      </c>
      <c r="C9" s="141">
        <v>173866712</v>
      </c>
      <c r="D9" s="141">
        <v>133735528.5</v>
      </c>
      <c r="E9" s="141">
        <v>40131183.5</v>
      </c>
      <c r="F9" s="138" t="s">
        <v>324</v>
      </c>
      <c r="G9" s="141">
        <v>8026236.7000000002</v>
      </c>
      <c r="H9" s="141">
        <v>8511790</v>
      </c>
      <c r="I9" s="141">
        <v>21.209915227144997</v>
      </c>
      <c r="J9" s="141">
        <v>-485553.29999999981</v>
      </c>
      <c r="K9" s="138" t="s">
        <v>326</v>
      </c>
      <c r="L9" s="141">
        <v>44398754.140000001</v>
      </c>
      <c r="M9" s="141">
        <v>31519930.5</v>
      </c>
      <c r="N9" s="141">
        <v>11144627.375</v>
      </c>
      <c r="O9" s="141">
        <v>3.9838706711358305</v>
      </c>
      <c r="P9" s="141">
        <v>43913200.840000004</v>
      </c>
      <c r="Q9" s="141">
        <v>3.9403022965583903</v>
      </c>
      <c r="R9" s="138" t="s">
        <v>327</v>
      </c>
      <c r="S9" s="138" t="s">
        <v>328</v>
      </c>
      <c r="T9" s="138" t="s">
        <v>327</v>
      </c>
      <c r="U9" s="139">
        <v>3</v>
      </c>
    </row>
    <row r="10" spans="1:21" x14ac:dyDescent="0.7">
      <c r="A10" s="132" t="s">
        <v>0</v>
      </c>
      <c r="B10" s="142" t="s">
        <v>106</v>
      </c>
      <c r="C10" s="149">
        <v>50701020.509999998</v>
      </c>
      <c r="D10" s="149">
        <v>44492805.170000002</v>
      </c>
      <c r="E10" s="149">
        <v>6208215.3399999961</v>
      </c>
      <c r="F10" s="150" t="s">
        <v>324</v>
      </c>
      <c r="G10" s="149">
        <v>1241643.07</v>
      </c>
      <c r="H10" s="149">
        <v>1928200</v>
      </c>
      <c r="I10" s="149">
        <v>31.058845326715119</v>
      </c>
      <c r="J10" s="149">
        <v>-686556.92999999993</v>
      </c>
      <c r="K10" s="150" t="s">
        <v>326</v>
      </c>
      <c r="L10" s="149">
        <v>1233671.95</v>
      </c>
      <c r="M10" s="149">
        <v>-4708291.9300000006</v>
      </c>
      <c r="N10" s="149">
        <v>3707733.7641666667</v>
      </c>
      <c r="O10" s="149">
        <v>0.33272937823173893</v>
      </c>
      <c r="P10" s="149">
        <v>547115.02</v>
      </c>
      <c r="Q10" s="149">
        <v>0.14756049241927355</v>
      </c>
      <c r="R10" s="150" t="s">
        <v>327</v>
      </c>
      <c r="S10" s="150" t="s">
        <v>328</v>
      </c>
      <c r="T10" s="150" t="s">
        <v>328</v>
      </c>
      <c r="U10" s="151">
        <v>4</v>
      </c>
    </row>
    <row r="11" spans="1:21" x14ac:dyDescent="0.7">
      <c r="A11" s="132" t="s">
        <v>1</v>
      </c>
      <c r="B11" s="132" t="s">
        <v>107</v>
      </c>
      <c r="C11" s="141">
        <v>760699658.06999993</v>
      </c>
      <c r="D11" s="141">
        <v>692589155.14000022</v>
      </c>
      <c r="E11" s="141">
        <v>68110502.929999709</v>
      </c>
      <c r="F11" s="138" t="s">
        <v>324</v>
      </c>
      <c r="G11" s="141">
        <v>13622100.59</v>
      </c>
      <c r="H11" s="141">
        <v>37508407</v>
      </c>
      <c r="I11" s="141">
        <v>55.069931048004605</v>
      </c>
      <c r="J11" s="141">
        <v>-23886306.41</v>
      </c>
      <c r="K11" s="138" t="s">
        <v>326</v>
      </c>
      <c r="L11" s="141">
        <v>180646683.28</v>
      </c>
      <c r="M11" s="141">
        <v>37570460.030000001</v>
      </c>
      <c r="N11" s="141">
        <v>57715762.92833335</v>
      </c>
      <c r="O11" s="141">
        <v>3.1299366778589079</v>
      </c>
      <c r="P11" s="141">
        <v>156760376.87</v>
      </c>
      <c r="Q11" s="141">
        <v>2.716075625035955</v>
      </c>
      <c r="R11" s="138" t="s">
        <v>327</v>
      </c>
      <c r="S11" s="138" t="s">
        <v>328</v>
      </c>
      <c r="T11" s="138" t="s">
        <v>327</v>
      </c>
      <c r="U11" s="139">
        <v>3</v>
      </c>
    </row>
    <row r="12" spans="1:21" x14ac:dyDescent="0.7">
      <c r="A12" s="132" t="s">
        <v>1</v>
      </c>
      <c r="B12" s="132" t="s">
        <v>108</v>
      </c>
      <c r="C12" s="141">
        <v>129796944.97999999</v>
      </c>
      <c r="D12" s="141">
        <v>125740530.95000002</v>
      </c>
      <c r="E12" s="141">
        <v>4056414.0299999714</v>
      </c>
      <c r="F12" s="138" t="s">
        <v>324</v>
      </c>
      <c r="G12" s="141">
        <v>811282.81</v>
      </c>
      <c r="H12" s="141">
        <v>1614816.42</v>
      </c>
      <c r="I12" s="141">
        <v>39.808964471016075</v>
      </c>
      <c r="J12" s="141">
        <v>-803533.60999999987</v>
      </c>
      <c r="K12" s="138" t="s">
        <v>326</v>
      </c>
      <c r="L12" s="141">
        <v>35599380.020000003</v>
      </c>
      <c r="M12" s="141">
        <v>22005241.460000001</v>
      </c>
      <c r="N12" s="141">
        <v>10478377.579166668</v>
      </c>
      <c r="O12" s="141">
        <v>3.3974133639523969</v>
      </c>
      <c r="P12" s="141">
        <v>34795846.410000004</v>
      </c>
      <c r="Q12" s="141">
        <v>3.3207284378816282</v>
      </c>
      <c r="R12" s="138" t="s">
        <v>327</v>
      </c>
      <c r="S12" s="138" t="s">
        <v>328</v>
      </c>
      <c r="T12" s="138" t="s">
        <v>327</v>
      </c>
      <c r="U12" s="139">
        <v>3</v>
      </c>
    </row>
    <row r="13" spans="1:21" x14ac:dyDescent="0.7">
      <c r="A13" s="132" t="s">
        <v>1</v>
      </c>
      <c r="B13" s="142" t="s">
        <v>109</v>
      </c>
      <c r="C13" s="149">
        <v>198190260</v>
      </c>
      <c r="D13" s="149">
        <v>195605802.80000001</v>
      </c>
      <c r="E13" s="149">
        <v>2584457.1999999881</v>
      </c>
      <c r="F13" s="150" t="s">
        <v>324</v>
      </c>
      <c r="G13" s="149">
        <v>516891.44</v>
      </c>
      <c r="H13" s="149">
        <v>3731370.56</v>
      </c>
      <c r="I13" s="149">
        <v>144.3773400464909</v>
      </c>
      <c r="J13" s="149">
        <v>-3214479.12</v>
      </c>
      <c r="K13" s="150" t="s">
        <v>326</v>
      </c>
      <c r="L13" s="149">
        <v>14382520.449999999</v>
      </c>
      <c r="M13" s="149">
        <v>-11044240.870000001</v>
      </c>
      <c r="N13" s="149">
        <v>16300483.566666668</v>
      </c>
      <c r="O13" s="149">
        <v>0.88233704179250438</v>
      </c>
      <c r="P13" s="149">
        <v>11168041.329999998</v>
      </c>
      <c r="Q13" s="149">
        <v>0.68513558412695497</v>
      </c>
      <c r="R13" s="150" t="s">
        <v>327</v>
      </c>
      <c r="S13" s="150" t="s">
        <v>328</v>
      </c>
      <c r="T13" s="150" t="s">
        <v>328</v>
      </c>
      <c r="U13" s="151">
        <v>4</v>
      </c>
    </row>
    <row r="14" spans="1:21" x14ac:dyDescent="0.7">
      <c r="A14" s="132" t="s">
        <v>1</v>
      </c>
      <c r="B14" s="132" t="s">
        <v>110</v>
      </c>
      <c r="C14" s="141">
        <v>279005687.83999997</v>
      </c>
      <c r="D14" s="141">
        <v>226220236.34</v>
      </c>
      <c r="E14" s="141">
        <v>52785451.49999997</v>
      </c>
      <c r="F14" s="138" t="s">
        <v>324</v>
      </c>
      <c r="G14" s="141">
        <v>10557090.300000001</v>
      </c>
      <c r="H14" s="141">
        <v>16565495</v>
      </c>
      <c r="I14" s="141">
        <v>31.382690740080172</v>
      </c>
      <c r="J14" s="141">
        <v>-6008404.6999999993</v>
      </c>
      <c r="K14" s="138" t="s">
        <v>326</v>
      </c>
      <c r="L14" s="141">
        <v>83867342.599999994</v>
      </c>
      <c r="M14" s="141">
        <v>4489562.6700000018</v>
      </c>
      <c r="N14" s="141">
        <v>18851686.361666668</v>
      </c>
      <c r="O14" s="141">
        <v>4.4487978948417704</v>
      </c>
      <c r="P14" s="141">
        <v>77858937.899999991</v>
      </c>
      <c r="Q14" s="141">
        <v>4.1300781482509512</v>
      </c>
      <c r="R14" s="138" t="s">
        <v>327</v>
      </c>
      <c r="S14" s="138" t="s">
        <v>328</v>
      </c>
      <c r="T14" s="138" t="s">
        <v>327</v>
      </c>
      <c r="U14" s="139">
        <v>3</v>
      </c>
    </row>
    <row r="15" spans="1:21" x14ac:dyDescent="0.7">
      <c r="A15" s="132" t="s">
        <v>1</v>
      </c>
      <c r="B15" s="132" t="s">
        <v>111</v>
      </c>
      <c r="C15" s="141">
        <v>135826577.46000001</v>
      </c>
      <c r="D15" s="141">
        <v>126083190.84999999</v>
      </c>
      <c r="E15" s="141">
        <v>9743386.6100000143</v>
      </c>
      <c r="F15" s="138" t="s">
        <v>324</v>
      </c>
      <c r="G15" s="141">
        <v>1948677.33</v>
      </c>
      <c r="H15" s="141">
        <v>3608854</v>
      </c>
      <c r="I15" s="141">
        <v>37.039010607421588</v>
      </c>
      <c r="J15" s="141">
        <v>-1660176.67</v>
      </c>
      <c r="K15" s="138" t="s">
        <v>326</v>
      </c>
      <c r="L15" s="141">
        <v>39671747.340000004</v>
      </c>
      <c r="M15" s="141">
        <v>25276253.870000005</v>
      </c>
      <c r="N15" s="141">
        <v>10506932.570833333</v>
      </c>
      <c r="O15" s="141">
        <v>3.7757687196096215</v>
      </c>
      <c r="P15" s="141">
        <v>38011570.670000002</v>
      </c>
      <c r="Q15" s="141">
        <v>3.6177609795953227</v>
      </c>
      <c r="R15" s="138" t="s">
        <v>327</v>
      </c>
      <c r="S15" s="138" t="s">
        <v>328</v>
      </c>
      <c r="T15" s="138" t="s">
        <v>327</v>
      </c>
      <c r="U15" s="139">
        <v>3</v>
      </c>
    </row>
    <row r="16" spans="1:21" x14ac:dyDescent="0.7">
      <c r="A16" s="132" t="s">
        <v>1</v>
      </c>
      <c r="B16" s="132" t="s">
        <v>112</v>
      </c>
      <c r="C16" s="141">
        <v>160969128.67000002</v>
      </c>
      <c r="D16" s="141">
        <v>124505214.09</v>
      </c>
      <c r="E16" s="141">
        <v>36463914.580000013</v>
      </c>
      <c r="F16" s="138" t="s">
        <v>324</v>
      </c>
      <c r="G16" s="141">
        <v>7292782.9199999999</v>
      </c>
      <c r="H16" s="141">
        <v>11291225.309999999</v>
      </c>
      <c r="I16" s="141">
        <v>30.965477623713749</v>
      </c>
      <c r="J16" s="141">
        <v>-3998442.3899999987</v>
      </c>
      <c r="K16" s="138" t="s">
        <v>326</v>
      </c>
      <c r="L16" s="141">
        <v>32798399.989999998</v>
      </c>
      <c r="M16" s="141">
        <v>16265852.719999999</v>
      </c>
      <c r="N16" s="141">
        <v>10375434.5075</v>
      </c>
      <c r="O16" s="141">
        <v>3.1611591751932222</v>
      </c>
      <c r="P16" s="141">
        <v>28799957.600000001</v>
      </c>
      <c r="Q16" s="141">
        <v>2.7757832772383293</v>
      </c>
      <c r="R16" s="138" t="s">
        <v>327</v>
      </c>
      <c r="S16" s="138" t="s">
        <v>328</v>
      </c>
      <c r="T16" s="138" t="s">
        <v>327</v>
      </c>
      <c r="U16" s="139">
        <v>3</v>
      </c>
    </row>
    <row r="17" spans="1:21" x14ac:dyDescent="0.7">
      <c r="A17" s="132" t="s">
        <v>1</v>
      </c>
      <c r="B17" s="132" t="s">
        <v>113</v>
      </c>
      <c r="C17" s="141">
        <v>116479799.5</v>
      </c>
      <c r="D17" s="141">
        <v>113045153.97000001</v>
      </c>
      <c r="E17" s="141">
        <v>3434645.5299999863</v>
      </c>
      <c r="F17" s="138" t="s">
        <v>324</v>
      </c>
      <c r="G17" s="141">
        <v>686929.11</v>
      </c>
      <c r="H17" s="141">
        <v>4343246</v>
      </c>
      <c r="I17" s="141">
        <v>126.45398082753584</v>
      </c>
      <c r="J17" s="141">
        <v>-3656316.89</v>
      </c>
      <c r="K17" s="138" t="s">
        <v>326</v>
      </c>
      <c r="L17" s="141">
        <v>32033895.609999999</v>
      </c>
      <c r="M17" s="141">
        <v>13862996.490000002</v>
      </c>
      <c r="N17" s="141">
        <v>9420429.4975000005</v>
      </c>
      <c r="O17" s="141">
        <v>3.4004708191384667</v>
      </c>
      <c r="P17" s="141">
        <v>28377578.719999999</v>
      </c>
      <c r="Q17" s="141">
        <v>3.0123444719299539</v>
      </c>
      <c r="R17" s="138" t="s">
        <v>327</v>
      </c>
      <c r="S17" s="138" t="s">
        <v>328</v>
      </c>
      <c r="T17" s="138" t="s">
        <v>327</v>
      </c>
      <c r="U17" s="139">
        <v>3</v>
      </c>
    </row>
    <row r="18" spans="1:21" x14ac:dyDescent="0.7">
      <c r="A18" s="132" t="s">
        <v>1</v>
      </c>
      <c r="B18" s="142" t="s">
        <v>114</v>
      </c>
      <c r="C18" s="149">
        <v>68502161.789999992</v>
      </c>
      <c r="D18" s="149">
        <v>66256340.810000002</v>
      </c>
      <c r="E18" s="149">
        <v>2245820.9799999893</v>
      </c>
      <c r="F18" s="150" t="s">
        <v>324</v>
      </c>
      <c r="G18" s="149">
        <v>449164.2</v>
      </c>
      <c r="H18" s="149">
        <v>829450</v>
      </c>
      <c r="I18" s="149">
        <v>36.933041742267633</v>
      </c>
      <c r="J18" s="149">
        <v>-380285.8</v>
      </c>
      <c r="K18" s="150" t="s">
        <v>326</v>
      </c>
      <c r="L18" s="149">
        <v>1026942.76</v>
      </c>
      <c r="M18" s="149">
        <v>-2936397.5300000003</v>
      </c>
      <c r="N18" s="149">
        <v>5521361.7341666669</v>
      </c>
      <c r="O18" s="149">
        <v>0.18599447191535901</v>
      </c>
      <c r="P18" s="149">
        <v>646656.96</v>
      </c>
      <c r="Q18" s="149">
        <v>0.11711910777343756</v>
      </c>
      <c r="R18" s="150" t="s">
        <v>327</v>
      </c>
      <c r="S18" s="150" t="s">
        <v>328</v>
      </c>
      <c r="T18" s="150" t="s">
        <v>328</v>
      </c>
      <c r="U18" s="151">
        <v>4</v>
      </c>
    </row>
    <row r="19" spans="1:21" x14ac:dyDescent="0.7">
      <c r="A19" s="132" t="s">
        <v>2</v>
      </c>
      <c r="B19" s="132" t="s">
        <v>116</v>
      </c>
      <c r="C19" s="141">
        <v>124545173.22</v>
      </c>
      <c r="D19" s="141">
        <v>103362146.52000001</v>
      </c>
      <c r="E19" s="141">
        <v>21183026.699999988</v>
      </c>
      <c r="F19" s="138" t="s">
        <v>324</v>
      </c>
      <c r="G19" s="141">
        <v>4236605.34</v>
      </c>
      <c r="H19" s="141">
        <v>12257014.67</v>
      </c>
      <c r="I19" s="141">
        <v>57.862433180995829</v>
      </c>
      <c r="J19" s="141">
        <v>-8020409.3300000001</v>
      </c>
      <c r="K19" s="138" t="s">
        <v>326</v>
      </c>
      <c r="L19" s="141">
        <v>46061091</v>
      </c>
      <c r="M19" s="141">
        <v>36299044.240000002</v>
      </c>
      <c r="N19" s="141">
        <v>8613512.2100000009</v>
      </c>
      <c r="O19" s="141">
        <v>5.3475388293435753</v>
      </c>
      <c r="P19" s="141">
        <v>38040681.670000002</v>
      </c>
      <c r="Q19" s="141">
        <v>4.4163960928546704</v>
      </c>
      <c r="R19" s="138" t="s">
        <v>327</v>
      </c>
      <c r="S19" s="138" t="s">
        <v>328</v>
      </c>
      <c r="T19" s="138" t="s">
        <v>327</v>
      </c>
      <c r="U19" s="139">
        <v>3</v>
      </c>
    </row>
    <row r="20" spans="1:21" x14ac:dyDescent="0.7">
      <c r="A20" s="132" t="s">
        <v>2</v>
      </c>
      <c r="B20" s="132" t="s">
        <v>121</v>
      </c>
      <c r="C20" s="141">
        <v>88430000</v>
      </c>
      <c r="D20" s="141">
        <v>82150000</v>
      </c>
      <c r="E20" s="141">
        <v>6280000</v>
      </c>
      <c r="F20" s="138" t="s">
        <v>324</v>
      </c>
      <c r="G20" s="141">
        <v>1256000</v>
      </c>
      <c r="H20" s="141">
        <v>2203929.94</v>
      </c>
      <c r="I20" s="141">
        <v>35.094425796178342</v>
      </c>
      <c r="J20" s="141">
        <v>-947929.94</v>
      </c>
      <c r="K20" s="138" t="s">
        <v>326</v>
      </c>
      <c r="L20" s="141">
        <v>28962152.219999999</v>
      </c>
      <c r="M20" s="141">
        <v>9809802.1099999994</v>
      </c>
      <c r="N20" s="141">
        <v>6845833.333333333</v>
      </c>
      <c r="O20" s="141">
        <v>4.2306247917224589</v>
      </c>
      <c r="P20" s="141">
        <v>28014222.279999997</v>
      </c>
      <c r="Q20" s="141">
        <v>4.0921566325015215</v>
      </c>
      <c r="R20" s="138" t="s">
        <v>327</v>
      </c>
      <c r="S20" s="138" t="s">
        <v>328</v>
      </c>
      <c r="T20" s="138" t="s">
        <v>327</v>
      </c>
      <c r="U20" s="139">
        <v>3</v>
      </c>
    </row>
    <row r="21" spans="1:21" x14ac:dyDescent="0.7">
      <c r="A21" s="132" t="s">
        <v>2</v>
      </c>
      <c r="B21" s="132" t="s">
        <v>127</v>
      </c>
      <c r="C21" s="141">
        <v>101905074.23</v>
      </c>
      <c r="D21" s="141">
        <v>100737753.83</v>
      </c>
      <c r="E21" s="141">
        <v>1167320.400000006</v>
      </c>
      <c r="F21" s="138" t="s">
        <v>324</v>
      </c>
      <c r="G21" s="141">
        <v>233464.09</v>
      </c>
      <c r="H21" s="141">
        <v>13429800</v>
      </c>
      <c r="I21" s="141">
        <v>1150.4810504468123</v>
      </c>
      <c r="J21" s="141">
        <v>-13196335.91</v>
      </c>
      <c r="K21" s="138" t="s">
        <v>326</v>
      </c>
      <c r="L21" s="141">
        <v>46067167.439999998</v>
      </c>
      <c r="M21" s="141">
        <v>37921337.620000005</v>
      </c>
      <c r="N21" s="141">
        <v>8394812.8191666659</v>
      </c>
      <c r="O21" s="141">
        <v>5.4875752958805082</v>
      </c>
      <c r="P21" s="141">
        <v>32870831.529999997</v>
      </c>
      <c r="Q21" s="141">
        <v>3.9156122045926702</v>
      </c>
      <c r="R21" s="138" t="s">
        <v>327</v>
      </c>
      <c r="S21" s="138" t="s">
        <v>328</v>
      </c>
      <c r="T21" s="138" t="s">
        <v>327</v>
      </c>
      <c r="U21" s="139">
        <v>3</v>
      </c>
    </row>
    <row r="22" spans="1:21" x14ac:dyDescent="0.7">
      <c r="A22" s="132" t="s">
        <v>3</v>
      </c>
      <c r="B22" s="132" t="s">
        <v>130</v>
      </c>
      <c r="C22" s="141">
        <v>129069863.30999999</v>
      </c>
      <c r="D22" s="141">
        <v>127304258.71999998</v>
      </c>
      <c r="E22" s="141">
        <v>1765604.5900000036</v>
      </c>
      <c r="F22" s="138" t="s">
        <v>324</v>
      </c>
      <c r="G22" s="141">
        <v>353120.92</v>
      </c>
      <c r="H22" s="141">
        <v>14173488.5</v>
      </c>
      <c r="I22" s="141">
        <v>802.7555308972079</v>
      </c>
      <c r="J22" s="141">
        <v>-13820367.58</v>
      </c>
      <c r="K22" s="138" t="s">
        <v>326</v>
      </c>
      <c r="L22" s="141">
        <v>47778537.659999996</v>
      </c>
      <c r="M22" s="141">
        <v>31531655.039999999</v>
      </c>
      <c r="N22" s="141">
        <v>10608688.226666665</v>
      </c>
      <c r="O22" s="141">
        <v>4.5037177678481362</v>
      </c>
      <c r="P22" s="141">
        <v>33958170.079999998</v>
      </c>
      <c r="Q22" s="141">
        <v>3.200977289033776</v>
      </c>
      <c r="R22" s="138" t="s">
        <v>327</v>
      </c>
      <c r="S22" s="138" t="s">
        <v>328</v>
      </c>
      <c r="T22" s="138" t="s">
        <v>327</v>
      </c>
      <c r="U22" s="139">
        <v>3</v>
      </c>
    </row>
    <row r="23" spans="1:21" x14ac:dyDescent="0.7">
      <c r="A23" s="132" t="s">
        <v>3</v>
      </c>
      <c r="B23" s="132" t="s">
        <v>131</v>
      </c>
      <c r="C23" s="141">
        <v>106850262.78000002</v>
      </c>
      <c r="D23" s="141">
        <v>90499942.659999996</v>
      </c>
      <c r="E23" s="141">
        <v>16350320.12000002</v>
      </c>
      <c r="F23" s="138" t="s">
        <v>324</v>
      </c>
      <c r="G23" s="141">
        <v>3270064.03</v>
      </c>
      <c r="H23" s="141">
        <v>4339958.74</v>
      </c>
      <c r="I23" s="141">
        <v>26.543570450900717</v>
      </c>
      <c r="J23" s="141">
        <v>-1069894.7100000004</v>
      </c>
      <c r="K23" s="138" t="s">
        <v>326</v>
      </c>
      <c r="L23" s="141">
        <v>29069364.829999998</v>
      </c>
      <c r="M23" s="141">
        <v>20981913.620000001</v>
      </c>
      <c r="N23" s="141">
        <v>7541661.8883333327</v>
      </c>
      <c r="O23" s="141">
        <v>3.8545038561022222</v>
      </c>
      <c r="P23" s="141">
        <v>27999470.119999997</v>
      </c>
      <c r="Q23" s="141">
        <v>3.7126392742843755</v>
      </c>
      <c r="R23" s="138" t="s">
        <v>327</v>
      </c>
      <c r="S23" s="138" t="s">
        <v>328</v>
      </c>
      <c r="T23" s="138" t="s">
        <v>327</v>
      </c>
      <c r="U23" s="139">
        <v>3</v>
      </c>
    </row>
    <row r="24" spans="1:21" x14ac:dyDescent="0.7">
      <c r="A24" s="132" t="s">
        <v>3</v>
      </c>
      <c r="B24" s="132" t="s">
        <v>135</v>
      </c>
      <c r="C24" s="141">
        <v>55545199.359999999</v>
      </c>
      <c r="D24" s="141">
        <v>55456402.559999987</v>
      </c>
      <c r="E24" s="141">
        <v>88796.800000011921</v>
      </c>
      <c r="F24" s="138" t="s">
        <v>324</v>
      </c>
      <c r="G24" s="141">
        <v>17759.37</v>
      </c>
      <c r="H24" s="141">
        <v>2420263</v>
      </c>
      <c r="I24" s="141">
        <v>2725.6196169227665</v>
      </c>
      <c r="J24" s="141">
        <v>-2402503.63</v>
      </c>
      <c r="K24" s="138" t="s">
        <v>326</v>
      </c>
      <c r="L24" s="141">
        <v>15928120.1</v>
      </c>
      <c r="M24" s="141">
        <v>11725208.529999999</v>
      </c>
      <c r="N24" s="141">
        <v>4621366.879999999</v>
      </c>
      <c r="O24" s="141">
        <v>3.4466253196500172</v>
      </c>
      <c r="P24" s="141">
        <v>13525616.469999999</v>
      </c>
      <c r="Q24" s="141">
        <v>2.9267566980096595</v>
      </c>
      <c r="R24" s="138" t="s">
        <v>327</v>
      </c>
      <c r="S24" s="138" t="s">
        <v>328</v>
      </c>
      <c r="T24" s="138" t="s">
        <v>327</v>
      </c>
      <c r="U24" s="139">
        <v>3</v>
      </c>
    </row>
    <row r="25" spans="1:21" x14ac:dyDescent="0.7">
      <c r="A25" s="132" t="s">
        <v>3</v>
      </c>
      <c r="B25" s="132" t="s">
        <v>344</v>
      </c>
      <c r="C25" s="141">
        <v>134281811.49000001</v>
      </c>
      <c r="D25" s="141">
        <v>113406312.71000002</v>
      </c>
      <c r="E25" s="141">
        <v>20875498.779999986</v>
      </c>
      <c r="F25" s="138" t="s">
        <v>324</v>
      </c>
      <c r="G25" s="141">
        <v>4175099.76</v>
      </c>
      <c r="H25" s="141">
        <v>12850560</v>
      </c>
      <c r="I25" s="141">
        <v>61.558098014460995</v>
      </c>
      <c r="J25" s="141">
        <v>-8675460.2400000002</v>
      </c>
      <c r="K25" s="138" t="s">
        <v>326</v>
      </c>
      <c r="L25" s="141">
        <v>36431669.109999999</v>
      </c>
      <c r="M25" s="141">
        <v>25095569.530000001</v>
      </c>
      <c r="N25" s="141">
        <v>9450526.059166668</v>
      </c>
      <c r="O25" s="141">
        <v>3.8549884823250236</v>
      </c>
      <c r="P25" s="141">
        <v>27756208.869999997</v>
      </c>
      <c r="Q25" s="141">
        <v>2.9370014638579276</v>
      </c>
      <c r="R25" s="138" t="s">
        <v>327</v>
      </c>
      <c r="S25" s="138" t="s">
        <v>328</v>
      </c>
      <c r="T25" s="138" t="s">
        <v>327</v>
      </c>
      <c r="U25" s="139">
        <v>3</v>
      </c>
    </row>
    <row r="26" spans="1:21" x14ac:dyDescent="0.7">
      <c r="A26" s="132" t="s">
        <v>3</v>
      </c>
      <c r="B26" s="132" t="s">
        <v>142</v>
      </c>
      <c r="C26" s="141">
        <v>104268609.72000001</v>
      </c>
      <c r="D26" s="141">
        <v>90185294.850000009</v>
      </c>
      <c r="E26" s="141">
        <v>14083314.870000005</v>
      </c>
      <c r="F26" s="138" t="s">
        <v>324</v>
      </c>
      <c r="G26" s="141">
        <v>2816662.98</v>
      </c>
      <c r="H26" s="141">
        <v>21036040</v>
      </c>
      <c r="I26" s="141">
        <v>149.36852718396966</v>
      </c>
      <c r="J26" s="141">
        <v>-18219377.02</v>
      </c>
      <c r="K26" s="138" t="s">
        <v>326</v>
      </c>
      <c r="L26" s="141">
        <v>43705603.859999999</v>
      </c>
      <c r="M26" s="141">
        <v>37458324.909999996</v>
      </c>
      <c r="N26" s="141">
        <v>7515441.2375000007</v>
      </c>
      <c r="O26" s="141">
        <v>5.815440834254809</v>
      </c>
      <c r="P26" s="141">
        <v>25486226.84</v>
      </c>
      <c r="Q26" s="141">
        <v>3.3911817063821461</v>
      </c>
      <c r="R26" s="138" t="s">
        <v>327</v>
      </c>
      <c r="S26" s="138" t="s">
        <v>328</v>
      </c>
      <c r="T26" s="138" t="s">
        <v>327</v>
      </c>
      <c r="U26" s="139">
        <v>3</v>
      </c>
    </row>
    <row r="27" spans="1:21" x14ac:dyDescent="0.7">
      <c r="A27" s="132" t="s">
        <v>3</v>
      </c>
      <c r="B27" s="132" t="s">
        <v>144</v>
      </c>
      <c r="C27" s="141">
        <v>102747287.79000001</v>
      </c>
      <c r="D27" s="141">
        <v>92534555.560000017</v>
      </c>
      <c r="E27" s="141">
        <v>10212732.229999989</v>
      </c>
      <c r="F27" s="138" t="s">
        <v>324</v>
      </c>
      <c r="G27" s="141">
        <v>2042546.45</v>
      </c>
      <c r="H27" s="141">
        <v>20572186</v>
      </c>
      <c r="I27" s="141">
        <v>201.43665315701736</v>
      </c>
      <c r="J27" s="141">
        <v>-18529639.550000001</v>
      </c>
      <c r="K27" s="138" t="s">
        <v>326</v>
      </c>
      <c r="L27" s="141">
        <v>51778259.82</v>
      </c>
      <c r="M27" s="141">
        <v>42321251.439999998</v>
      </c>
      <c r="N27" s="141">
        <v>7711212.9633333348</v>
      </c>
      <c r="O27" s="141">
        <v>6.7146712282755781</v>
      </c>
      <c r="P27" s="141">
        <v>33248620.27</v>
      </c>
      <c r="Q27" s="141">
        <v>4.3117237752473612</v>
      </c>
      <c r="R27" s="138" t="s">
        <v>327</v>
      </c>
      <c r="S27" s="138" t="s">
        <v>328</v>
      </c>
      <c r="T27" s="138" t="s">
        <v>327</v>
      </c>
      <c r="U27" s="139">
        <v>3</v>
      </c>
    </row>
    <row r="28" spans="1:21" x14ac:dyDescent="0.7">
      <c r="A28" s="132" t="s">
        <v>4</v>
      </c>
      <c r="B28" s="132" t="s">
        <v>145</v>
      </c>
      <c r="C28" s="141">
        <v>1464100000</v>
      </c>
      <c r="D28" s="141">
        <v>1261890000</v>
      </c>
      <c r="E28" s="141">
        <v>202210000</v>
      </c>
      <c r="F28" s="138" t="s">
        <v>324</v>
      </c>
      <c r="G28" s="141">
        <v>40442000</v>
      </c>
      <c r="H28" s="141">
        <v>64910806</v>
      </c>
      <c r="I28" s="141">
        <v>32.100690371396077</v>
      </c>
      <c r="J28" s="141">
        <v>-24468806</v>
      </c>
      <c r="K28" s="138" t="s">
        <v>326</v>
      </c>
      <c r="L28" s="141">
        <v>653294408.40999997</v>
      </c>
      <c r="M28" s="141">
        <v>419990170.75999999</v>
      </c>
      <c r="N28" s="141">
        <v>105157500</v>
      </c>
      <c r="O28" s="141">
        <v>6.2125327096022627</v>
      </c>
      <c r="P28" s="141">
        <v>628825602.40999997</v>
      </c>
      <c r="Q28" s="141">
        <v>5.9798454928084057</v>
      </c>
      <c r="R28" s="138" t="s">
        <v>327</v>
      </c>
      <c r="S28" s="138" t="s">
        <v>328</v>
      </c>
      <c r="T28" s="138" t="s">
        <v>327</v>
      </c>
      <c r="U28" s="139">
        <v>3</v>
      </c>
    </row>
    <row r="29" spans="1:21" x14ac:dyDescent="0.7">
      <c r="A29" s="132" t="s">
        <v>4</v>
      </c>
      <c r="B29" s="132" t="s">
        <v>150</v>
      </c>
      <c r="C29" s="141">
        <v>81149125</v>
      </c>
      <c r="D29" s="141">
        <v>68241590.459999993</v>
      </c>
      <c r="E29" s="141">
        <v>12907534.540000007</v>
      </c>
      <c r="F29" s="138" t="s">
        <v>324</v>
      </c>
      <c r="G29" s="141">
        <v>2581506.9099999997</v>
      </c>
      <c r="H29" s="141">
        <v>3398001</v>
      </c>
      <c r="I29" s="141">
        <v>26.325716886286155</v>
      </c>
      <c r="J29" s="141">
        <v>-816494.09000000032</v>
      </c>
      <c r="K29" s="138" t="s">
        <v>326</v>
      </c>
      <c r="L29" s="141">
        <v>28413626.190000001</v>
      </c>
      <c r="M29" s="141">
        <v>16860449.82</v>
      </c>
      <c r="N29" s="141">
        <v>5686799.2049999991</v>
      </c>
      <c r="O29" s="141">
        <v>4.9964180491932817</v>
      </c>
      <c r="P29" s="141">
        <v>27597132.100000001</v>
      </c>
      <c r="Q29" s="141">
        <v>4.8528409576578335</v>
      </c>
      <c r="R29" s="138" t="s">
        <v>327</v>
      </c>
      <c r="S29" s="138" t="s">
        <v>328</v>
      </c>
      <c r="T29" s="138" t="s">
        <v>327</v>
      </c>
      <c r="U29" s="139">
        <v>3</v>
      </c>
    </row>
    <row r="30" spans="1:21" x14ac:dyDescent="0.7">
      <c r="A30" s="132" t="s">
        <v>4</v>
      </c>
      <c r="B30" s="132" t="s">
        <v>152</v>
      </c>
      <c r="C30" s="141">
        <v>98368438.609999999</v>
      </c>
      <c r="D30" s="141">
        <v>89927256.520000011</v>
      </c>
      <c r="E30" s="141">
        <v>8441182.0899999887</v>
      </c>
      <c r="F30" s="138" t="s">
        <v>324</v>
      </c>
      <c r="G30" s="141">
        <v>1688236.42</v>
      </c>
      <c r="H30" s="141">
        <v>6047401</v>
      </c>
      <c r="I30" s="141">
        <v>71.641636627696641</v>
      </c>
      <c r="J30" s="141">
        <v>-4359164.58</v>
      </c>
      <c r="K30" s="138" t="s">
        <v>326</v>
      </c>
      <c r="L30" s="141">
        <v>22508505.530000001</v>
      </c>
      <c r="M30" s="141">
        <v>7216063.7200000025</v>
      </c>
      <c r="N30" s="141">
        <v>7493938.0433333339</v>
      </c>
      <c r="O30" s="141">
        <v>3.0035617321421206</v>
      </c>
      <c r="P30" s="141">
        <v>18149340.950000003</v>
      </c>
      <c r="Q30" s="141">
        <v>2.4218696291659096</v>
      </c>
      <c r="R30" s="138" t="s">
        <v>327</v>
      </c>
      <c r="S30" s="138" t="s">
        <v>328</v>
      </c>
      <c r="T30" s="138" t="s">
        <v>327</v>
      </c>
      <c r="U30" s="139">
        <v>3</v>
      </c>
    </row>
    <row r="31" spans="1:21" x14ac:dyDescent="0.7">
      <c r="A31" s="132" t="s">
        <v>4</v>
      </c>
      <c r="B31" s="132" t="s">
        <v>153</v>
      </c>
      <c r="C31" s="141">
        <v>80881945.959999993</v>
      </c>
      <c r="D31" s="141">
        <v>80048811.280000001</v>
      </c>
      <c r="E31" s="141">
        <v>833134.67999999225</v>
      </c>
      <c r="F31" s="138" t="s">
        <v>324</v>
      </c>
      <c r="G31" s="141">
        <v>166626.94</v>
      </c>
      <c r="H31" s="141">
        <v>5485300</v>
      </c>
      <c r="I31" s="141">
        <v>658.3929503450812</v>
      </c>
      <c r="J31" s="141">
        <v>-5318673.0599999996</v>
      </c>
      <c r="K31" s="138" t="s">
        <v>326</v>
      </c>
      <c r="L31" s="141">
        <v>15888520.17</v>
      </c>
      <c r="M31" s="141">
        <v>2493552.2199999997</v>
      </c>
      <c r="N31" s="141">
        <v>6670734.2733333334</v>
      </c>
      <c r="O31" s="141">
        <v>2.3818247765490117</v>
      </c>
      <c r="P31" s="141">
        <v>10569847.109999999</v>
      </c>
      <c r="Q31" s="141">
        <v>1.584510291806047</v>
      </c>
      <c r="R31" s="138" t="s">
        <v>327</v>
      </c>
      <c r="S31" s="138" t="s">
        <v>328</v>
      </c>
      <c r="T31" s="138" t="s">
        <v>327</v>
      </c>
      <c r="U31" s="139">
        <v>3</v>
      </c>
    </row>
    <row r="32" spans="1:21" x14ac:dyDescent="0.7">
      <c r="A32" s="132" t="s">
        <v>5</v>
      </c>
      <c r="B32" s="132" t="s">
        <v>154</v>
      </c>
      <c r="C32" s="141">
        <v>938700000</v>
      </c>
      <c r="D32" s="141">
        <v>766600000</v>
      </c>
      <c r="E32" s="141">
        <v>172100000</v>
      </c>
      <c r="F32" s="138" t="s">
        <v>324</v>
      </c>
      <c r="G32" s="141">
        <v>34420000</v>
      </c>
      <c r="H32" s="141">
        <v>36308460</v>
      </c>
      <c r="I32" s="141">
        <v>21.097303893085414</v>
      </c>
      <c r="J32" s="141">
        <v>-1888460</v>
      </c>
      <c r="K32" s="138" t="s">
        <v>326</v>
      </c>
      <c r="L32" s="141">
        <v>353521118.60000002</v>
      </c>
      <c r="M32" s="141">
        <v>152939080.38</v>
      </c>
      <c r="N32" s="141">
        <v>63883333.333333336</v>
      </c>
      <c r="O32" s="141">
        <v>5.5338552350639185</v>
      </c>
      <c r="P32" s="141">
        <v>351632658.60000002</v>
      </c>
      <c r="Q32" s="141">
        <v>5.5042941601878423</v>
      </c>
      <c r="R32" s="138" t="s">
        <v>327</v>
      </c>
      <c r="S32" s="138" t="s">
        <v>328</v>
      </c>
      <c r="T32" s="138" t="s">
        <v>327</v>
      </c>
      <c r="U32" s="139">
        <v>3</v>
      </c>
    </row>
    <row r="33" spans="1:21" x14ac:dyDescent="0.7">
      <c r="A33" s="132" t="s">
        <v>6</v>
      </c>
      <c r="B33" s="132" t="s">
        <v>160</v>
      </c>
      <c r="C33" s="141">
        <v>4409780184.8900003</v>
      </c>
      <c r="D33" s="141">
        <v>4072691632.0900002</v>
      </c>
      <c r="E33" s="141">
        <v>337088552.80000019</v>
      </c>
      <c r="F33" s="138" t="s">
        <v>324</v>
      </c>
      <c r="G33" s="141">
        <v>67417710.560000002</v>
      </c>
      <c r="H33" s="141">
        <v>213121569.00999999</v>
      </c>
      <c r="I33" s="141">
        <v>63.224208368905451</v>
      </c>
      <c r="J33" s="141">
        <v>-145703858.44999999</v>
      </c>
      <c r="K33" s="138" t="s">
        <v>326</v>
      </c>
      <c r="L33" s="141">
        <v>1631875177.5799999</v>
      </c>
      <c r="M33" s="141">
        <v>501619875.52999997</v>
      </c>
      <c r="N33" s="141">
        <v>339390969.34083337</v>
      </c>
      <c r="O33" s="141">
        <v>4.8082457254223208</v>
      </c>
      <c r="P33" s="141">
        <v>1486171319.1299999</v>
      </c>
      <c r="Q33" s="141">
        <v>4.3789359570068953</v>
      </c>
      <c r="R33" s="138" t="s">
        <v>327</v>
      </c>
      <c r="S33" s="138" t="s">
        <v>328</v>
      </c>
      <c r="T33" s="138" t="s">
        <v>327</v>
      </c>
      <c r="U33" s="139">
        <v>3</v>
      </c>
    </row>
    <row r="34" spans="1:21" x14ac:dyDescent="0.7">
      <c r="A34" s="132" t="s">
        <v>6</v>
      </c>
      <c r="B34" s="132" t="s">
        <v>163</v>
      </c>
      <c r="C34" s="141">
        <v>640600090.95000017</v>
      </c>
      <c r="D34" s="141">
        <v>607437568.88</v>
      </c>
      <c r="E34" s="141">
        <v>33162522.070000172</v>
      </c>
      <c r="F34" s="138" t="s">
        <v>324</v>
      </c>
      <c r="G34" s="141">
        <v>6632504.4199999999</v>
      </c>
      <c r="H34" s="141">
        <v>29145688.93</v>
      </c>
      <c r="I34" s="141">
        <v>87.88743168712756</v>
      </c>
      <c r="J34" s="141">
        <v>-22513184.509999998</v>
      </c>
      <c r="K34" s="138" t="s">
        <v>326</v>
      </c>
      <c r="L34" s="141">
        <v>113798545.7</v>
      </c>
      <c r="M34" s="141">
        <v>-49846089.770000011</v>
      </c>
      <c r="N34" s="141">
        <v>50619797.406666666</v>
      </c>
      <c r="O34" s="141">
        <v>2.2481035391305744</v>
      </c>
      <c r="P34" s="141">
        <v>91285361.189999998</v>
      </c>
      <c r="Q34" s="141">
        <v>1.8033529541147006</v>
      </c>
      <c r="R34" s="138" t="s">
        <v>327</v>
      </c>
      <c r="S34" s="138" t="s">
        <v>328</v>
      </c>
      <c r="T34" s="138" t="s">
        <v>327</v>
      </c>
      <c r="U34" s="139">
        <v>3</v>
      </c>
    </row>
    <row r="35" spans="1:21" x14ac:dyDescent="0.7">
      <c r="A35" s="132" t="s">
        <v>6</v>
      </c>
      <c r="B35" s="132" t="s">
        <v>164</v>
      </c>
      <c r="C35" s="141">
        <v>54954330.350000001</v>
      </c>
      <c r="D35" s="141">
        <v>47068390.310000002</v>
      </c>
      <c r="E35" s="141">
        <v>7885940.0399999991</v>
      </c>
      <c r="F35" s="138" t="s">
        <v>324</v>
      </c>
      <c r="G35" s="141">
        <v>1577188.01</v>
      </c>
      <c r="H35" s="141">
        <v>9445318</v>
      </c>
      <c r="I35" s="141">
        <v>119.77415440759553</v>
      </c>
      <c r="J35" s="141">
        <v>-7868129.9900000002</v>
      </c>
      <c r="K35" s="138" t="s">
        <v>326</v>
      </c>
      <c r="L35" s="141">
        <v>20609807.77</v>
      </c>
      <c r="M35" s="141">
        <v>15310353.029999999</v>
      </c>
      <c r="N35" s="141">
        <v>3922365.8591666669</v>
      </c>
      <c r="O35" s="141">
        <v>5.2544327862313924</v>
      </c>
      <c r="P35" s="141">
        <v>12741677.779999999</v>
      </c>
      <c r="Q35" s="141">
        <v>3.2484674396760771</v>
      </c>
      <c r="R35" s="138" t="s">
        <v>327</v>
      </c>
      <c r="S35" s="138" t="s">
        <v>328</v>
      </c>
      <c r="T35" s="138" t="s">
        <v>327</v>
      </c>
      <c r="U35" s="139">
        <v>3</v>
      </c>
    </row>
    <row r="36" spans="1:21" x14ac:dyDescent="0.7">
      <c r="A36" s="132" t="s">
        <v>6</v>
      </c>
      <c r="B36" s="132" t="s">
        <v>169</v>
      </c>
      <c r="C36" s="141">
        <v>136849577</v>
      </c>
      <c r="D36" s="141">
        <v>127711073</v>
      </c>
      <c r="E36" s="141">
        <v>9138504</v>
      </c>
      <c r="F36" s="138" t="s">
        <v>324</v>
      </c>
      <c r="G36" s="141">
        <v>1827700.8</v>
      </c>
      <c r="H36" s="141">
        <v>6794175</v>
      </c>
      <c r="I36" s="141">
        <v>74.346687379028339</v>
      </c>
      <c r="J36" s="141">
        <v>-4966474.2</v>
      </c>
      <c r="K36" s="138" t="s">
        <v>326</v>
      </c>
      <c r="L36" s="141">
        <v>28240402.010000002</v>
      </c>
      <c r="M36" s="141">
        <v>11855060.449999999</v>
      </c>
      <c r="N36" s="141">
        <v>10642589.416666666</v>
      </c>
      <c r="O36" s="141">
        <v>2.653527342300225</v>
      </c>
      <c r="P36" s="141">
        <v>23273927.810000002</v>
      </c>
      <c r="Q36" s="141">
        <v>2.1868670206850429</v>
      </c>
      <c r="R36" s="138" t="s">
        <v>327</v>
      </c>
      <c r="S36" s="138" t="s">
        <v>328</v>
      </c>
      <c r="T36" s="138" t="s">
        <v>327</v>
      </c>
      <c r="U36" s="139">
        <v>3</v>
      </c>
    </row>
    <row r="37" spans="1:21" x14ac:dyDescent="0.7">
      <c r="A37" s="132" t="s">
        <v>6</v>
      </c>
      <c r="B37" s="132" t="s">
        <v>173</v>
      </c>
      <c r="C37" s="141">
        <v>295808456.13999999</v>
      </c>
      <c r="D37" s="141">
        <v>278121535.55000001</v>
      </c>
      <c r="E37" s="141">
        <v>17686920.589999974</v>
      </c>
      <c r="F37" s="138" t="s">
        <v>324</v>
      </c>
      <c r="G37" s="141">
        <v>3537384.1199999996</v>
      </c>
      <c r="H37" s="141">
        <v>5687500</v>
      </c>
      <c r="I37" s="141">
        <v>32.156530420652544</v>
      </c>
      <c r="J37" s="141">
        <v>-2150115.8800000004</v>
      </c>
      <c r="K37" s="138" t="s">
        <v>326</v>
      </c>
      <c r="L37" s="141">
        <v>34223895.189999998</v>
      </c>
      <c r="M37" s="141">
        <v>-2429336.7299999967</v>
      </c>
      <c r="N37" s="141">
        <v>23176794.629166666</v>
      </c>
      <c r="O37" s="141">
        <v>1.4766448828489505</v>
      </c>
      <c r="P37" s="141">
        <v>32073779.309999999</v>
      </c>
      <c r="Q37" s="141">
        <v>1.3838746825515289</v>
      </c>
      <c r="R37" s="138" t="s">
        <v>327</v>
      </c>
      <c r="S37" s="138" t="s">
        <v>328</v>
      </c>
      <c r="T37" s="138" t="s">
        <v>327</v>
      </c>
      <c r="U37" s="139">
        <v>3</v>
      </c>
    </row>
    <row r="38" spans="1:21" x14ac:dyDescent="0.7">
      <c r="A38" s="274" t="s">
        <v>7</v>
      </c>
      <c r="B38" s="274"/>
      <c r="C38" s="152">
        <v>28593932998.170006</v>
      </c>
      <c r="D38" s="152">
        <v>24794407423.950001</v>
      </c>
      <c r="E38" s="152">
        <v>3799525574.220005</v>
      </c>
      <c r="F38" s="153" t="s">
        <v>324</v>
      </c>
      <c r="G38" s="152">
        <v>759905114.85000002</v>
      </c>
      <c r="H38" s="152">
        <v>887828003</v>
      </c>
      <c r="I38" s="152">
        <v>23.366812136335206</v>
      </c>
      <c r="J38" s="152">
        <v>-127922888.14999998</v>
      </c>
      <c r="K38" s="153" t="s">
        <v>326</v>
      </c>
      <c r="L38" s="152">
        <v>5925442904.5999985</v>
      </c>
      <c r="M38" s="152">
        <v>762135213.72000122</v>
      </c>
      <c r="N38" s="152">
        <v>2066200618.6625001</v>
      </c>
      <c r="O38" s="152">
        <v>2.8677965010172515</v>
      </c>
      <c r="P38" s="152">
        <v>5797520016.4499989</v>
      </c>
      <c r="Q38" s="152">
        <v>2.8058843677062049</v>
      </c>
      <c r="R38" s="153" t="s">
        <v>327</v>
      </c>
      <c r="S38" s="153" t="s">
        <v>328</v>
      </c>
      <c r="T38" s="153" t="s">
        <v>327</v>
      </c>
      <c r="U38" s="154">
        <v>3</v>
      </c>
    </row>
  </sheetData>
  <autoFilter ref="A3:U38" xr:uid="{0FA6E859-DE9E-4756-9FFC-59F73ABE6555}">
    <filterColumn colId="0" showButton="0"/>
  </autoFilter>
  <mergeCells count="4">
    <mergeCell ref="A1:U1"/>
    <mergeCell ref="A2:B3"/>
    <mergeCell ref="J2:K2"/>
    <mergeCell ref="A38:B38"/>
  </mergeCells>
  <conditionalFormatting sqref="F2:F3">
    <cfRule type="containsText" dxfId="7" priority="1" operator="containsText" text="เกินดุล">
      <formula>NOT(ISERROR(SEARCH("เกินดุล",F2)))</formula>
    </cfRule>
    <cfRule type="containsText" dxfId="6" priority="2" operator="containsText" text="สมดุล">
      <formula>NOT(ISERROR(SEARCH("สมดุล",F2)))</formula>
    </cfRule>
    <cfRule type="containsText" dxfId="5" priority="3" operator="containsText" text="ขาดดุล">
      <formula>NOT(ISERROR(SEARCH("ขาดดุล",F2)))</formula>
    </cfRule>
    <cfRule type="containsText" dxfId="4" priority="4" operator="containsText" text="สมดุล">
      <formula>NOT(ISERROR(SEARCH("สมดุล",F2)))</formula>
    </cfRule>
  </conditionalFormatting>
  <pageMargins left="0.31496062992125984" right="0.11811023622047245" top="0.74803149606299213" bottom="0.74803149606299213" header="0.31496062992125984" footer="0.31496062992125984"/>
  <pageSetup paperSize="9" scale="48" orientation="landscape" r:id="rId1"/>
  <headerFooter>
    <oddFooter>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3399-A623-47E6-B10A-CE645E92C570}">
  <dimension ref="A1:P84"/>
  <sheetViews>
    <sheetView zoomScale="50" zoomScaleNormal="50" workbookViewId="0">
      <selection activeCell="K35" sqref="K35:P35"/>
    </sheetView>
  </sheetViews>
  <sheetFormatPr defaultRowHeight="24.6" x14ac:dyDescent="0.25"/>
  <cols>
    <col min="1" max="1" width="6" style="134" customWidth="1"/>
    <col min="2" max="2" width="9.3984375" style="134" customWidth="1"/>
    <col min="3" max="3" width="13.8984375" style="135" customWidth="1"/>
    <col min="4" max="4" width="8.19921875" style="136" customWidth="1"/>
    <col min="5" max="5" width="17" style="134" customWidth="1"/>
    <col min="6" max="6" width="13.296875" style="137" customWidth="1"/>
    <col min="7" max="7" width="16.3984375" style="137" customWidth="1"/>
    <col min="8" max="8" width="16.8984375" style="137" customWidth="1"/>
    <col min="9" max="9" width="16.59765625" style="137" customWidth="1"/>
    <col min="10" max="10" width="17.3984375" style="137" customWidth="1"/>
    <col min="11" max="11" width="14.5" style="137" customWidth="1"/>
    <col min="12" max="12" width="7.3984375" style="136" customWidth="1"/>
    <col min="13" max="13" width="10.5" style="136" customWidth="1"/>
    <col min="14" max="14" width="11.59765625" style="136" customWidth="1"/>
    <col min="15" max="15" width="11.8984375" style="136" customWidth="1"/>
    <col min="16" max="16" width="40.796875" style="133" customWidth="1"/>
    <col min="17" max="16384" width="8.796875" style="134"/>
  </cols>
  <sheetData>
    <row r="1" spans="1:16" x14ac:dyDescent="0.25">
      <c r="P1" s="134" t="s">
        <v>353</v>
      </c>
    </row>
    <row r="2" spans="1:16" ht="30" x14ac:dyDescent="0.25">
      <c r="A2" s="279" t="s">
        <v>424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</row>
    <row r="3" spans="1:16" s="133" customFormat="1" ht="30" x14ac:dyDescent="0.25">
      <c r="A3" s="283" t="s">
        <v>429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6" s="133" customFormat="1" ht="172.2" x14ac:dyDescent="0.25">
      <c r="A4" s="143" t="s">
        <v>323</v>
      </c>
      <c r="B4" s="143" t="s">
        <v>355</v>
      </c>
      <c r="C4" s="143" t="s">
        <v>342</v>
      </c>
      <c r="D4" s="143" t="s">
        <v>212</v>
      </c>
      <c r="E4" s="143" t="s">
        <v>286</v>
      </c>
      <c r="F4" s="144" t="s">
        <v>213</v>
      </c>
      <c r="G4" s="254" t="s">
        <v>289</v>
      </c>
      <c r="H4" s="144" t="s">
        <v>426</v>
      </c>
      <c r="I4" s="144" t="s">
        <v>427</v>
      </c>
      <c r="J4" s="144" t="s">
        <v>270</v>
      </c>
      <c r="K4" s="144" t="s">
        <v>272</v>
      </c>
      <c r="L4" s="143" t="s">
        <v>293</v>
      </c>
      <c r="M4" s="143" t="s">
        <v>294</v>
      </c>
      <c r="N4" s="143" t="s">
        <v>295</v>
      </c>
      <c r="O4" s="145" t="s">
        <v>428</v>
      </c>
      <c r="P4" s="143" t="s">
        <v>343</v>
      </c>
    </row>
    <row r="5" spans="1:16" ht="73.8" x14ac:dyDescent="0.25">
      <c r="A5" s="263">
        <v>1</v>
      </c>
      <c r="B5" s="264" t="s">
        <v>0</v>
      </c>
      <c r="C5" s="265" t="s">
        <v>97</v>
      </c>
      <c r="D5" s="266" t="s">
        <v>324</v>
      </c>
      <c r="E5" s="267">
        <v>2389140</v>
      </c>
      <c r="F5" s="267">
        <v>477828</v>
      </c>
      <c r="G5" s="268">
        <v>-922172</v>
      </c>
      <c r="H5" s="267">
        <v>35114589.670000002</v>
      </c>
      <c r="I5" s="267">
        <v>24293162.850000001</v>
      </c>
      <c r="J5" s="267">
        <v>34192417.670000002</v>
      </c>
      <c r="K5" s="267">
        <v>3.3869287730408044</v>
      </c>
      <c r="L5" s="266" t="s">
        <v>327</v>
      </c>
      <c r="M5" s="266" t="s">
        <v>328</v>
      </c>
      <c r="N5" s="266" t="s">
        <v>327</v>
      </c>
      <c r="O5" s="266">
        <v>2.8001218149492146</v>
      </c>
      <c r="P5" s="269" t="s">
        <v>467</v>
      </c>
    </row>
    <row r="6" spans="1:16" ht="49.2" x14ac:dyDescent="0.25">
      <c r="A6" s="263">
        <v>2</v>
      </c>
      <c r="B6" s="264" t="s">
        <v>0</v>
      </c>
      <c r="C6" s="265" t="s">
        <v>101</v>
      </c>
      <c r="D6" s="266" t="s">
        <v>324</v>
      </c>
      <c r="E6" s="267">
        <v>3739761.5099999905</v>
      </c>
      <c r="F6" s="267">
        <v>747952.31</v>
      </c>
      <c r="G6" s="268">
        <v>-776547.69</v>
      </c>
      <c r="H6" s="267">
        <v>29840022.800000001</v>
      </c>
      <c r="I6" s="267">
        <v>6190509.6300000027</v>
      </c>
      <c r="J6" s="267">
        <v>29063475.109999999</v>
      </c>
      <c r="K6" s="267">
        <v>2.0214873499144912</v>
      </c>
      <c r="L6" s="266" t="s">
        <v>327</v>
      </c>
      <c r="M6" s="266" t="s">
        <v>328</v>
      </c>
      <c r="N6" s="266" t="s">
        <v>327</v>
      </c>
      <c r="O6" s="266">
        <v>1.2335865589854713</v>
      </c>
      <c r="P6" s="269" t="s">
        <v>468</v>
      </c>
    </row>
    <row r="7" spans="1:16" ht="49.2" x14ac:dyDescent="0.25">
      <c r="A7" s="263">
        <v>3</v>
      </c>
      <c r="B7" s="264" t="s">
        <v>0</v>
      </c>
      <c r="C7" s="265" t="s">
        <v>104</v>
      </c>
      <c r="D7" s="266" t="s">
        <v>324</v>
      </c>
      <c r="E7" s="267">
        <v>5144616</v>
      </c>
      <c r="F7" s="267">
        <v>1028923.2</v>
      </c>
      <c r="G7" s="268">
        <v>-1686442.8</v>
      </c>
      <c r="H7" s="267">
        <v>17525436</v>
      </c>
      <c r="I7" s="267">
        <v>43696.080000000075</v>
      </c>
      <c r="J7" s="267">
        <v>15838993.199999999</v>
      </c>
      <c r="K7" s="267">
        <v>1.306569366889645</v>
      </c>
      <c r="L7" s="266" t="s">
        <v>327</v>
      </c>
      <c r="M7" s="266" t="s">
        <v>328</v>
      </c>
      <c r="N7" s="266" t="s">
        <v>327</v>
      </c>
      <c r="O7" s="266">
        <v>0.77334013317637329</v>
      </c>
      <c r="P7" s="269" t="s">
        <v>466</v>
      </c>
    </row>
    <row r="8" spans="1:16" ht="123" x14ac:dyDescent="0.25">
      <c r="A8" s="263">
        <v>4</v>
      </c>
      <c r="B8" s="264" t="s">
        <v>1</v>
      </c>
      <c r="C8" s="265" t="s">
        <v>107</v>
      </c>
      <c r="D8" s="266" t="s">
        <v>324</v>
      </c>
      <c r="E8" s="267">
        <v>36478878.00999999</v>
      </c>
      <c r="F8" s="267">
        <v>7295775.6099999994</v>
      </c>
      <c r="G8" s="268">
        <v>-6460784.3900000006</v>
      </c>
      <c r="H8" s="267">
        <v>182265608.81</v>
      </c>
      <c r="I8" s="267">
        <v>35187692.969999999</v>
      </c>
      <c r="J8" s="267">
        <v>175804824.42000002</v>
      </c>
      <c r="K8" s="267">
        <v>3.0450945548489563</v>
      </c>
      <c r="L8" s="266" t="s">
        <v>327</v>
      </c>
      <c r="M8" s="266" t="s">
        <v>328</v>
      </c>
      <c r="N8" s="266" t="s">
        <v>327</v>
      </c>
      <c r="O8" s="266">
        <v>0.98748542909844983</v>
      </c>
      <c r="P8" s="269" t="s">
        <v>482</v>
      </c>
    </row>
    <row r="9" spans="1:16" ht="49.2" x14ac:dyDescent="0.25">
      <c r="A9" s="263">
        <v>5</v>
      </c>
      <c r="B9" s="264" t="s">
        <v>1</v>
      </c>
      <c r="C9" s="265" t="s">
        <v>108</v>
      </c>
      <c r="D9" s="266" t="s">
        <v>324</v>
      </c>
      <c r="E9" s="267">
        <v>5013199.3199999481</v>
      </c>
      <c r="F9" s="267">
        <v>1002639.87</v>
      </c>
      <c r="G9" s="268">
        <v>-3328790.13</v>
      </c>
      <c r="H9" s="267">
        <v>28461541.960000001</v>
      </c>
      <c r="I9" s="267">
        <v>12911279.820000002</v>
      </c>
      <c r="J9" s="267">
        <v>25132751.830000002</v>
      </c>
      <c r="K9" s="267">
        <v>2.4152399571270249</v>
      </c>
      <c r="L9" s="266" t="s">
        <v>327</v>
      </c>
      <c r="M9" s="266" t="s">
        <v>328</v>
      </c>
      <c r="N9" s="266" t="s">
        <v>327</v>
      </c>
      <c r="O9" s="266">
        <v>1.8468711136039855</v>
      </c>
      <c r="P9" s="269" t="s">
        <v>483</v>
      </c>
    </row>
    <row r="10" spans="1:16" ht="49.2" x14ac:dyDescent="0.25">
      <c r="A10" s="263">
        <v>6</v>
      </c>
      <c r="B10" s="264" t="s">
        <v>1</v>
      </c>
      <c r="C10" s="265" t="s">
        <v>112</v>
      </c>
      <c r="D10" s="266" t="s">
        <v>324</v>
      </c>
      <c r="E10" s="267">
        <v>14014308.840000004</v>
      </c>
      <c r="F10" s="267">
        <v>2802861.7699999996</v>
      </c>
      <c r="G10" s="268">
        <v>-6355940.3300000001</v>
      </c>
      <c r="H10" s="267">
        <v>31980188.800000001</v>
      </c>
      <c r="I10" s="267">
        <v>11679460.09</v>
      </c>
      <c r="J10" s="267">
        <v>25624248.469999999</v>
      </c>
      <c r="K10" s="267">
        <v>2.4652147785695711</v>
      </c>
      <c r="L10" s="266" t="s">
        <v>327</v>
      </c>
      <c r="M10" s="266" t="s">
        <v>328</v>
      </c>
      <c r="N10" s="266" t="s">
        <v>327</v>
      </c>
      <c r="O10" s="266">
        <v>2.3573555070670662</v>
      </c>
      <c r="P10" s="269" t="s">
        <v>483</v>
      </c>
    </row>
    <row r="11" spans="1:16" ht="49.2" x14ac:dyDescent="0.25">
      <c r="A11" s="263">
        <v>7</v>
      </c>
      <c r="B11" s="264" t="s">
        <v>1</v>
      </c>
      <c r="C11" s="265" t="s">
        <v>113</v>
      </c>
      <c r="D11" s="266" t="s">
        <v>324</v>
      </c>
      <c r="E11" s="267">
        <v>3633048.3100000024</v>
      </c>
      <c r="F11" s="267">
        <v>726609.67</v>
      </c>
      <c r="G11" s="268">
        <v>-127799.98999999999</v>
      </c>
      <c r="H11" s="267">
        <v>9417684.8100000005</v>
      </c>
      <c r="I11" s="267">
        <v>-3725949.0799999982</v>
      </c>
      <c r="J11" s="267">
        <v>9289884.8200000003</v>
      </c>
      <c r="K11" s="267">
        <v>1.0527840937511124</v>
      </c>
      <c r="L11" s="266" t="s">
        <v>327</v>
      </c>
      <c r="M11" s="266" t="s">
        <v>328</v>
      </c>
      <c r="N11" s="266" t="s">
        <v>327</v>
      </c>
      <c r="O11" s="266">
        <v>0.7312265015102587</v>
      </c>
      <c r="P11" s="269" t="s">
        <v>484</v>
      </c>
    </row>
    <row r="12" spans="1:16" ht="73.8" x14ac:dyDescent="0.25">
      <c r="A12" s="263">
        <v>8</v>
      </c>
      <c r="B12" s="264" t="s">
        <v>3</v>
      </c>
      <c r="C12" s="265" t="s">
        <v>130</v>
      </c>
      <c r="D12" s="266" t="s">
        <v>324</v>
      </c>
      <c r="E12" s="267">
        <v>2589617.8700000048</v>
      </c>
      <c r="F12" s="267">
        <v>517923.58</v>
      </c>
      <c r="G12" s="268">
        <v>-7929142.4199999999</v>
      </c>
      <c r="H12" s="267">
        <v>58813711.439999998</v>
      </c>
      <c r="I12" s="267">
        <v>42649652.410000004</v>
      </c>
      <c r="J12" s="267">
        <v>50884569.019999996</v>
      </c>
      <c r="K12" s="267">
        <v>4.7926685645929936</v>
      </c>
      <c r="L12" s="266" t="s">
        <v>327</v>
      </c>
      <c r="M12" s="266" t="s">
        <v>328</v>
      </c>
      <c r="N12" s="266" t="s">
        <v>327</v>
      </c>
      <c r="O12" s="266">
        <v>4.785919040163237</v>
      </c>
      <c r="P12" s="269" t="s">
        <v>472</v>
      </c>
    </row>
    <row r="13" spans="1:16" ht="49.2" x14ac:dyDescent="0.25">
      <c r="A13" s="263">
        <v>9</v>
      </c>
      <c r="B13" s="264" t="s">
        <v>3</v>
      </c>
      <c r="C13" s="265" t="s">
        <v>131</v>
      </c>
      <c r="D13" s="266" t="s">
        <v>324</v>
      </c>
      <c r="E13" s="267">
        <v>18270789.019999981</v>
      </c>
      <c r="F13" s="267">
        <v>3654157.8099999996</v>
      </c>
      <c r="G13" s="268">
        <v>-1458842.1900000004</v>
      </c>
      <c r="H13" s="267">
        <v>28199394.670000002</v>
      </c>
      <c r="I13" s="267">
        <v>19991537.93</v>
      </c>
      <c r="J13" s="267">
        <v>26740552.48</v>
      </c>
      <c r="K13" s="267">
        <v>3.1695749022609423</v>
      </c>
      <c r="L13" s="266" t="s">
        <v>327</v>
      </c>
      <c r="M13" s="266" t="s">
        <v>328</v>
      </c>
      <c r="N13" s="266" t="s">
        <v>327</v>
      </c>
      <c r="O13" s="266">
        <v>3.7434398008987464</v>
      </c>
      <c r="P13" s="269" t="s">
        <v>474</v>
      </c>
    </row>
    <row r="14" spans="1:16" ht="73.8" x14ac:dyDescent="0.25">
      <c r="A14" s="263">
        <v>10</v>
      </c>
      <c r="B14" s="264" t="s">
        <v>3</v>
      </c>
      <c r="C14" s="265" t="s">
        <v>137</v>
      </c>
      <c r="D14" s="266" t="s">
        <v>324</v>
      </c>
      <c r="E14" s="267">
        <v>5507578.2000000179</v>
      </c>
      <c r="F14" s="267">
        <v>1101515.6399999999</v>
      </c>
      <c r="G14" s="268">
        <v>-809464.3600000001</v>
      </c>
      <c r="H14" s="267">
        <v>35721483.969999999</v>
      </c>
      <c r="I14" s="267">
        <v>18775211.82</v>
      </c>
      <c r="J14" s="267">
        <v>34912019.609999999</v>
      </c>
      <c r="K14" s="267">
        <v>3.6161924871359337</v>
      </c>
      <c r="L14" s="266" t="s">
        <v>327</v>
      </c>
      <c r="M14" s="266" t="s">
        <v>328</v>
      </c>
      <c r="N14" s="266" t="s">
        <v>327</v>
      </c>
      <c r="O14" s="266">
        <v>1.6543605044316205</v>
      </c>
      <c r="P14" s="269" t="s">
        <v>475</v>
      </c>
    </row>
    <row r="15" spans="1:16" ht="49.2" x14ac:dyDescent="0.25">
      <c r="A15" s="263">
        <v>11</v>
      </c>
      <c r="B15" s="264" t="s">
        <v>3</v>
      </c>
      <c r="C15" s="265" t="s">
        <v>344</v>
      </c>
      <c r="D15" s="266" t="s">
        <v>324</v>
      </c>
      <c r="E15" s="267">
        <v>9598505.5799999684</v>
      </c>
      <c r="F15" s="267">
        <v>1919701.12</v>
      </c>
      <c r="G15" s="268">
        <v>-1898498.88</v>
      </c>
      <c r="H15" s="267">
        <v>25493751.66</v>
      </c>
      <c r="I15" s="267">
        <v>14095174.020000001</v>
      </c>
      <c r="J15" s="267">
        <v>23595252.780000001</v>
      </c>
      <c r="K15" s="267">
        <v>2.5434344011035823</v>
      </c>
      <c r="L15" s="266" t="s">
        <v>327</v>
      </c>
      <c r="M15" s="266" t="s">
        <v>328</v>
      </c>
      <c r="N15" s="266" t="s">
        <v>327</v>
      </c>
      <c r="O15" s="266">
        <v>2.6003057464989827</v>
      </c>
      <c r="P15" s="269" t="s">
        <v>476</v>
      </c>
    </row>
    <row r="16" spans="1:16" ht="49.2" x14ac:dyDescent="0.25">
      <c r="A16" s="263">
        <v>12</v>
      </c>
      <c r="B16" s="264" t="s">
        <v>3</v>
      </c>
      <c r="C16" s="265" t="s">
        <v>142</v>
      </c>
      <c r="D16" s="266" t="s">
        <v>324</v>
      </c>
      <c r="E16" s="267">
        <v>10151388.700000018</v>
      </c>
      <c r="F16" s="267">
        <v>2030277.74</v>
      </c>
      <c r="G16" s="268">
        <v>-4459722.26</v>
      </c>
      <c r="H16" s="267">
        <v>25060795.32</v>
      </c>
      <c r="I16" s="267">
        <v>15694211.950000001</v>
      </c>
      <c r="J16" s="267">
        <v>20601073.060000002</v>
      </c>
      <c r="K16" s="267">
        <v>3.0908449973835723</v>
      </c>
      <c r="L16" s="266" t="s">
        <v>327</v>
      </c>
      <c r="M16" s="266" t="s">
        <v>328</v>
      </c>
      <c r="N16" s="266" t="s">
        <v>327</v>
      </c>
      <c r="O16" s="266">
        <v>4.3034664004498868</v>
      </c>
      <c r="P16" s="269" t="s">
        <v>477</v>
      </c>
    </row>
    <row r="17" spans="1:16" ht="49.2" x14ac:dyDescent="0.25">
      <c r="A17" s="263">
        <v>13</v>
      </c>
      <c r="B17" s="264" t="s">
        <v>3</v>
      </c>
      <c r="C17" s="265" t="s">
        <v>348</v>
      </c>
      <c r="D17" s="266" t="s">
        <v>324</v>
      </c>
      <c r="E17" s="267">
        <v>4593536.4900001287</v>
      </c>
      <c r="F17" s="267">
        <v>918707.3</v>
      </c>
      <c r="G17" s="268">
        <v>-51232157.700000003</v>
      </c>
      <c r="H17" s="267">
        <v>260060039.24000001</v>
      </c>
      <c r="I17" s="267">
        <v>157158623.75</v>
      </c>
      <c r="J17" s="267">
        <v>208827881.54000002</v>
      </c>
      <c r="K17" s="267">
        <v>3.3981050803525896</v>
      </c>
      <c r="L17" s="266" t="s">
        <v>327</v>
      </c>
      <c r="M17" s="266" t="s">
        <v>328</v>
      </c>
      <c r="N17" s="266" t="s">
        <v>327</v>
      </c>
      <c r="O17" s="266">
        <v>2.7979524870917274</v>
      </c>
      <c r="P17" s="269" t="s">
        <v>474</v>
      </c>
    </row>
    <row r="18" spans="1:16" ht="98.4" x14ac:dyDescent="0.25">
      <c r="A18" s="263">
        <v>14</v>
      </c>
      <c r="B18" s="264" t="s">
        <v>3</v>
      </c>
      <c r="C18" s="265" t="s">
        <v>144</v>
      </c>
      <c r="D18" s="266" t="s">
        <v>324</v>
      </c>
      <c r="E18" s="267">
        <v>7841160.2700000256</v>
      </c>
      <c r="F18" s="267">
        <v>1568232.06</v>
      </c>
      <c r="G18" s="268">
        <v>-23431767.940000001</v>
      </c>
      <c r="H18" s="267">
        <v>52695066.409999996</v>
      </c>
      <c r="I18" s="267">
        <v>41868045.079999998</v>
      </c>
      <c r="J18" s="267">
        <v>29263298.469999995</v>
      </c>
      <c r="K18" s="267">
        <v>3.8434675039502411</v>
      </c>
      <c r="L18" s="266" t="s">
        <v>327</v>
      </c>
      <c r="M18" s="266" t="s">
        <v>328</v>
      </c>
      <c r="N18" s="266" t="s">
        <v>327</v>
      </c>
      <c r="O18" s="266">
        <v>4.1693331571412804</v>
      </c>
      <c r="P18" s="269" t="s">
        <v>478</v>
      </c>
    </row>
    <row r="19" spans="1:16" ht="49.2" x14ac:dyDescent="0.25">
      <c r="A19" s="263">
        <v>15</v>
      </c>
      <c r="B19" s="264" t="s">
        <v>4</v>
      </c>
      <c r="C19" s="265" t="s">
        <v>145</v>
      </c>
      <c r="D19" s="266" t="s">
        <v>324</v>
      </c>
      <c r="E19" s="267">
        <v>131680000</v>
      </c>
      <c r="F19" s="267">
        <v>26336000</v>
      </c>
      <c r="G19" s="268">
        <v>-78204273</v>
      </c>
      <c r="H19" s="267">
        <v>728787190.39999998</v>
      </c>
      <c r="I19" s="267">
        <v>430905809.50999999</v>
      </c>
      <c r="J19" s="267">
        <v>650582917.39999998</v>
      </c>
      <c r="K19" s="267">
        <v>6.2457459049417183</v>
      </c>
      <c r="L19" s="266" t="s">
        <v>327</v>
      </c>
      <c r="M19" s="266" t="s">
        <v>328</v>
      </c>
      <c r="N19" s="266" t="s">
        <v>327</v>
      </c>
      <c r="O19" s="266">
        <v>4.2691081897368113</v>
      </c>
      <c r="P19" s="269" t="s">
        <v>479</v>
      </c>
    </row>
    <row r="20" spans="1:16" ht="123" x14ac:dyDescent="0.25">
      <c r="A20" s="263">
        <v>16</v>
      </c>
      <c r="B20" s="264" t="s">
        <v>4</v>
      </c>
      <c r="C20" s="265" t="s">
        <v>150</v>
      </c>
      <c r="D20" s="266" t="s">
        <v>324</v>
      </c>
      <c r="E20" s="267">
        <v>9539196.4299999923</v>
      </c>
      <c r="F20" s="267">
        <v>1907839.29</v>
      </c>
      <c r="G20" s="268">
        <v>-4668451.71</v>
      </c>
      <c r="H20" s="267">
        <v>46009344.93</v>
      </c>
      <c r="I20" s="267">
        <v>27983752.260000002</v>
      </c>
      <c r="J20" s="267">
        <v>41340893.219999999</v>
      </c>
      <c r="K20" s="267">
        <v>6.5248996101311647</v>
      </c>
      <c r="L20" s="266" t="s">
        <v>327</v>
      </c>
      <c r="M20" s="266" t="s">
        <v>328</v>
      </c>
      <c r="N20" s="266" t="s">
        <v>327</v>
      </c>
      <c r="O20" s="266">
        <v>5.199581623405976</v>
      </c>
      <c r="P20" s="269" t="s">
        <v>480</v>
      </c>
    </row>
    <row r="21" spans="1:16" ht="123" x14ac:dyDescent="0.25">
      <c r="A21" s="263">
        <v>17</v>
      </c>
      <c r="B21" s="264" t="s">
        <v>4</v>
      </c>
      <c r="C21" s="265" t="s">
        <v>152</v>
      </c>
      <c r="D21" s="266" t="s">
        <v>324</v>
      </c>
      <c r="E21" s="267">
        <v>17690381.639999986</v>
      </c>
      <c r="F21" s="267">
        <v>3538076.3299999996</v>
      </c>
      <c r="G21" s="268">
        <v>-6503823.6699999999</v>
      </c>
      <c r="H21" s="267">
        <v>26672210.34</v>
      </c>
      <c r="I21" s="267">
        <v>1781566.4900000021</v>
      </c>
      <c r="J21" s="267">
        <v>20168386.670000002</v>
      </c>
      <c r="K21" s="267">
        <v>2.7502040227072406</v>
      </c>
      <c r="L21" s="266" t="s">
        <v>327</v>
      </c>
      <c r="M21" s="266" t="s">
        <v>328</v>
      </c>
      <c r="N21" s="266" t="s">
        <v>327</v>
      </c>
      <c r="O21" s="266">
        <v>0.91141136908415643</v>
      </c>
      <c r="P21" s="269" t="s">
        <v>481</v>
      </c>
    </row>
    <row r="22" spans="1:16" ht="98.4" x14ac:dyDescent="0.25">
      <c r="A22" s="263">
        <v>18</v>
      </c>
      <c r="B22" s="264" t="s">
        <v>6</v>
      </c>
      <c r="C22" s="265" t="s">
        <v>160</v>
      </c>
      <c r="D22" s="266" t="s">
        <v>324</v>
      </c>
      <c r="E22" s="267">
        <v>323977019.99999952</v>
      </c>
      <c r="F22" s="267">
        <v>64795404</v>
      </c>
      <c r="G22" s="268">
        <v>-142285674.09999999</v>
      </c>
      <c r="H22" s="267">
        <v>1490346451.3</v>
      </c>
      <c r="I22" s="267">
        <v>217580916</v>
      </c>
      <c r="J22" s="267">
        <v>1348060777.2</v>
      </c>
      <c r="K22" s="267">
        <v>3.794616818189168</v>
      </c>
      <c r="L22" s="266" t="s">
        <v>327</v>
      </c>
      <c r="M22" s="266" t="s">
        <v>328</v>
      </c>
      <c r="N22" s="266" t="s">
        <v>327</v>
      </c>
      <c r="O22" s="266">
        <v>1.4587183251969691</v>
      </c>
      <c r="P22" s="269" t="s">
        <v>473</v>
      </c>
    </row>
    <row r="23" spans="1:16" ht="49.2" x14ac:dyDescent="0.25">
      <c r="A23" s="263">
        <v>19</v>
      </c>
      <c r="B23" s="264" t="s">
        <v>6</v>
      </c>
      <c r="C23" s="265" t="s">
        <v>164</v>
      </c>
      <c r="D23" s="266" t="s">
        <v>324</v>
      </c>
      <c r="E23" s="267">
        <v>6343674.3899999931</v>
      </c>
      <c r="F23" s="267">
        <v>1268734.8800000001</v>
      </c>
      <c r="G23" s="268">
        <v>-2539025.12</v>
      </c>
      <c r="H23" s="267">
        <v>13565146.529999999</v>
      </c>
      <c r="I23" s="267">
        <v>8164388.7699999996</v>
      </c>
      <c r="J23" s="267">
        <v>11026121.41</v>
      </c>
      <c r="K23" s="267">
        <v>2.5713524439832147</v>
      </c>
      <c r="L23" s="266" t="s">
        <v>327</v>
      </c>
      <c r="M23" s="266" t="s">
        <v>328</v>
      </c>
      <c r="N23" s="266" t="s">
        <v>327</v>
      </c>
      <c r="O23" s="266">
        <v>3.4680941402108503</v>
      </c>
      <c r="P23" s="269" t="s">
        <v>469</v>
      </c>
    </row>
    <row r="24" spans="1:16" ht="49.2" x14ac:dyDescent="0.25">
      <c r="A24" s="263">
        <v>20</v>
      </c>
      <c r="B24" s="264" t="s">
        <v>6</v>
      </c>
      <c r="C24" s="265" t="s">
        <v>172</v>
      </c>
      <c r="D24" s="266" t="s">
        <v>324</v>
      </c>
      <c r="E24" s="267">
        <v>6494532.2999999821</v>
      </c>
      <c r="F24" s="267">
        <v>1298906.46</v>
      </c>
      <c r="G24" s="268">
        <v>-9895193.5399999991</v>
      </c>
      <c r="H24" s="267">
        <v>46312994.490000002</v>
      </c>
      <c r="I24" s="267">
        <v>25576344.049999997</v>
      </c>
      <c r="J24" s="267">
        <v>36417800.950000003</v>
      </c>
      <c r="K24" s="267">
        <v>2.4131541355971939</v>
      </c>
      <c r="L24" s="266" t="s">
        <v>327</v>
      </c>
      <c r="M24" s="266" t="s">
        <v>328</v>
      </c>
      <c r="N24" s="266" t="s">
        <v>327</v>
      </c>
      <c r="O24" s="266">
        <v>1.725177143445537</v>
      </c>
      <c r="P24" s="269" t="s">
        <v>470</v>
      </c>
    </row>
    <row r="25" spans="1:16" ht="27" x14ac:dyDescent="0.25">
      <c r="A25" s="263">
        <v>21</v>
      </c>
      <c r="B25" s="264" t="s">
        <v>6</v>
      </c>
      <c r="C25" s="265" t="s">
        <v>180</v>
      </c>
      <c r="D25" s="266" t="s">
        <v>324</v>
      </c>
      <c r="E25" s="267">
        <v>5550713.6299999952</v>
      </c>
      <c r="F25" s="267">
        <v>1110142.73</v>
      </c>
      <c r="G25" s="268">
        <v>-5122874.68</v>
      </c>
      <c r="H25" s="267">
        <v>23613584.84</v>
      </c>
      <c r="I25" s="267">
        <v>9675294.040000001</v>
      </c>
      <c r="J25" s="267">
        <v>18490710.16</v>
      </c>
      <c r="K25" s="267">
        <v>3.4999541122658502</v>
      </c>
      <c r="L25" s="266" t="s">
        <v>327</v>
      </c>
      <c r="M25" s="266" t="s">
        <v>328</v>
      </c>
      <c r="N25" s="266" t="s">
        <v>327</v>
      </c>
      <c r="O25" s="266">
        <v>1.942765284710801</v>
      </c>
      <c r="P25" s="269" t="s">
        <v>471</v>
      </c>
    </row>
    <row r="26" spans="1:16" x14ac:dyDescent="0.25">
      <c r="F26" s="135"/>
    </row>
    <row r="27" spans="1:16" x14ac:dyDescent="0.25">
      <c r="A27" s="284" t="s">
        <v>356</v>
      </c>
      <c r="B27" s="284"/>
      <c r="C27" s="135" t="s">
        <v>423</v>
      </c>
      <c r="F27" s="135"/>
    </row>
    <row r="28" spans="1:16" x14ac:dyDescent="0.25">
      <c r="C28" s="135" t="s">
        <v>464</v>
      </c>
      <c r="F28" s="135"/>
    </row>
    <row r="29" spans="1:16" x14ac:dyDescent="0.25">
      <c r="F29" s="135"/>
    </row>
    <row r="30" spans="1:16" ht="30" x14ac:dyDescent="0.25">
      <c r="F30" s="135"/>
      <c r="M30" s="281" t="s">
        <v>357</v>
      </c>
      <c r="N30" s="281"/>
      <c r="O30" s="281"/>
    </row>
    <row r="31" spans="1:16" x14ac:dyDescent="0.25">
      <c r="F31" s="135"/>
    </row>
    <row r="32" spans="1:16" x14ac:dyDescent="0.25">
      <c r="F32" s="135"/>
    </row>
    <row r="33" spans="6:16" ht="30" x14ac:dyDescent="0.85">
      <c r="F33" s="135"/>
      <c r="M33" s="280" t="s">
        <v>414</v>
      </c>
      <c r="N33" s="280"/>
      <c r="O33" s="280"/>
    </row>
    <row r="34" spans="6:16" ht="25.2" x14ac:dyDescent="0.25">
      <c r="F34" s="135"/>
      <c r="K34" s="282" t="s">
        <v>486</v>
      </c>
      <c r="L34" s="282"/>
      <c r="M34" s="282"/>
      <c r="N34" s="282"/>
      <c r="O34" s="282"/>
      <c r="P34" s="282"/>
    </row>
    <row r="35" spans="6:16" ht="25.2" x14ac:dyDescent="0.25">
      <c r="F35" s="135"/>
      <c r="J35" s="204"/>
      <c r="K35" s="282" t="s">
        <v>485</v>
      </c>
      <c r="L35" s="282"/>
      <c r="M35" s="282"/>
      <c r="N35" s="282"/>
      <c r="O35" s="282"/>
      <c r="P35" s="282"/>
    </row>
    <row r="36" spans="6:16" x14ac:dyDescent="0.25">
      <c r="F36" s="135"/>
    </row>
    <row r="37" spans="6:16" x14ac:dyDescent="0.25">
      <c r="F37" s="135"/>
    </row>
    <row r="38" spans="6:16" x14ac:dyDescent="0.25">
      <c r="F38" s="135"/>
    </row>
    <row r="39" spans="6:16" x14ac:dyDescent="0.25">
      <c r="F39" s="135"/>
    </row>
    <row r="40" spans="6:16" x14ac:dyDescent="0.25">
      <c r="F40" s="135"/>
    </row>
    <row r="41" spans="6:16" x14ac:dyDescent="0.25">
      <c r="F41" s="135"/>
    </row>
    <row r="42" spans="6:16" x14ac:dyDescent="0.25">
      <c r="F42" s="135"/>
    </row>
    <row r="43" spans="6:16" x14ac:dyDescent="0.25">
      <c r="F43" s="135"/>
    </row>
    <row r="44" spans="6:16" x14ac:dyDescent="0.25">
      <c r="F44" s="135"/>
    </row>
    <row r="45" spans="6:16" x14ac:dyDescent="0.25">
      <c r="F45" s="135"/>
    </row>
    <row r="46" spans="6:16" x14ac:dyDescent="0.25">
      <c r="F46" s="135"/>
    </row>
    <row r="47" spans="6:16" x14ac:dyDescent="0.25">
      <c r="F47" s="135"/>
    </row>
    <row r="48" spans="6:16" x14ac:dyDescent="0.25">
      <c r="F48" s="135"/>
    </row>
    <row r="49" spans="6:6" x14ac:dyDescent="0.25">
      <c r="F49" s="135"/>
    </row>
    <row r="50" spans="6:6" x14ac:dyDescent="0.25">
      <c r="F50" s="135"/>
    </row>
    <row r="51" spans="6:6" x14ac:dyDescent="0.25">
      <c r="F51" s="135"/>
    </row>
    <row r="52" spans="6:6" x14ac:dyDescent="0.25">
      <c r="F52" s="135"/>
    </row>
    <row r="53" spans="6:6" x14ac:dyDescent="0.25">
      <c r="F53" s="135"/>
    </row>
    <row r="54" spans="6:6" x14ac:dyDescent="0.25">
      <c r="F54" s="135"/>
    </row>
    <row r="55" spans="6:6" x14ac:dyDescent="0.25">
      <c r="F55" s="135"/>
    </row>
    <row r="56" spans="6:6" x14ac:dyDescent="0.25">
      <c r="F56" s="135"/>
    </row>
    <row r="57" spans="6:6" x14ac:dyDescent="0.25">
      <c r="F57" s="135"/>
    </row>
    <row r="58" spans="6:6" x14ac:dyDescent="0.25">
      <c r="F58" s="135"/>
    </row>
    <row r="59" spans="6:6" x14ac:dyDescent="0.25">
      <c r="F59" s="135"/>
    </row>
    <row r="60" spans="6:6" x14ac:dyDescent="0.25">
      <c r="F60" s="135"/>
    </row>
    <row r="61" spans="6:6" x14ac:dyDescent="0.25">
      <c r="F61" s="135"/>
    </row>
    <row r="62" spans="6:6" x14ac:dyDescent="0.25">
      <c r="F62" s="135"/>
    </row>
    <row r="63" spans="6:6" x14ac:dyDescent="0.25">
      <c r="F63" s="135"/>
    </row>
    <row r="64" spans="6:6" x14ac:dyDescent="0.25">
      <c r="F64" s="135"/>
    </row>
    <row r="65" spans="6:6" x14ac:dyDescent="0.25">
      <c r="F65" s="135"/>
    </row>
    <row r="66" spans="6:6" x14ac:dyDescent="0.25">
      <c r="F66" s="135"/>
    </row>
    <row r="67" spans="6:6" x14ac:dyDescent="0.25">
      <c r="F67" s="135"/>
    </row>
    <row r="68" spans="6:6" x14ac:dyDescent="0.25">
      <c r="F68" s="135"/>
    </row>
    <row r="69" spans="6:6" x14ac:dyDescent="0.25">
      <c r="F69" s="135"/>
    </row>
    <row r="70" spans="6:6" x14ac:dyDescent="0.25">
      <c r="F70" s="135"/>
    </row>
    <row r="71" spans="6:6" x14ac:dyDescent="0.25">
      <c r="F71" s="135"/>
    </row>
    <row r="72" spans="6:6" x14ac:dyDescent="0.25">
      <c r="F72" s="135"/>
    </row>
    <row r="73" spans="6:6" x14ac:dyDescent="0.25">
      <c r="F73" s="135"/>
    </row>
    <row r="74" spans="6:6" x14ac:dyDescent="0.25">
      <c r="F74" s="135"/>
    </row>
    <row r="75" spans="6:6" x14ac:dyDescent="0.25">
      <c r="F75" s="135"/>
    </row>
    <row r="76" spans="6:6" x14ac:dyDescent="0.25">
      <c r="F76" s="135"/>
    </row>
    <row r="77" spans="6:6" x14ac:dyDescent="0.25">
      <c r="F77" s="135"/>
    </row>
    <row r="78" spans="6:6" x14ac:dyDescent="0.25">
      <c r="F78" s="135"/>
    </row>
    <row r="79" spans="6:6" x14ac:dyDescent="0.25">
      <c r="F79" s="135"/>
    </row>
    <row r="80" spans="6:6" x14ac:dyDescent="0.25">
      <c r="F80" s="135"/>
    </row>
    <row r="81" spans="6:6" x14ac:dyDescent="0.25">
      <c r="F81" s="135"/>
    </row>
    <row r="82" spans="6:6" x14ac:dyDescent="0.25">
      <c r="F82" s="135"/>
    </row>
    <row r="83" spans="6:6" x14ac:dyDescent="0.25">
      <c r="F83" s="135"/>
    </row>
    <row r="84" spans="6:6" x14ac:dyDescent="0.25">
      <c r="F84" s="135"/>
    </row>
  </sheetData>
  <mergeCells count="7">
    <mergeCell ref="A2:P2"/>
    <mergeCell ref="M33:O33"/>
    <mergeCell ref="M30:O30"/>
    <mergeCell ref="K35:P35"/>
    <mergeCell ref="A3:P3"/>
    <mergeCell ref="A27:B27"/>
    <mergeCell ref="K34:P34"/>
  </mergeCells>
  <phoneticPr fontId="27" type="noConversion"/>
  <conditionalFormatting sqref="D4">
    <cfRule type="containsText" dxfId="3" priority="13" operator="containsText" text="เกินดุล">
      <formula>NOT(ISERROR(SEARCH("เกินดุล",D4)))</formula>
    </cfRule>
    <cfRule type="containsText" dxfId="2" priority="14" operator="containsText" text="สมดุล">
      <formula>NOT(ISERROR(SEARCH("สมดุล",D4)))</formula>
    </cfRule>
    <cfRule type="containsText" dxfId="1" priority="15" operator="containsText" text="ขาดดุล">
      <formula>NOT(ISERROR(SEARCH("ขาดดุล",D4)))</formula>
    </cfRule>
    <cfRule type="containsText" dxfId="0" priority="16" operator="containsText" text="สมดุล">
      <formula>NOT(ISERROR(SEARCH("สมดุล",D4)))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22B6-C130-4890-89A7-8865FEFAFE82}">
  <sheetPr>
    <tabColor rgb="FF00B050"/>
  </sheetPr>
  <dimension ref="A1:I130"/>
  <sheetViews>
    <sheetView zoomScale="80" zoomScaleNormal="80" zoomScaleSheetLayoutView="40" workbookViewId="0">
      <pane xSplit="1" ySplit="3" topLeftCell="B46" activePane="bottomRight" state="frozen"/>
      <selection activeCell="M98" sqref="M98"/>
      <selection pane="topRight" activeCell="M98" sqref="M98"/>
      <selection pane="bottomLeft" activeCell="M98" sqref="M98"/>
      <selection pane="bottomRight" activeCell="E133" sqref="E133"/>
    </sheetView>
  </sheetViews>
  <sheetFormatPr defaultColWidth="9.09765625" defaultRowHeight="21" x14ac:dyDescent="0.6"/>
  <cols>
    <col min="1" max="1" width="79" style="1" customWidth="1"/>
    <col min="2" max="2" width="17.3984375" style="42" bestFit="1" customWidth="1"/>
    <col min="3" max="3" width="16.59765625" style="20" bestFit="1" customWidth="1"/>
    <col min="4" max="4" width="17.3984375" style="20" bestFit="1" customWidth="1"/>
    <col min="5" max="5" width="18.09765625" style="20" bestFit="1" customWidth="1"/>
    <col min="6" max="6" width="17.3984375" style="20" bestFit="1" customWidth="1"/>
    <col min="7" max="7" width="18.09765625" style="20" bestFit="1" customWidth="1"/>
    <col min="8" max="8" width="16.59765625" style="20" bestFit="1" customWidth="1"/>
    <col min="9" max="9" width="15.8984375" style="63" bestFit="1" customWidth="1"/>
    <col min="10" max="15" width="12.796875" style="1" customWidth="1"/>
    <col min="16" max="16384" width="9.09765625" style="1"/>
  </cols>
  <sheetData>
    <row r="1" spans="1:9" ht="38.4" x14ac:dyDescent="1.05">
      <c r="A1" s="287" t="s">
        <v>425</v>
      </c>
      <c r="B1" s="287"/>
      <c r="C1" s="287"/>
      <c r="D1" s="287"/>
      <c r="E1" s="287"/>
      <c r="F1" s="287"/>
      <c r="G1" s="287"/>
      <c r="H1" s="287"/>
      <c r="I1" s="287"/>
    </row>
    <row r="2" spans="1:9" s="158" customFormat="1" ht="33.6" x14ac:dyDescent="0.25">
      <c r="A2" s="285" t="s">
        <v>94</v>
      </c>
      <c r="B2" s="288" t="s">
        <v>0</v>
      </c>
      <c r="C2" s="288" t="s">
        <v>1</v>
      </c>
      <c r="D2" s="288" t="s">
        <v>2</v>
      </c>
      <c r="E2" s="288" t="s">
        <v>3</v>
      </c>
      <c r="F2" s="288" t="s">
        <v>4</v>
      </c>
      <c r="G2" s="288" t="s">
        <v>5</v>
      </c>
      <c r="H2" s="288" t="s">
        <v>6</v>
      </c>
      <c r="I2" s="285" t="s">
        <v>351</v>
      </c>
    </row>
    <row r="3" spans="1:9" s="159" customFormat="1" ht="33.6" x14ac:dyDescent="0.25">
      <c r="A3" s="286"/>
      <c r="B3" s="289"/>
      <c r="C3" s="289"/>
      <c r="D3" s="289"/>
      <c r="E3" s="289"/>
      <c r="F3" s="289"/>
      <c r="G3" s="289"/>
      <c r="H3" s="289"/>
      <c r="I3" s="286"/>
    </row>
    <row r="4" spans="1:9" s="6" customFormat="1" x14ac:dyDescent="0.6">
      <c r="A4" s="160" t="s">
        <v>275</v>
      </c>
      <c r="B4" s="161"/>
      <c r="C4" s="161"/>
      <c r="D4" s="161"/>
      <c r="E4" s="161"/>
      <c r="F4" s="161"/>
      <c r="G4" s="161"/>
      <c r="H4" s="161"/>
      <c r="I4" s="162"/>
    </row>
    <row r="5" spans="1:9" x14ac:dyDescent="0.6">
      <c r="A5" s="163" t="s">
        <v>181</v>
      </c>
      <c r="B5" s="164"/>
      <c r="C5" s="165"/>
      <c r="D5" s="165"/>
      <c r="E5" s="165"/>
      <c r="F5" s="165"/>
      <c r="G5" s="165"/>
      <c r="H5" s="165"/>
      <c r="I5" s="166"/>
    </row>
    <row r="6" spans="1:9" s="3" customFormat="1" x14ac:dyDescent="0.6">
      <c r="A6" s="167" t="s">
        <v>182</v>
      </c>
      <c r="B6" s="168">
        <f>SUM('1.ตรวจสอบความครบถ้วน7แผน ราย รพ'!B9:M9)</f>
        <v>1211724390.7099998</v>
      </c>
      <c r="C6" s="169">
        <f>SUM('1.ตรวจสอบความครบถ้วน7แผน ราย รพ'!N9:U9)</f>
        <v>871444223.53999984</v>
      </c>
      <c r="D6" s="169">
        <f>SUM('1.ตรวจสอบความครบถ้วน7แผน ราย รพ'!V9:AI9)</f>
        <v>1395003835.7300003</v>
      </c>
      <c r="E6" s="169">
        <f>SUM('1.ตรวจสอบความครบถ้วน7แผน ราย รพ'!AJ9:BA9)</f>
        <v>2798697723.3300004</v>
      </c>
      <c r="F6" s="169">
        <f>SUM('1.ตรวจสอบความครบถ้วน7แผน ราย รพ'!BB9:BJ9)</f>
        <v>1196313582.98</v>
      </c>
      <c r="G6" s="169">
        <f>SUM('1.ตรวจสอบความครบถ้วน7แผน ราย รพ'!BK9:BP9)</f>
        <v>861410003.7299999</v>
      </c>
      <c r="H6" s="169">
        <f>SUM('1.ตรวจสอบความครบถ้วน7แผน ราย รพ'!BQ9:CK9)</f>
        <v>3689359701.1199999</v>
      </c>
      <c r="I6" s="170">
        <f t="shared" ref="I6:I32" si="0">SUM(B6:H6)</f>
        <v>12023953461.139999</v>
      </c>
    </row>
    <row r="7" spans="1:9" s="20" customFormat="1" x14ac:dyDescent="0.6">
      <c r="A7" s="167" t="s">
        <v>183</v>
      </c>
      <c r="B7" s="168">
        <f>SUM('1.ตรวจสอบความครบถ้วน7แผน ราย รพ'!B10:M10)</f>
        <v>4626192.5</v>
      </c>
      <c r="C7" s="169">
        <f>SUM('1.ตรวจสอบความครบถ้วน7แผน ราย รพ'!N10:U10)</f>
        <v>2351565.91</v>
      </c>
      <c r="D7" s="169">
        <f>SUM('1.ตรวจสอบความครบถ้วน7แผน ราย รพ'!V10:AI10)</f>
        <v>7791700</v>
      </c>
      <c r="E7" s="169">
        <f>SUM('1.ตรวจสอบความครบถ้วน7แผน ราย รพ'!AJ10:BA10)</f>
        <v>8091754.5500000007</v>
      </c>
      <c r="F7" s="169">
        <f>SUM('1.ตรวจสอบความครบถ้วน7แผน ราย รพ'!BB10:BJ10)</f>
        <v>2211850</v>
      </c>
      <c r="G7" s="169">
        <f>SUM('1.ตรวจสอบความครบถ้วน7แผน ราย รพ'!BK10:BP10)</f>
        <v>3652350</v>
      </c>
      <c r="H7" s="169">
        <f>SUM('1.ตรวจสอบความครบถ้วน7แผน ราย รพ'!BQ10:CK10)</f>
        <v>8148158.8899999997</v>
      </c>
      <c r="I7" s="170">
        <f t="shared" si="0"/>
        <v>36873571.850000001</v>
      </c>
    </row>
    <row r="8" spans="1:9" s="20" customFormat="1" x14ac:dyDescent="0.6">
      <c r="A8" s="167" t="s">
        <v>184</v>
      </c>
      <c r="B8" s="168">
        <f>SUM('1.ตรวจสอบความครบถ้วน7แผน ราย รพ'!B11:M11)</f>
        <v>4607812.4400000004</v>
      </c>
      <c r="C8" s="169">
        <f>SUM('1.ตรวจสอบความครบถ้วน7แผน ราย รพ'!N11:U11)</f>
        <v>2099784.9500000002</v>
      </c>
      <c r="D8" s="169">
        <f>SUM('1.ตรวจสอบความครบถ้วน7แผน ราย รพ'!V11:AI11)</f>
        <v>4558045.78</v>
      </c>
      <c r="E8" s="169">
        <f>SUM('1.ตรวจสอบความครบถ้วน7แผน ราย รพ'!AJ11:BA11)</f>
        <v>20070987.390000001</v>
      </c>
      <c r="F8" s="169">
        <f>SUM('1.ตรวจสอบความครบถ้วน7แผน ราย รพ'!BB11:BJ11)</f>
        <v>11819430.190000001</v>
      </c>
      <c r="G8" s="169">
        <f>SUM('1.ตรวจสอบความครบถ้วน7แผน ราย รพ'!BK11:BP11)</f>
        <v>2134985.87</v>
      </c>
      <c r="H8" s="169">
        <f>SUM('1.ตรวจสอบความครบถ้วน7แผน ราย รพ'!BQ11:CK11)</f>
        <v>16612023.85</v>
      </c>
      <c r="I8" s="170">
        <f t="shared" si="0"/>
        <v>61903070.469999999</v>
      </c>
    </row>
    <row r="9" spans="1:9" s="20" customFormat="1" ht="18.75" customHeight="1" x14ac:dyDescent="0.6">
      <c r="A9" s="167" t="s">
        <v>185</v>
      </c>
      <c r="B9" s="168">
        <f>SUM('1.ตรวจสอบความครบถ้วน7แผน ราย รพ'!B12:M12)</f>
        <v>44838644.440000005</v>
      </c>
      <c r="C9" s="169">
        <f>SUM('1.ตรวจสอบความครบถ้วน7แผน ราย รพ'!N12:U12)</f>
        <v>42220066.619999997</v>
      </c>
      <c r="D9" s="169">
        <f>SUM('1.ตรวจสอบความครบถ้วน7แผน ราย รพ'!V12:AI12)</f>
        <v>53335698.940000013</v>
      </c>
      <c r="E9" s="169">
        <f>SUM('1.ตรวจสอบความครบถ้วน7แผน ราย รพ'!AJ12:BA12)</f>
        <v>184148915.18000004</v>
      </c>
      <c r="F9" s="169">
        <f>SUM('1.ตรวจสอบความครบถ้วน7แผน ราย รพ'!BB12:BJ12)</f>
        <v>69821697.900000006</v>
      </c>
      <c r="G9" s="169">
        <f>SUM('1.ตรวจสอบความครบถ้วน7แผน ราย รพ'!BK12:BP12)</f>
        <v>33967549.469999999</v>
      </c>
      <c r="H9" s="169">
        <f>SUM('1.ตรวจสอบความครบถ้วน7แผน ราย รพ'!BQ12:CK12)</f>
        <v>162926255.69000003</v>
      </c>
      <c r="I9" s="170">
        <f t="shared" si="0"/>
        <v>591258828.24000013</v>
      </c>
    </row>
    <row r="10" spans="1:9" s="20" customFormat="1" ht="18.75" customHeight="1" x14ac:dyDescent="0.6">
      <c r="A10" s="167" t="s">
        <v>186</v>
      </c>
      <c r="B10" s="168">
        <f>SUM('1.ตรวจสอบความครบถ้วน7แผน ราย รพ'!B13:M13)</f>
        <v>315861865.42000002</v>
      </c>
      <c r="C10" s="169">
        <f>SUM('1.ตรวจสอบความครบถ้วน7แผน ราย รพ'!N13:U13)</f>
        <v>185463730.04000002</v>
      </c>
      <c r="D10" s="169">
        <f>SUM('1.ตรวจสอบความครบถ้วน7แผน ราย รพ'!V13:AI13)</f>
        <v>286014210.48000002</v>
      </c>
      <c r="E10" s="169">
        <f>SUM('1.ตรวจสอบความครบถ้วน7แผน ราย รพ'!AJ13:BA13)</f>
        <v>951880817.9200002</v>
      </c>
      <c r="F10" s="169">
        <f>SUM('1.ตรวจสอบความครบถ้วน7แผน ราย รพ'!BB13:BJ13)</f>
        <v>432891062.61999995</v>
      </c>
      <c r="G10" s="169">
        <f>SUM('1.ตรวจสอบความครบถ้วน7แผน ราย รพ'!BK13:BP13)</f>
        <v>157508840.5</v>
      </c>
      <c r="H10" s="169">
        <f>SUM('1.ตรวจสอบความครบถ้วน7แผน ราย รพ'!BQ13:CK13)</f>
        <v>1161872311.2499998</v>
      </c>
      <c r="I10" s="170">
        <f t="shared" si="0"/>
        <v>3491492838.2299995</v>
      </c>
    </row>
    <row r="11" spans="1:9" s="20" customFormat="1" x14ac:dyDescent="0.6">
      <c r="A11" s="167" t="s">
        <v>187</v>
      </c>
      <c r="B11" s="168">
        <f>SUM('1.ตรวจสอบความครบถ้วน7แผน ราย รพ'!B14:M14)</f>
        <v>109044900.24000001</v>
      </c>
      <c r="C11" s="169">
        <f>SUM('1.ตรวจสอบความครบถ้วน7แผน ราย รพ'!N14:U14)</f>
        <v>39918103.75</v>
      </c>
      <c r="D11" s="169">
        <f>SUM('1.ตรวจสอบความครบถ้วน7แผน ราย รพ'!V14:AI14)</f>
        <v>118573965.34999999</v>
      </c>
      <c r="E11" s="169">
        <f>SUM('1.ตรวจสอบความครบถ้วน7แผน ราย รพ'!AJ14:BA14)</f>
        <v>283439069.42000008</v>
      </c>
      <c r="F11" s="169">
        <f>SUM('1.ตรวจสอบความครบถ้วน7แผน ราย รพ'!BB14:BJ14)</f>
        <v>148524391.86000001</v>
      </c>
      <c r="G11" s="169">
        <f>SUM('1.ตรวจสอบความครบถ้วน7แผน ราย รพ'!BK14:BP14)</f>
        <v>52904296.670000002</v>
      </c>
      <c r="H11" s="169">
        <f>SUM('1.ตรวจสอบความครบถ้วน7แผน ราย รพ'!BQ14:CK14)</f>
        <v>389107340.20999998</v>
      </c>
      <c r="I11" s="170">
        <f t="shared" si="0"/>
        <v>1141512067.5</v>
      </c>
    </row>
    <row r="12" spans="1:9" s="20" customFormat="1" x14ac:dyDescent="0.6">
      <c r="A12" s="167" t="s">
        <v>188</v>
      </c>
      <c r="B12" s="168">
        <f>SUM('1.ตรวจสอบความครบถ้วน7แผน ราย รพ'!B15:M15)</f>
        <v>2845115.3499999996</v>
      </c>
      <c r="C12" s="169">
        <f>SUM('1.ตรวจสอบความครบถ้วน7แผน ราย รพ'!N15:U15)</f>
        <v>1075012.53</v>
      </c>
      <c r="D12" s="169">
        <f>SUM('1.ตรวจสอบความครบถ้วน7แผน ราย รพ'!V15:AI15)</f>
        <v>4196821.09</v>
      </c>
      <c r="E12" s="169">
        <f>SUM('1.ตรวจสอบความครบถ้วน7แผน ราย รพ'!AJ15:BA15)</f>
        <v>1371678.0699999998</v>
      </c>
      <c r="F12" s="169">
        <f>SUM('1.ตรวจสอบความครบถ้วน7แผน ราย รพ'!BB15:BJ15)</f>
        <v>1686000.53</v>
      </c>
      <c r="G12" s="169">
        <f>SUM('1.ตรวจสอบความครบถ้วน7แผน ราย รพ'!BK15:BP15)</f>
        <v>617816.44999999995</v>
      </c>
      <c r="H12" s="169">
        <f>SUM('1.ตรวจสอบความครบถ้วน7แผน ราย รพ'!BQ15:CK15)</f>
        <v>1701421.9500000002</v>
      </c>
      <c r="I12" s="170">
        <f t="shared" si="0"/>
        <v>13493865.969999999</v>
      </c>
    </row>
    <row r="13" spans="1:9" s="20" customFormat="1" x14ac:dyDescent="0.6">
      <c r="A13" s="167" t="s">
        <v>189</v>
      </c>
      <c r="B13" s="168">
        <f>SUM('1.ตรวจสอบความครบถ้วน7แผน ราย รพ'!B16:M16)</f>
        <v>197119982.93000001</v>
      </c>
      <c r="C13" s="169">
        <f>SUM('1.ตรวจสอบความครบถ้วน7แผน ราย รพ'!N16:U16)</f>
        <v>95282534.060000002</v>
      </c>
      <c r="D13" s="169">
        <f>SUM('1.ตรวจสอบความครบถ้วน7แผน ราย รพ'!V16:AI16)</f>
        <v>244303111.90000001</v>
      </c>
      <c r="E13" s="169">
        <f>SUM('1.ตรวจสอบความครบถ้วน7แผน ราย รพ'!AJ16:BA16)</f>
        <v>374428613.84000003</v>
      </c>
      <c r="F13" s="169">
        <f>SUM('1.ตรวจสอบความครบถ้วน7แผน ราย รพ'!BB16:BJ16)</f>
        <v>310422942.60000002</v>
      </c>
      <c r="G13" s="169">
        <f>SUM('1.ตรวจสอบความครบถ้วน7แผน ราย รพ'!BK16:BP16)</f>
        <v>101330938.10000001</v>
      </c>
      <c r="H13" s="169">
        <f>SUM('1.ตรวจสอบความครบถ้วน7แผน ราย รพ'!BQ16:CK16)</f>
        <v>646855249.17999995</v>
      </c>
      <c r="I13" s="170">
        <f t="shared" si="0"/>
        <v>1969743372.6099997</v>
      </c>
    </row>
    <row r="14" spans="1:9" s="20" customFormat="1" x14ac:dyDescent="0.6">
      <c r="A14" s="167" t="s">
        <v>190</v>
      </c>
      <c r="B14" s="168">
        <f>SUM('1.ตรวจสอบความครบถ้วน7แผน ราย รพ'!B17:M17)</f>
        <v>837034404.62</v>
      </c>
      <c r="C14" s="169">
        <f>SUM('1.ตรวจสอบความครบถ้วน7แผน ราย รพ'!N17:U17)</f>
        <v>426576904.37</v>
      </c>
      <c r="D14" s="169">
        <f>SUM('1.ตรวจสอบความครบถ้วน7แผน ราย รพ'!V17:AI17)</f>
        <v>866199347.49999988</v>
      </c>
      <c r="E14" s="169">
        <f>SUM('1.ตรวจสอบความครบถ้วน7แผน ราย รพ'!AJ17:BA17)</f>
        <v>1469348583.6999998</v>
      </c>
      <c r="F14" s="169">
        <f>SUM('1.ตรวจสอบความครบถ้วน7แผน ราย รพ'!BB17:BJ17)</f>
        <v>781666060.25</v>
      </c>
      <c r="G14" s="169">
        <f>SUM('1.ตรวจสอบความครบถ้วน7แผน ราย รพ'!BK17:BP17)</f>
        <v>485789103.71000004</v>
      </c>
      <c r="H14" s="169">
        <f>SUM('1.ตรวจสอบความครบถ้วน7แผน ราย รพ'!BQ17:CK17)</f>
        <v>1897583166.7200003</v>
      </c>
      <c r="I14" s="170">
        <f t="shared" si="0"/>
        <v>6764197570.8699999</v>
      </c>
    </row>
    <row r="15" spans="1:9" s="20" customFormat="1" x14ac:dyDescent="0.6">
      <c r="A15" s="167" t="s">
        <v>191</v>
      </c>
      <c r="B15" s="168">
        <f>SUM('1.ตรวจสอบความครบถ้วน7แผน ราย รพ'!B18:M18)</f>
        <v>164453684.59</v>
      </c>
      <c r="C15" s="169">
        <f>SUM('1.ตรวจสอบความครบถ้วน7แผน ราย รพ'!N18:U18)</f>
        <v>137778092.94999999</v>
      </c>
      <c r="D15" s="169">
        <f>SUM('1.ตรวจสอบความครบถ้วน7แผน ราย รพ'!V18:AI18)</f>
        <v>226685825.25999999</v>
      </c>
      <c r="E15" s="169">
        <f>SUM('1.ตรวจสอบความครบถ้วน7แผน ราย รพ'!AJ18:BA18)</f>
        <v>420245128.31999999</v>
      </c>
      <c r="F15" s="169">
        <f>SUM('1.ตรวจสอบความครบถ้วน7แผน ราย รพ'!BB18:BJ18)</f>
        <v>203895391.34999999</v>
      </c>
      <c r="G15" s="169">
        <f>SUM('1.ตรวจสอบความครบถ้วน7แผน ราย รพ'!BK18:BP18)</f>
        <v>155930114.19</v>
      </c>
      <c r="H15" s="169">
        <f>SUM('1.ตรวจสอบความครบถ้วน7แผน ราย รพ'!BQ18:CK18)</f>
        <v>499886207.00999999</v>
      </c>
      <c r="I15" s="170">
        <f t="shared" si="0"/>
        <v>1808874443.6699998</v>
      </c>
    </row>
    <row r="16" spans="1:9" s="3" customFormat="1" x14ac:dyDescent="0.6">
      <c r="A16" s="167" t="s">
        <v>192</v>
      </c>
      <c r="B16" s="168">
        <f>SUM('1.ตรวจสอบความครบถ้วน7แผน ราย รพ'!B19:M19)</f>
        <v>40000000</v>
      </c>
      <c r="C16" s="169">
        <f>SUM('1.ตรวจสอบความครบถ้วน7แผน ราย รพ'!N19:U19)</f>
        <v>0</v>
      </c>
      <c r="D16" s="169">
        <f>SUM('1.ตรวจสอบความครบถ้วน7แผน ราย รพ'!V19:AI19)</f>
        <v>0</v>
      </c>
      <c r="E16" s="169">
        <f>SUM('1.ตรวจสอบความครบถ้วน7แผน ราย รพ'!AJ19:BA19)</f>
        <v>605500</v>
      </c>
      <c r="F16" s="169">
        <f>SUM('1.ตรวจสอบความครบถ้วน7แผน ราย รพ'!BB19:BJ19)</f>
        <v>0</v>
      </c>
      <c r="G16" s="169">
        <f>SUM('1.ตรวจสอบความครบถ้วน7แผน ราย รพ'!BK19:BP19)</f>
        <v>220000000</v>
      </c>
      <c r="H16" s="169">
        <f>SUM('1.ตรวจสอบความครบถ้วน7แผน ราย รพ'!BQ19:CK19)</f>
        <v>8000000</v>
      </c>
      <c r="I16" s="170">
        <f t="shared" si="0"/>
        <v>268605500</v>
      </c>
    </row>
    <row r="17" spans="1:9" s="20" customFormat="1" x14ac:dyDescent="0.6">
      <c r="A17" s="167" t="s">
        <v>193</v>
      </c>
      <c r="B17" s="168">
        <f>SUM('1.ตรวจสอบความครบถ้วน7แผน ราย รพ'!B20:M20)</f>
        <v>126950226.75</v>
      </c>
      <c r="C17" s="169">
        <f>SUM('1.ตรวจสอบความครบถ้วน7แผน ราย รพ'!N20:U20)</f>
        <v>99661320.200000003</v>
      </c>
      <c r="D17" s="169">
        <f>SUM('1.ตรวจสอบความครบถ้วน7แผน ราย รพ'!V20:AI20)</f>
        <v>63268906.300000004</v>
      </c>
      <c r="E17" s="169">
        <f>SUM('1.ตรวจสอบความครบถ้วน7แผน ราย รพ'!AJ20:BA20)</f>
        <v>246261192.44000003</v>
      </c>
      <c r="F17" s="169">
        <f>SUM('1.ตรวจสอบความครบถ้วน7แผน ราย รพ'!BB20:BJ20)</f>
        <v>370180334.16000003</v>
      </c>
      <c r="G17" s="169">
        <f>SUM('1.ตรวจสอบความครบถ้วน7แผน ราย รพ'!BK20:BP20)</f>
        <v>51354729.479999997</v>
      </c>
      <c r="H17" s="169">
        <f>SUM('1.ตรวจสอบความครบถ้วน7แผน ราย รพ'!BQ20:CK20)</f>
        <v>305216883.23000002</v>
      </c>
      <c r="I17" s="170">
        <f t="shared" si="0"/>
        <v>1262893592.5600002</v>
      </c>
    </row>
    <row r="18" spans="1:9" s="23" customFormat="1" x14ac:dyDescent="0.6">
      <c r="A18" s="171" t="s">
        <v>194</v>
      </c>
      <c r="B18" s="197">
        <f>SUM('1.ตรวจสอบความครบถ้วน7แผน ราย รพ'!B21:M21)</f>
        <v>3059107219.9899998</v>
      </c>
      <c r="C18" s="198">
        <f>SUM('1.ตรวจสอบความครบถ้วน7แผน ราย รพ'!N21:U21)</f>
        <v>1903871338.9200001</v>
      </c>
      <c r="D18" s="198">
        <f>SUM('1.ตรวจสอบความครบถ้วน7แผน ราย รพ'!V21:AI21)</f>
        <v>3049857106.3900003</v>
      </c>
      <c r="E18" s="198">
        <f>SUM('1.ตรวจสอบความครบถ้วน7แผน ราย รพ'!AJ21:BA21)</f>
        <v>6638162477.8100014</v>
      </c>
      <c r="F18" s="198">
        <f>SUM('1.ตรวจสอบความครบถ้วน7แผน ราย รพ'!BB21:BJ21)</f>
        <v>3529432744.4400005</v>
      </c>
      <c r="G18" s="198">
        <f>SUM('1.ตรวจสอบความครบถ้วน7แผน ราย รพ'!BK21:BP21)</f>
        <v>2126600728.1700001</v>
      </c>
      <c r="H18" s="198">
        <f>SUM('1.ตรวจสอบความครบถ้วน7แผน ราย รพ'!BQ21:CK21)</f>
        <v>8787268719.0999985</v>
      </c>
      <c r="I18" s="172">
        <f t="shared" si="0"/>
        <v>29094300334.82</v>
      </c>
    </row>
    <row r="19" spans="1:9" s="3" customFormat="1" x14ac:dyDescent="0.6">
      <c r="A19" s="167" t="s">
        <v>195</v>
      </c>
      <c r="B19" s="168">
        <f>SUM('1.ตรวจสอบความครบถ้วน7แผน ราย รพ'!B22:M22)</f>
        <v>315913281.31</v>
      </c>
      <c r="C19" s="169">
        <f>SUM('1.ตรวจสอบความครบถ้วน7แผน ราย รพ'!N22:U22)</f>
        <v>200941687.56</v>
      </c>
      <c r="D19" s="169">
        <f>SUM('1.ตรวจสอบความครบถ้วน7แผน ราย รพ'!V22:AI22)</f>
        <v>351182513.46000004</v>
      </c>
      <c r="E19" s="169">
        <f>SUM('1.ตรวจสอบความครบถ้วน7แผน ราย รพ'!AJ22:BA22)</f>
        <v>969234076.51999986</v>
      </c>
      <c r="F19" s="169">
        <f>SUM('1.ตรวจสอบความครบถ้วน7แผน ราย รพ'!BB22:BJ22)</f>
        <v>415112173.89000005</v>
      </c>
      <c r="G19" s="169">
        <f>SUM('1.ตรวจสอบความครบถ้วน7แผน ราย รพ'!BK22:BP22)</f>
        <v>225328417.68999997</v>
      </c>
      <c r="H19" s="169">
        <f>SUM('1.ตรวจสอบความครบถ้วน7แผน ราย รพ'!BQ22:CK22)</f>
        <v>1456702163.1499999</v>
      </c>
      <c r="I19" s="170">
        <f t="shared" si="0"/>
        <v>3934414313.5799999</v>
      </c>
    </row>
    <row r="20" spans="1:9" s="20" customFormat="1" x14ac:dyDescent="0.6">
      <c r="A20" s="167" t="s">
        <v>196</v>
      </c>
      <c r="B20" s="168">
        <f>SUM('1.ตรวจสอบความครบถ้วน7แผน ราย รพ'!B23:M23)</f>
        <v>161292165.19</v>
      </c>
      <c r="C20" s="169">
        <f>SUM('1.ตรวจสอบความครบถ้วน7แผน ราย รพ'!N23:U23)</f>
        <v>110483593.52000001</v>
      </c>
      <c r="D20" s="169">
        <f>SUM('1.ตรวจสอบความครบถ้วน7แผน ราย รพ'!V23:AI23)</f>
        <v>216220040.35000002</v>
      </c>
      <c r="E20" s="169">
        <f>SUM('1.ตรวจสอบความครบถ้วน7แผน ราย รพ'!AJ23:BA23)</f>
        <v>576739099.37</v>
      </c>
      <c r="F20" s="169">
        <f>SUM('1.ตรวจสอบความครบถ้วน7แผน ราย รพ'!BB23:BJ23)</f>
        <v>267830131.29000002</v>
      </c>
      <c r="G20" s="169">
        <f>SUM('1.ตรวจสอบความครบถ้วน7แผน ราย รพ'!BK23:BP23)</f>
        <v>122450721.44999999</v>
      </c>
      <c r="H20" s="169">
        <f>SUM('1.ตรวจสอบความครบถ้วน7แผน ราย รพ'!BQ23:CK23)</f>
        <v>760668480.74000013</v>
      </c>
      <c r="I20" s="170">
        <f t="shared" si="0"/>
        <v>2215684231.9100003</v>
      </c>
    </row>
    <row r="21" spans="1:9" s="20" customFormat="1" x14ac:dyDescent="0.6">
      <c r="A21" s="167" t="s">
        <v>197</v>
      </c>
      <c r="B21" s="168">
        <f>SUM('1.ตรวจสอบความครบถ้วน7แผน ราย รพ'!B24:M24)</f>
        <v>11652703</v>
      </c>
      <c r="C21" s="169">
        <f>SUM('1.ตรวจสอบความครบถ้วน7แผน ราย รพ'!N24:U24)</f>
        <v>6141799.3200000003</v>
      </c>
      <c r="D21" s="169">
        <f>SUM('1.ตรวจสอบความครบถ้วน7แผน ราย รพ'!V24:AI24)</f>
        <v>10332623.949999999</v>
      </c>
      <c r="E21" s="169">
        <f>SUM('1.ตรวจสอบความครบถ้วน7แผน ราย รพ'!AJ24:BA24)</f>
        <v>18689532.310000002</v>
      </c>
      <c r="F21" s="169">
        <f>SUM('1.ตรวจสอบความครบถ้วน7แผน ราย รพ'!BB24:BJ24)</f>
        <v>6947248.25</v>
      </c>
      <c r="G21" s="169">
        <f>SUM('1.ตรวจสอบความครบถ้วน7แผน ราย รพ'!BK24:BP24)</f>
        <v>5652432.0800000001</v>
      </c>
      <c r="H21" s="169">
        <f>SUM('1.ตรวจสอบความครบถ้วน7แผน ราย รพ'!BQ24:CK24)</f>
        <v>17732630.219999999</v>
      </c>
      <c r="I21" s="170">
        <f t="shared" si="0"/>
        <v>77148969.129999995</v>
      </c>
    </row>
    <row r="22" spans="1:9" s="20" customFormat="1" x14ac:dyDescent="0.6">
      <c r="A22" s="167" t="s">
        <v>198</v>
      </c>
      <c r="B22" s="168">
        <f>SUM('1.ตรวจสอบความครบถ้วน7แผน ราย รพ'!B25:M25)</f>
        <v>88416996.620000005</v>
      </c>
      <c r="C22" s="169">
        <f>SUM('1.ตรวจสอบความครบถ้วน7แผน ราย รพ'!N25:U25)</f>
        <v>55549168.909999996</v>
      </c>
      <c r="D22" s="169">
        <f>SUM('1.ตรวจสอบความครบถ้วน7แผน ราย รพ'!V25:AI25)</f>
        <v>92581447.120000005</v>
      </c>
      <c r="E22" s="169">
        <f>SUM('1.ตรวจสอบความครบถ้วน7แผน ราย รพ'!AJ25:BA25)</f>
        <v>139988328.56</v>
      </c>
      <c r="F22" s="169">
        <f>SUM('1.ตรวจสอบความครบถ้วน7แผน ราย รพ'!BB25:BJ25)</f>
        <v>58283952.460000001</v>
      </c>
      <c r="G22" s="169">
        <f>SUM('1.ตรวจสอบความครบถ้วน7แผน ราย รพ'!BK25:BP25)</f>
        <v>52503521.239999995</v>
      </c>
      <c r="H22" s="169">
        <f>SUM('1.ตรวจสอบความครบถ้วน7แผน ราย รพ'!BQ25:CK25)</f>
        <v>164850496.72</v>
      </c>
      <c r="I22" s="170">
        <f t="shared" si="0"/>
        <v>652173911.63</v>
      </c>
    </row>
    <row r="23" spans="1:9" s="20" customFormat="1" x14ac:dyDescent="0.6">
      <c r="A23" s="167" t="s">
        <v>199</v>
      </c>
      <c r="B23" s="168">
        <f>SUM('1.ตรวจสอบความครบถ้วน7แผน ราย รพ'!B26:M26)</f>
        <v>837034404.62</v>
      </c>
      <c r="C23" s="169">
        <f>SUM('1.ตรวจสอบความครบถ้วน7แผน ราย รพ'!N26:U26)</f>
        <v>425821374.37</v>
      </c>
      <c r="D23" s="169">
        <f>SUM('1.ตรวจสอบความครบถ้วน7แผน ราย รพ'!V26:AI26)</f>
        <v>865351831.89999998</v>
      </c>
      <c r="E23" s="169">
        <f>SUM('1.ตรวจสอบความครบถ้วน7แผน ราย รพ'!AJ26:BA26)</f>
        <v>1422497888.3</v>
      </c>
      <c r="F23" s="169">
        <f>SUM('1.ตรวจสอบความครบถ้วน7แผน ราย รพ'!BB26:BJ26)</f>
        <v>722745200.05999994</v>
      </c>
      <c r="G23" s="169">
        <f>SUM('1.ตรวจสอบความครบถ้วน7แผน ราย รพ'!BK26:BP26)</f>
        <v>485789103.71000004</v>
      </c>
      <c r="H23" s="169">
        <f>SUM('1.ตรวจสอบความครบถ้วน7แผน ราย รพ'!BQ26:CK26)</f>
        <v>1897527385.9000003</v>
      </c>
      <c r="I23" s="170">
        <f t="shared" si="0"/>
        <v>6656767188.8599997</v>
      </c>
    </row>
    <row r="24" spans="1:9" s="20" customFormat="1" x14ac:dyDescent="0.6">
      <c r="A24" s="167" t="s">
        <v>200</v>
      </c>
      <c r="B24" s="168">
        <f>SUM('1.ตรวจสอบความครบถ้วน7แผน ราย รพ'!B27:M27)</f>
        <v>243235884.71000001</v>
      </c>
      <c r="C24" s="169">
        <f>SUM('1.ตรวจสอบความครบถ้วน7แผน ราย รพ'!N27:U27)</f>
        <v>154197255.35000002</v>
      </c>
      <c r="D24" s="169">
        <f>SUM('1.ตรวจสอบความครบถ้วน7แผน ราย รพ'!V27:AI27)</f>
        <v>259381016.40000001</v>
      </c>
      <c r="E24" s="169">
        <f>SUM('1.ตรวจสอบความครบถ้วน7แผน ราย รพ'!AJ27:BA27)</f>
        <v>550055567.78999996</v>
      </c>
      <c r="F24" s="169">
        <f>SUM('1.ตรวจสอบความครบถ้วน7แผน ราย รพ'!BB27:BJ27)</f>
        <v>250500794.05000001</v>
      </c>
      <c r="G24" s="169">
        <f>SUM('1.ตรวจสอบความครบถ้วน7แผน ราย รพ'!BK27:BP27)</f>
        <v>139109428.26000002</v>
      </c>
      <c r="H24" s="169">
        <f>SUM('1.ตรวจสอบความครบถ้วน7แผน ราย รพ'!BQ27:CK27)</f>
        <v>666144509.09000003</v>
      </c>
      <c r="I24" s="170">
        <f t="shared" si="0"/>
        <v>2262624455.6500001</v>
      </c>
    </row>
    <row r="25" spans="1:9" s="20" customFormat="1" x14ac:dyDescent="0.6">
      <c r="A25" s="167" t="s">
        <v>201</v>
      </c>
      <c r="B25" s="168">
        <f>SUM('1.ตรวจสอบความครบถ้วน7แผน ราย รพ'!B28:M28)</f>
        <v>430583348.97000003</v>
      </c>
      <c r="C25" s="169">
        <f>SUM('1.ตรวจสอบความครบถ้วน7แผน ราย รพ'!N28:U28)</f>
        <v>314004194.56</v>
      </c>
      <c r="D25" s="169">
        <f>SUM('1.ตรวจสอบความครบถ้วน7แผน ราย รพ'!V28:AI28)</f>
        <v>507252326.19999999</v>
      </c>
      <c r="E25" s="169">
        <f>SUM('1.ตรวจสอบความครบถ้วน7แผน ราย รพ'!AJ28:BA28)</f>
        <v>924266130.87999988</v>
      </c>
      <c r="F25" s="169">
        <f>SUM('1.ตรวจสอบความครบถ้วน7แผน ราย รพ'!BB28:BJ28)</f>
        <v>479017134.87</v>
      </c>
      <c r="G25" s="169">
        <f>SUM('1.ตรวจสอบความครบถ้วน7แผน ราย รพ'!BK28:BP28)</f>
        <v>303782304.31</v>
      </c>
      <c r="H25" s="169">
        <f>SUM('1.ตรวจสอบความครบถ้วน7แผน ราย รพ'!BQ28:CK28)</f>
        <v>1316843580.0200002</v>
      </c>
      <c r="I25" s="170">
        <f t="shared" si="0"/>
        <v>4275749019.8099995</v>
      </c>
    </row>
    <row r="26" spans="1:9" s="20" customFormat="1" x14ac:dyDescent="0.6">
      <c r="A26" s="167" t="s">
        <v>202</v>
      </c>
      <c r="B26" s="168">
        <f>SUM('1.ตรวจสอบความครบถ้วน7แผน ราย รพ'!B29:M29)</f>
        <v>56197720.840000004</v>
      </c>
      <c r="C26" s="169">
        <f>SUM('1.ตรวจสอบความครบถ้วน7แผน ราย รพ'!N29:U29)</f>
        <v>31656829.040000003</v>
      </c>
      <c r="D26" s="169">
        <f>SUM('1.ตรวจสอบความครบถ้วน7แผน ราย รพ'!V29:AI29)</f>
        <v>69615173.989999995</v>
      </c>
      <c r="E26" s="169">
        <f>SUM('1.ตรวจสอบความครบถ้วน7แผน ราย รพ'!AJ29:BA29)</f>
        <v>125005621.27</v>
      </c>
      <c r="F26" s="169">
        <f>SUM('1.ตรวจสอบความครบถ้วน7แผน ราย รพ'!BB29:BJ29)</f>
        <v>61424928.650000006</v>
      </c>
      <c r="G26" s="169">
        <f>SUM('1.ตรวจสอบความครบถ้วน7แผน ราย รพ'!BK29:BP29)</f>
        <v>39002930.910000004</v>
      </c>
      <c r="H26" s="169">
        <f>SUM('1.ตรวจสอบความครบถ้วน7แผน ราย รพ'!BQ29:CK29)</f>
        <v>154943525.52000001</v>
      </c>
      <c r="I26" s="170">
        <f t="shared" si="0"/>
        <v>537846730.22000003</v>
      </c>
    </row>
    <row r="27" spans="1:9" s="20" customFormat="1" x14ac:dyDescent="0.6">
      <c r="A27" s="167" t="s">
        <v>203</v>
      </c>
      <c r="B27" s="168">
        <f>SUM('1.ตรวจสอบความครบถ้วน7แผน ราย รพ'!B30:M30)</f>
        <v>259174687.44999999</v>
      </c>
      <c r="C27" s="169">
        <f>SUM('1.ตรวจสอบความครบถ้วน7แผน ราย รพ'!N30:U30)</f>
        <v>164849016.37</v>
      </c>
      <c r="D27" s="169">
        <f>SUM('1.ตรวจสอบความครบถ้วน7แผน ราย รพ'!V30:AI30)</f>
        <v>242483570.34999999</v>
      </c>
      <c r="E27" s="169">
        <f>SUM('1.ตรวจสอบความครบถ้วน7แผน ราย รพ'!AJ30:BA30)</f>
        <v>701961462.43000007</v>
      </c>
      <c r="F27" s="169">
        <f>SUM('1.ตรวจสอบความครบถ้วน7แผน ราย รพ'!BB30:BJ30)</f>
        <v>277007539.68000001</v>
      </c>
      <c r="G27" s="169">
        <f>SUM('1.ตรวจสอบความครบถ้วน7แผน ราย รพ'!BK30:BP30)</f>
        <v>153665701.81999999</v>
      </c>
      <c r="H27" s="169">
        <f>SUM('1.ตรวจสอบความครบถ้วน7แผน ราย รพ'!BQ30:CK30)</f>
        <v>737777925.91999972</v>
      </c>
      <c r="I27" s="170">
        <f t="shared" si="0"/>
        <v>2536919904.0199995</v>
      </c>
    </row>
    <row r="28" spans="1:9" s="20" customFormat="1" x14ac:dyDescent="0.6">
      <c r="A28" s="167" t="s">
        <v>204</v>
      </c>
      <c r="B28" s="168">
        <f>SUM('1.ตรวจสอบความครบถ้วน7แผน ราย รพ'!B31:M31)</f>
        <v>68476938.600000009</v>
      </c>
      <c r="C28" s="169">
        <f>SUM('1.ตรวจสอบความครบถ้วน7แผน ราย รพ'!N31:U31)</f>
        <v>40843308.120000005</v>
      </c>
      <c r="D28" s="169">
        <f>SUM('1.ตรวจสอบความครบถ้วน7แผน ราย รพ'!V31:AI31)</f>
        <v>79605733.870000005</v>
      </c>
      <c r="E28" s="169">
        <f>SUM('1.ตรวจสอบความครบถ้วน7แผน ราย รพ'!AJ31:BA31)</f>
        <v>159630376.13000003</v>
      </c>
      <c r="F28" s="169">
        <f>SUM('1.ตรวจสอบความครบถ้วน7แผน ราย รพ'!BB31:BJ31)</f>
        <v>67335662.200000003</v>
      </c>
      <c r="G28" s="169">
        <f>SUM('1.ตรวจสอบความครบถ้วน7แผน ราย รพ'!BK31:BP31)</f>
        <v>47954579.770000003</v>
      </c>
      <c r="H28" s="169">
        <f>SUM('1.ตรวจสอบความครบถ้วน7แผน ราย รพ'!BQ31:CK31)</f>
        <v>200885311.48999995</v>
      </c>
      <c r="I28" s="170">
        <f t="shared" si="0"/>
        <v>664731910.17999995</v>
      </c>
    </row>
    <row r="29" spans="1:9" s="20" customFormat="1" x14ac:dyDescent="0.6">
      <c r="A29" s="167" t="s">
        <v>205</v>
      </c>
      <c r="B29" s="168">
        <f>SUM('1.ตรวจสอบความครบถ้วน7แผน ราย รพ'!B32:M32)</f>
        <v>107381021.76000001</v>
      </c>
      <c r="C29" s="169">
        <f>SUM('1.ตรวจสอบความครบถ้วน7แผน ราย รพ'!N32:U32)</f>
        <v>54800159.649999999</v>
      </c>
      <c r="D29" s="169">
        <f>SUM('1.ตรวจสอบความครบถ้วน7แผน ราย รพ'!V32:AI32)</f>
        <v>136926878.65000001</v>
      </c>
      <c r="E29" s="169">
        <f>SUM('1.ตรวจสอบความครบถ้วน7แผน ราย รพ'!AJ32:BA32)</f>
        <v>217445948.17000002</v>
      </c>
      <c r="F29" s="169">
        <f>SUM('1.ตรวจสอบความครบถ้วน7แผน ราย รพ'!BB32:BJ32)</f>
        <v>83126765.370000005</v>
      </c>
      <c r="G29" s="169">
        <f>SUM('1.ตรวจสอบความครบถ้วน7แผน ราย รพ'!BK32:BP32)</f>
        <v>68566917.579999998</v>
      </c>
      <c r="H29" s="169">
        <f>SUM('1.ตรวจสอบความครบถ้วน7แผน ราย รพ'!BQ32:CK32)</f>
        <v>250875215.14999998</v>
      </c>
      <c r="I29" s="170">
        <f t="shared" si="0"/>
        <v>919122906.33000004</v>
      </c>
    </row>
    <row r="30" spans="1:9" s="20" customFormat="1" x14ac:dyDescent="0.6">
      <c r="A30" s="167" t="s">
        <v>206</v>
      </c>
      <c r="B30" s="168">
        <f>SUM('1.ตรวจสอบความครบถ้วน7แผน ราย รพ'!B33:M33)</f>
        <v>191216830.03</v>
      </c>
      <c r="C30" s="169">
        <f>SUM('1.ตรวจสอบความครบถ้วน7แผน ราย รพ'!N33:U33)</f>
        <v>138468393.50999999</v>
      </c>
      <c r="D30" s="169">
        <f>SUM('1.ตรวจสอบความครบถ้วน7แผน ราย รพ'!V33:AI33)</f>
        <v>239536518.68000004</v>
      </c>
      <c r="E30" s="169">
        <f>SUM('1.ตรวจสอบความครบถ้วน7แผน ราย รพ'!AJ33:BA33)</f>
        <v>419010811.4799999</v>
      </c>
      <c r="F30" s="169">
        <f>SUM('1.ตรวจสอบความครบถ้วน7แผน ราย รพ'!BB33:BJ33)</f>
        <v>259404424.81999999</v>
      </c>
      <c r="G30" s="169">
        <f>SUM('1.ตรวจสอบความครบถ้วน7แผน ราย รพ'!BK33:BP33)</f>
        <v>129879061.22</v>
      </c>
      <c r="H30" s="169">
        <f>SUM('1.ตรวจสอบความครบถ้วน7แผน ราย รพ'!BQ33:CK33)</f>
        <v>546194993.45999992</v>
      </c>
      <c r="I30" s="170">
        <f t="shared" si="0"/>
        <v>1923711033.1999998</v>
      </c>
    </row>
    <row r="31" spans="1:9" s="20" customFormat="1" x14ac:dyDescent="0.6">
      <c r="A31" s="167" t="s">
        <v>207</v>
      </c>
      <c r="B31" s="168">
        <f>SUM('1.ตรวจสอบความครบถ้วน7แผน ราย รพ'!B34:M34)</f>
        <v>2713030.31</v>
      </c>
      <c r="C31" s="169">
        <f>SUM('1.ตรวจสอบความครบถ้วน7แผน ราย รพ'!N34:U34)</f>
        <v>682282.83</v>
      </c>
      <c r="D31" s="169">
        <f>SUM('1.ตรวจสอบความครบถ้วน7แผน ราย รพ'!V34:AI34)</f>
        <v>4259615.03</v>
      </c>
      <c r="E31" s="169">
        <f>SUM('1.ตรวจสอบความครบถ้วน7แผน ราย รพ'!AJ34:BA34)</f>
        <v>8438509.2799999975</v>
      </c>
      <c r="F31" s="169">
        <f>SUM('1.ตรวจสอบความครบถ้วน7แผน ราย รพ'!BB34:BJ34)</f>
        <v>3632574.0999999996</v>
      </c>
      <c r="G31" s="169">
        <f>SUM('1.ตรวจสอบความครบถ้วน7แผน ราย รพ'!BK34:BP34)</f>
        <v>3402804.0599999996</v>
      </c>
      <c r="H31" s="169">
        <f>SUM('1.ตรวจสอบความครบถ้วน7แผน ราย รพ'!BQ34:CK34)</f>
        <v>5894788.6400000006</v>
      </c>
      <c r="I31" s="170">
        <f t="shared" si="0"/>
        <v>29023604.249999996</v>
      </c>
    </row>
    <row r="32" spans="1:9" s="3" customFormat="1" x14ac:dyDescent="0.6">
      <c r="A32" s="167" t="s">
        <v>208</v>
      </c>
      <c r="B32" s="168">
        <f>SUM('1.ตรวจสอบความครบถ้วน7แผน ราย รพ'!B35:M35)</f>
        <v>150949595.31999999</v>
      </c>
      <c r="C32" s="169">
        <f>SUM('1.ตรวจสอบความครบถ้วน7แผน ราย รพ'!N35:U35)</f>
        <v>95689410.010000005</v>
      </c>
      <c r="D32" s="169">
        <f>SUM('1.ตรวจสอบความครบถ้วน7แผน ราย รพ'!V35:AI35)</f>
        <v>100116258.56</v>
      </c>
      <c r="E32" s="169">
        <f>SUM('1.ตรวจสอบความครบถ้วน7แผน ราย รพ'!AJ35:BA35)</f>
        <v>116929992.91</v>
      </c>
      <c r="F32" s="169">
        <f>SUM('1.ตรวจสอบความครบถ้วน7แผน ราย รพ'!BB35:BJ35)</f>
        <v>68913243.890000001</v>
      </c>
      <c r="G32" s="169">
        <f>SUM('1.ตรวจสอบความครบถ้วน7แผน ราย รพ'!BK35:BP35)</f>
        <v>52425663.380000003</v>
      </c>
      <c r="H32" s="169">
        <f>SUM('1.ตรวจสอบความครบถ้วน7แผน ราย รพ'!BQ35:CK35)</f>
        <v>242417419.49000001</v>
      </c>
      <c r="I32" s="170">
        <f t="shared" si="0"/>
        <v>827441583.55999994</v>
      </c>
    </row>
    <row r="33" spans="1:9" s="20" customFormat="1" x14ac:dyDescent="0.6">
      <c r="A33" s="167" t="s">
        <v>209</v>
      </c>
      <c r="B33" s="168">
        <f>SUM('1.ตรวจสอบความครบถ้วน7แผน ราย รพ'!B36:M36)</f>
        <v>0</v>
      </c>
      <c r="C33" s="169">
        <f>SUM('1.ตรวจสอบความครบถ้วน7แผน ราย รพ'!N36:U36)</f>
        <v>0</v>
      </c>
      <c r="D33" s="169">
        <f>SUM('1.ตรวจสอบความครบถ้วน7แผน ราย รพ'!V36:AI36)</f>
        <v>1000000</v>
      </c>
      <c r="E33" s="169">
        <f>SUM('1.ตรวจสอบความครบถ้วน7แผน ราย รพ'!AJ36:BA36)</f>
        <v>609832.02</v>
      </c>
      <c r="F33" s="169">
        <f>SUM('1.ตรวจสอบความครบถ้วน7แผน ราย รพ'!BB36:BJ36)</f>
        <v>4020000</v>
      </c>
      <c r="G33" s="169">
        <f>SUM('1.ตรวจสอบความครบถ้วน7แผน ราย รพ'!BK36:BP36)</f>
        <v>220000000</v>
      </c>
      <c r="H33" s="169">
        <f>SUM('1.ตรวจสอบความครบถ้วน7แผน ราย รพ'!BQ36:CK36)</f>
        <v>43689000</v>
      </c>
      <c r="I33" s="170">
        <v>0</v>
      </c>
    </row>
    <row r="34" spans="1:9" s="25" customFormat="1" x14ac:dyDescent="0.6">
      <c r="A34" s="173" t="s">
        <v>210</v>
      </c>
      <c r="B34" s="197">
        <f>SUM('1.ตรวจสอบความครบถ้วน7แผน ราย รพ'!B37:M37)</f>
        <v>2924238608.73</v>
      </c>
      <c r="C34" s="198">
        <f>SUM('1.ตรวจสอบความครบถ้วน7แผน ราย รพ'!N37:U37)</f>
        <v>1794128473.1200001</v>
      </c>
      <c r="D34" s="198">
        <f>SUM('1.ตรวจสอบความครบถ้วน7แผน ราย รพ'!V37:AI37)</f>
        <v>3175845548.5100002</v>
      </c>
      <c r="E34" s="198">
        <f>SUM('1.ตรวจสอบความครบถ้วน7แผน ราย รพ'!AJ37:BA37)</f>
        <v>6350503177.4200001</v>
      </c>
      <c r="F34" s="198">
        <f>SUM('1.ตรวจสอบความครบถ้วน7แผน ราย รพ'!BB37:BJ37)</f>
        <v>3025301773.5799999</v>
      </c>
      <c r="G34" s="198">
        <f>SUM('1.ตรวจสอบความครบถ้วน7แผน ราย รพ'!BK37:BP37)</f>
        <v>2049513587.4800003</v>
      </c>
      <c r="H34" s="198">
        <f>SUM('1.ตรวจสอบความครบถ้วน7แผน ราย รพ'!BQ37:CK37)</f>
        <v>8463147425.5100002</v>
      </c>
      <c r="I34" s="172">
        <f>SUM(B34:H34)</f>
        <v>27782678594.349998</v>
      </c>
    </row>
    <row r="35" spans="1:9" s="37" customFormat="1" x14ac:dyDescent="0.6"/>
    <row r="36" spans="1:9" s="25" customFormat="1" x14ac:dyDescent="0.6">
      <c r="A36" s="174" t="s">
        <v>211</v>
      </c>
      <c r="B36" s="194">
        <f>SUM('1.ตรวจสอบความครบถ้วน7แผน ราย รพ'!B39:M39)</f>
        <v>134868611.25999984</v>
      </c>
      <c r="C36" s="199">
        <f>SUM('1.ตรวจสอบความครบถ้วน7แผน ราย รพ'!N39:U39)</f>
        <v>109742865.79999997</v>
      </c>
      <c r="D36" s="199">
        <f>SUM('1.ตรวจสอบความครบถ้วน7แผน ราย รพ'!V39:AI39)</f>
        <v>94085919.819999889</v>
      </c>
      <c r="E36" s="199">
        <f>SUM('1.ตรวจสอบความครบถ้วน7แผน ราย รพ'!AJ39:BA39)</f>
        <v>408086786.74000001</v>
      </c>
      <c r="F36" s="199">
        <f>SUM('1.ตรวจสอบความครบถ้วน7แผน ราย รพ'!BB39:BJ39)</f>
        <v>504130970.85999995</v>
      </c>
      <c r="G36" s="199">
        <f>SUM('1.ตรวจสอบความครบถ้วน7แผน ราย รพ'!BK39:BP39)</f>
        <v>77087140.690000057</v>
      </c>
      <c r="H36" s="199">
        <f>SUM('1.ตรวจสอบความครบถ้วน7แผน ราย รพ'!BQ39:CK39)</f>
        <v>324121293.58999974</v>
      </c>
      <c r="I36" s="175">
        <f>SUM(B36:H36)</f>
        <v>1652123588.7599993</v>
      </c>
    </row>
    <row r="37" spans="1:9" s="45" customFormat="1" ht="22.2" customHeight="1" x14ac:dyDescent="0.6">
      <c r="A37" s="176" t="s">
        <v>273</v>
      </c>
      <c r="B37" s="168">
        <f>SUM('1.ตรวจสอบความครบถ้วน7แผน ราย รพ'!B40:M40)</f>
        <v>159135214.53999996</v>
      </c>
      <c r="C37" s="169">
        <f>SUM('1.ตรวจสอบความครบถ้วน7แผน ราย รพ'!N40:U40)</f>
        <v>148549939.10999992</v>
      </c>
      <c r="D37" s="169">
        <f>SUM('1.ตรวจสอบความครบถ้วน7แผน ราย รพ'!V40:AI40)</f>
        <v>271353532.19999993</v>
      </c>
      <c r="E37" s="169">
        <f>SUM('1.ตรวจสอบความครบถ้วน7แผน ราย รพ'!AJ40:BA40)</f>
        <v>580840737.80000019</v>
      </c>
      <c r="F37" s="169">
        <f>SUM('1.ตรวจสอบความครบถ้วน7แผน ราย รพ'!BB40:BJ40)</f>
        <v>397375061.51999998</v>
      </c>
      <c r="G37" s="169">
        <f>SUM('1.ตรวจสอบความครบถ้วน7แผน ราย รพ'!BK40:BP40)</f>
        <v>155611472.43000004</v>
      </c>
      <c r="H37" s="169">
        <f>SUM('1.ตรวจสอบความครบถ้วน7แผน ราย รพ'!BQ40:CK40)</f>
        <v>600788403.81999969</v>
      </c>
      <c r="I37" s="170">
        <f>SUM(B37:H37)</f>
        <v>2313654361.4200001</v>
      </c>
    </row>
    <row r="38" spans="1:9" s="45" customFormat="1" x14ac:dyDescent="0.6">
      <c r="A38" s="176" t="s">
        <v>212</v>
      </c>
      <c r="B38" s="168">
        <f>SUM('1.ตรวจสอบความครบถ้วน7แผน ราย รพ'!B41:M41)</f>
        <v>0</v>
      </c>
      <c r="C38" s="169">
        <f>SUM('1.ตรวจสอบความครบถ้วน7แผน ราย รพ'!N41:U41)</f>
        <v>0</v>
      </c>
      <c r="D38" s="169">
        <f>SUM('1.ตรวจสอบความครบถ้วน7แผน ราย รพ'!V41:AI41)</f>
        <v>0</v>
      </c>
      <c r="E38" s="169">
        <f>SUM('1.ตรวจสอบความครบถ้วน7แผน ราย รพ'!AJ41:BA41)</f>
        <v>0</v>
      </c>
      <c r="F38" s="169">
        <f>SUM('1.ตรวจสอบความครบถ้วน7แผน ราย รพ'!BB41:BJ41)</f>
        <v>0</v>
      </c>
      <c r="G38" s="169">
        <f>SUM('1.ตรวจสอบความครบถ้วน7แผน ราย รพ'!BK41:BP41)</f>
        <v>0</v>
      </c>
      <c r="H38" s="169">
        <f>SUM('1.ตรวจสอบความครบถ้วน7แผน ราย รพ'!BQ41:CK41)</f>
        <v>0</v>
      </c>
      <c r="I38" s="170">
        <f>SUM(B38:H38)</f>
        <v>0</v>
      </c>
    </row>
    <row r="39" spans="1:9" s="45" customFormat="1" x14ac:dyDescent="0.6">
      <c r="A39" s="176" t="s">
        <v>274</v>
      </c>
      <c r="B39" s="168">
        <f>SUM('1.ตรวจสอบความครบถ้วน7แผน ราย รพ'!B42:M42)</f>
        <v>31827042.959999997</v>
      </c>
      <c r="C39" s="169">
        <f>SUM('1.ตรวจสอบความครบถ้วน7แผน ราย รพ'!N42:U42)</f>
        <v>29709987.860000003</v>
      </c>
      <c r="D39" s="169">
        <f>SUM('1.ตรวจสอบความครบถ้วน7แผน ราย รพ'!V42:AI42)</f>
        <v>54270706.490000002</v>
      </c>
      <c r="E39" s="169">
        <f>SUM('1.ตรวจสอบความครบถ้วน7แผน ราย รพ'!AJ42:BA42)</f>
        <v>116168147.62000002</v>
      </c>
      <c r="F39" s="169">
        <f>SUM('1.ตรวจสอบความครบถ้วน7แผน ราย รพ'!BB42:BJ42)</f>
        <v>79475012.329999998</v>
      </c>
      <c r="G39" s="169">
        <f>SUM('1.ตรวจสอบความครบถ้วน7แผน ราย รพ'!BK42:BP42)</f>
        <v>31122294.509999998</v>
      </c>
      <c r="H39" s="169">
        <f>SUM('1.ตรวจสอบความครบถ้วน7แผน ราย รพ'!BQ42:CK42)</f>
        <v>120157680.82999998</v>
      </c>
      <c r="I39" s="170">
        <f>SUM(B39:H39)</f>
        <v>462730872.59999996</v>
      </c>
    </row>
    <row r="40" spans="1:9" s="45" customFormat="1" x14ac:dyDescent="0.6"/>
    <row r="41" spans="1:9" s="51" customFormat="1" x14ac:dyDescent="0.6">
      <c r="A41" s="177" t="s">
        <v>214</v>
      </c>
      <c r="B41" s="168">
        <f>SUM('1.ตรวจสอบความครบถ้วน7แผน ราย รพ'!B44:M44)</f>
        <v>371506956.68000001</v>
      </c>
      <c r="C41" s="169">
        <f>SUM('1.ตรวจสอบความครบถ้วน7แผน ราย รพ'!N44:U44)</f>
        <v>339715089.56999999</v>
      </c>
      <c r="D41" s="169">
        <f>SUM('1.ตรวจสอบความครบถ้วน7แผน ราย รพ'!V44:AI44)</f>
        <v>446652662.80000001</v>
      </c>
      <c r="E41" s="169">
        <f>SUM('1.ตรวจสอบความครบถ้วน7แผน ราย รพ'!AJ44:BA44)</f>
        <v>1723500657.7600002</v>
      </c>
      <c r="F41" s="169">
        <f>SUM('1.ตรวจสอบความครบถ้วน7แผน ราย รพ'!BB44:BJ44)</f>
        <v>882217087.9799999</v>
      </c>
      <c r="G41" s="169">
        <f>SUM('1.ตรวจสอบความครบถ้วน7แผน ราย รพ'!BK44:BP44)</f>
        <v>509569771.79000008</v>
      </c>
      <c r="H41" s="169">
        <f>SUM('1.ตรวจสอบความครบถ้วน7แผน ราย รพ'!BQ44:CK44)</f>
        <v>1751835039.54</v>
      </c>
      <c r="I41" s="170">
        <f>SUM(B41:H41)</f>
        <v>6024997266.1200008</v>
      </c>
    </row>
    <row r="42" spans="1:9" s="51" customFormat="1" x14ac:dyDescent="0.6">
      <c r="A42" s="177" t="s">
        <v>215</v>
      </c>
      <c r="B42" s="168">
        <f>SUM('1.ตรวจสอบความครบถ้วน7แผน ราย รพ'!B45:M45)</f>
        <v>387728722.19</v>
      </c>
      <c r="C42" s="169">
        <f>SUM('1.ตรวจสอบความครบถ้วน7แผน ราย รพ'!N45:U45)</f>
        <v>326805394.68000001</v>
      </c>
      <c r="D42" s="169">
        <f>SUM('1.ตรวจสอบความครบถ้วน7แผน ราย รพ'!V45:AI45)</f>
        <v>494061234.74000013</v>
      </c>
      <c r="E42" s="169">
        <f>SUM('1.ตรวจสอบความครบถ้วน7แผน ราย รพ'!AJ45:BA45)</f>
        <v>933490509.62</v>
      </c>
      <c r="F42" s="169">
        <f>SUM('1.ตรวจสอบความครบถ้วน7แผน ราย รพ'!BB45:BJ45)</f>
        <v>832569255.13000011</v>
      </c>
      <c r="G42" s="169">
        <f>SUM('1.ตรวจสอบความครบถ้วน7แผน ราย รพ'!BK45:BP45)</f>
        <v>443464608.4199999</v>
      </c>
      <c r="H42" s="169">
        <f>SUM('1.ตรวจสอบความครบถ้วน7แผน ราย รพ'!BQ45:CK45)</f>
        <v>1940402008.6300001</v>
      </c>
      <c r="I42" s="170">
        <f>SUM(B42:H42)</f>
        <v>5358521733.4099998</v>
      </c>
    </row>
    <row r="43" spans="1:9" s="51" customFormat="1" x14ac:dyDescent="0.6">
      <c r="A43" s="177" t="s">
        <v>216</v>
      </c>
      <c r="B43" s="168">
        <f>SUM('1.ตรวจสอบความครบถ้วน7แผน ราย รพ'!B46:M46)</f>
        <v>512927879.63000011</v>
      </c>
      <c r="C43" s="169">
        <f>SUM('1.ตรวจสอบความครบถ้วน7แผน ราย รพ'!N46:U46)</f>
        <v>281033530.75999999</v>
      </c>
      <c r="D43" s="169">
        <f>SUM('1.ตรวจสอบความครบถ้วน7แผน ราย รพ'!V46:AI46)</f>
        <v>682854720.37</v>
      </c>
      <c r="E43" s="169">
        <f>SUM('1.ตรวจสอบความครบถ้วน7แผน ราย รพ'!AJ46:BA46)</f>
        <v>734319973.59000003</v>
      </c>
      <c r="F43" s="169">
        <f>SUM('1.ตรวจสอบความครบถ้วน7แผน ราย รพ'!BB46:BJ46)</f>
        <v>584717198.06999993</v>
      </c>
      <c r="G43" s="169">
        <f>SUM('1.ตรวจสอบความครบถ้วน7แผน ราย รพ'!BK46:BP46)</f>
        <v>315391526.47999996</v>
      </c>
      <c r="H43" s="169">
        <f>SUM('1.ตรวจสอบความครบถ้วน7แผน ราย รพ'!BQ46:CK46)</f>
        <v>2030293450.0599997</v>
      </c>
      <c r="I43" s="170">
        <f>SUM(B43:H43)</f>
        <v>5141538278.96</v>
      </c>
    </row>
    <row r="44" spans="1:9" s="51" customFormat="1" x14ac:dyDescent="0.6"/>
    <row r="45" spans="1:9" s="46" customFormat="1" x14ac:dyDescent="0.6">
      <c r="A45" s="160" t="s">
        <v>276</v>
      </c>
      <c r="B45" s="178"/>
      <c r="C45" s="178"/>
      <c r="D45" s="178"/>
      <c r="E45" s="178"/>
      <c r="F45" s="178"/>
      <c r="G45" s="178"/>
      <c r="H45" s="178"/>
      <c r="I45" s="178"/>
    </row>
    <row r="46" spans="1:9" s="20" customFormat="1" x14ac:dyDescent="0.6">
      <c r="A46" s="167" t="s">
        <v>217</v>
      </c>
      <c r="B46" s="168">
        <f>SUM('1.ตรวจสอบความครบถ้วน7แผน ราย รพ'!B49:M49)</f>
        <v>315569276</v>
      </c>
      <c r="C46" s="169">
        <f>SUM('1.ตรวจสอบความครบถ้วน7แผน ราย รพ'!N49:U49)</f>
        <v>185476726.00999999</v>
      </c>
      <c r="D46" s="169">
        <f>SUM('1.ตรวจสอบความครบถ้วน7แผน ราย รพ'!V49:AI49)</f>
        <v>350287585.77000004</v>
      </c>
      <c r="E46" s="169">
        <f>SUM('1.ตรวจสอบความครบถ้วน7แผน ราย รพ'!AJ49:BA49)</f>
        <v>885262382.11000001</v>
      </c>
      <c r="F46" s="169">
        <f>SUM('1.ตรวจสอบความครบถ้วน7แผน ราย รพ'!BB49:BJ49)</f>
        <v>418550430.59000003</v>
      </c>
      <c r="G46" s="169">
        <f>SUM('1.ตรวจสอบความครบถ้วน7แผน ราย รพ'!BK49:BP49)</f>
        <v>213865701.51999998</v>
      </c>
      <c r="H46" s="169">
        <f>SUM('1.ตรวจสอบความครบถ้วน7แผน ราย รพ'!BQ49:CK49)</f>
        <v>1333988321.74</v>
      </c>
      <c r="I46" s="170">
        <f t="shared" ref="I46:I51" si="1">SUM(B46:H46)</f>
        <v>3703000423.7399998</v>
      </c>
    </row>
    <row r="47" spans="1:9" s="20" customFormat="1" x14ac:dyDescent="0.6">
      <c r="A47" s="167" t="s">
        <v>218</v>
      </c>
      <c r="B47" s="168">
        <f>SUM('1.ตรวจสอบความครบถ้วน7แผน ราย รพ'!B50:M50)</f>
        <v>13087705.029999997</v>
      </c>
      <c r="C47" s="169">
        <f>SUM('1.ตรวจสอบความครบถ้วน7แผน ราย รพ'!N50:U50)</f>
        <v>2353142.16</v>
      </c>
      <c r="D47" s="169">
        <f>SUM('1.ตรวจสอบความครบถ้วน7แผน ราย รพ'!V50:AI50)</f>
        <v>4558212.2300000004</v>
      </c>
      <c r="E47" s="169">
        <f>SUM('1.ตรวจสอบความครบถ้วน7แผน ราย รพ'!AJ50:BA50)</f>
        <v>45880482.75</v>
      </c>
      <c r="F47" s="169">
        <f>SUM('1.ตรวจสอบความครบถ้วน7แผน ราย รพ'!BB50:BJ50)</f>
        <v>8866106</v>
      </c>
      <c r="G47" s="169">
        <f>SUM('1.ตรวจสอบความครบถ้วน7แผน ราย รพ'!BK50:BP50)</f>
        <v>1972959</v>
      </c>
      <c r="H47" s="169">
        <f>SUM('1.ตรวจสอบความครบถ้วน7แผน ราย รพ'!BQ50:CK50)</f>
        <v>21758665.93</v>
      </c>
      <c r="I47" s="170">
        <f t="shared" si="1"/>
        <v>98477273.099999994</v>
      </c>
    </row>
    <row r="48" spans="1:9" s="20" customFormat="1" x14ac:dyDescent="0.6">
      <c r="A48" s="167" t="s">
        <v>219</v>
      </c>
      <c r="B48" s="168">
        <f>SUM('1.ตรวจสอบความครบถ้วน7แผน ราย รพ'!B51:M51)</f>
        <v>151573619.88</v>
      </c>
      <c r="C48" s="169">
        <f>SUM('1.ตรวจสอบความครบถ้วน7แผน ราย รพ'!N51:U51)</f>
        <v>112954847.77000001</v>
      </c>
      <c r="D48" s="169">
        <f>SUM('1.ตรวจสอบความครบถ้วน7แผน ราย รพ'!V51:AI51)</f>
        <v>213129987.47999999</v>
      </c>
      <c r="E48" s="169">
        <f>SUM('1.ตรวจสอบความครบถ้วน7แผน ราย รพ'!AJ51:BA51)</f>
        <v>542611813.47000003</v>
      </c>
      <c r="F48" s="169">
        <f>SUM('1.ตรวจสอบความครบถ้วน7แผน ราย รพ'!BB51:BJ51)</f>
        <v>260280622.39000002</v>
      </c>
      <c r="G48" s="169">
        <f>SUM('1.ตรวจสอบความครบถ้วน7แผน ราย รพ'!BK51:BP51)</f>
        <v>138959734.16</v>
      </c>
      <c r="H48" s="169">
        <f>SUM('1.ตรวจสอบความครบถ้วน7แผน ราย รพ'!BQ51:CK51)</f>
        <v>760262646.43000019</v>
      </c>
      <c r="I48" s="170">
        <f t="shared" si="1"/>
        <v>2179773271.5800004</v>
      </c>
    </row>
    <row r="49" spans="1:9" s="20" customFormat="1" x14ac:dyDescent="0.6">
      <c r="A49" s="167" t="s">
        <v>220</v>
      </c>
      <c r="B49" s="168">
        <f>SUM('1.ตรวจสอบความครบถ้วน7แผน ราย รพ'!B52:M52)</f>
        <v>94931179.719999999</v>
      </c>
      <c r="C49" s="169">
        <f>SUM('1.ตรวจสอบความครบถ้วน7แผน ราย รพ'!N52:U52)</f>
        <v>54834055.519999996</v>
      </c>
      <c r="D49" s="169">
        <f>SUM('1.ตรวจสอบความครบถ้วน7แผน ราย รพ'!V52:AI52)</f>
        <v>97482921.060000002</v>
      </c>
      <c r="E49" s="169">
        <f>SUM('1.ตรวจสอบความครบถ้วน7แผน ราย รพ'!AJ52:BA52)</f>
        <v>142632056.90000001</v>
      </c>
      <c r="F49" s="169">
        <f>SUM('1.ตรวจสอบความครบถ้วน7แผน ราย รพ'!BB52:BJ52)</f>
        <v>59027436.740000002</v>
      </c>
      <c r="G49" s="169">
        <f>SUM('1.ตรวจสอบความครบถ้วน7แผน ราย รพ'!BK52:BP52)</f>
        <v>50385317.719999999</v>
      </c>
      <c r="H49" s="169">
        <f>SUM('1.ตรวจสอบความครบถ้วน7แผน ราย รพ'!BQ52:CK52)</f>
        <v>169600158.87000003</v>
      </c>
      <c r="I49" s="170">
        <f t="shared" si="1"/>
        <v>668893126.53000009</v>
      </c>
    </row>
    <row r="50" spans="1:9" s="20" customFormat="1" x14ac:dyDescent="0.6">
      <c r="A50" s="167" t="s">
        <v>221</v>
      </c>
      <c r="B50" s="168">
        <f>SUM('1.ตรวจสอบความครบถ้วน7แผน ราย รพ'!B53:M53)</f>
        <v>5001</v>
      </c>
      <c r="C50" s="169">
        <f>SUM('1.ตรวจสอบความครบถ้วน7แผน ราย รพ'!N53:U53)</f>
        <v>0</v>
      </c>
      <c r="D50" s="169">
        <f>SUM('1.ตรวจสอบความครบถ้วน7แผน ราย รพ'!V53:AI53)</f>
        <v>3</v>
      </c>
      <c r="E50" s="169">
        <f>SUM('1.ตรวจสอบความครบถ้วน7แผน ราย รพ'!AJ53:BA53)</f>
        <v>56500</v>
      </c>
      <c r="F50" s="169">
        <f>SUM('1.ตรวจสอบความครบถ้วน7แผน ราย รพ'!BB53:BJ53)</f>
        <v>8004</v>
      </c>
      <c r="G50" s="169">
        <f>SUM('1.ตรวจสอบความครบถ้วน7แผน ราย รพ'!BK53:BP53)</f>
        <v>0</v>
      </c>
      <c r="H50" s="169">
        <f>SUM('1.ตรวจสอบความครบถ้วน7แผน ราย รพ'!BQ53:CK53)</f>
        <v>347823</v>
      </c>
      <c r="I50" s="170">
        <f t="shared" si="1"/>
        <v>417331</v>
      </c>
    </row>
    <row r="51" spans="1:9" s="20" customFormat="1" x14ac:dyDescent="0.6">
      <c r="A51" s="167" t="s">
        <v>222</v>
      </c>
      <c r="B51" s="168">
        <f>SUM('1.ตรวจสอบความครบถ้วน7แผน ราย รพ'!B54:M54)</f>
        <v>13305596.84</v>
      </c>
      <c r="C51" s="169">
        <f>SUM('1.ตรวจสอบความครบถ้วน7แผน ราย รพ'!N54:U54)</f>
        <v>7105737.8200000003</v>
      </c>
      <c r="D51" s="169">
        <f>SUM('1.ตรวจสอบความครบถ้วน7แผน ราย รพ'!V54:AI54)</f>
        <v>10792707.25</v>
      </c>
      <c r="E51" s="169">
        <f>SUM('1.ตรวจสอบความครบถ้วน7แผน ราย รพ'!AJ54:BA54)</f>
        <v>19765273.169999998</v>
      </c>
      <c r="F51" s="169">
        <f>SUM('1.ตรวจสอบความครบถ้วน7แผน ราย รพ'!BB54:BJ54)</f>
        <v>7379037.75</v>
      </c>
      <c r="G51" s="169">
        <f>SUM('1.ตรวจสอบความครบถ้วน7แผน ราย รพ'!BK54:BP54)</f>
        <v>6336658.1699999999</v>
      </c>
      <c r="H51" s="169">
        <f>SUM('1.ตรวจสอบความครบถ้วน7แผน ราย รพ'!BQ54:CK54)</f>
        <v>19412528.989999998</v>
      </c>
      <c r="I51" s="170">
        <f t="shared" si="1"/>
        <v>84097539.989999995</v>
      </c>
    </row>
    <row r="52" spans="1:9" s="56" customFormat="1" x14ac:dyDescent="0.6">
      <c r="A52" s="179" t="s">
        <v>284</v>
      </c>
      <c r="B52" s="194">
        <f>SUM('1.ตรวจสอบความครบถ้วน7แผน ราย รพ'!B55:M55)</f>
        <v>588472378.47000003</v>
      </c>
      <c r="C52" s="199">
        <f>SUM('1.ตรวจสอบความครบถ้วน7แผน ราย รพ'!N55:U55)</f>
        <v>362724509.27999997</v>
      </c>
      <c r="D52" s="199">
        <f>SUM('1.ตรวจสอบความครบถ้วน7แผน ราย รพ'!V55:AI55)</f>
        <v>676251416.79000008</v>
      </c>
      <c r="E52" s="199">
        <f>SUM('1.ตรวจสอบความครบถ้วน7แผน ราย รพ'!AJ55:BA55)</f>
        <v>1636208508.3999996</v>
      </c>
      <c r="F52" s="199">
        <f>SUM('1.ตรวจสอบความครบถ้วน7แผน ราย รพ'!BB55:BJ55)</f>
        <v>754111637.46999991</v>
      </c>
      <c r="G52" s="199">
        <f>SUM('1.ตรวจสอบความครบถ้วน7แผน ราย รพ'!BK55:BP55)</f>
        <v>411520370.56999999</v>
      </c>
      <c r="H52" s="199">
        <f>SUM('1.ตรวจสอบความครบถ้วน7แผน ราย รพ'!BQ55:CK55)</f>
        <v>2305370144.9600005</v>
      </c>
      <c r="I52" s="180">
        <f>SUM(I46:I51)</f>
        <v>6734658965.9399996</v>
      </c>
    </row>
    <row r="53" spans="1:9" s="56" customFormat="1" x14ac:dyDescent="0.6"/>
    <row r="54" spans="1:9" s="56" customFormat="1" x14ac:dyDescent="0.6">
      <c r="A54" s="182" t="s">
        <v>277</v>
      </c>
      <c r="B54" s="183"/>
      <c r="C54" s="183"/>
      <c r="D54" s="183"/>
      <c r="E54" s="183"/>
      <c r="F54" s="183"/>
      <c r="G54" s="183"/>
      <c r="H54" s="183"/>
      <c r="I54" s="183"/>
    </row>
    <row r="55" spans="1:9" s="20" customFormat="1" x14ac:dyDescent="0.6">
      <c r="A55" s="167" t="s">
        <v>223</v>
      </c>
      <c r="B55" s="168">
        <f>SUM('1.ตรวจสอบความครบถ้วน7แผน ราย รพ'!B58:M58)</f>
        <v>15558555.149999999</v>
      </c>
      <c r="C55" s="169">
        <f>SUM('1.ตรวจสอบความครบถ้วน7แผน ราย รพ'!N58:U58)</f>
        <v>6786701.9299999997</v>
      </c>
      <c r="D55" s="169">
        <f>SUM('1.ตรวจสอบความครบถ้วน7แผน ราย รพ'!V58:AI58)</f>
        <v>16333344.970000001</v>
      </c>
      <c r="E55" s="169">
        <f>SUM('1.ตรวจสอบความครบถ้วน7แผน ราย รพ'!AJ58:BA58)</f>
        <v>30082035.619999997</v>
      </c>
      <c r="F55" s="169">
        <f>SUM('1.ตรวจสอบความครบถ้วน7แผน ราย รพ'!BB58:BJ58)</f>
        <v>10189083.370000001</v>
      </c>
      <c r="G55" s="169">
        <f>SUM('1.ตรวจสอบความครบถ้วน7แผน ราย รพ'!BK58:BP58)</f>
        <v>9256350.3100000005</v>
      </c>
      <c r="H55" s="169">
        <f>SUM('1.ตรวจสอบความครบถ้วน7แผน ราย รพ'!BQ58:CK58)</f>
        <v>30930416.109999999</v>
      </c>
      <c r="I55" s="170">
        <f t="shared" ref="I55:I66" si="2">SUM(B55:H55)</f>
        <v>119136487.45999999</v>
      </c>
    </row>
    <row r="56" spans="1:9" s="20" customFormat="1" x14ac:dyDescent="0.6">
      <c r="A56" s="167" t="s">
        <v>224</v>
      </c>
      <c r="B56" s="168">
        <f>SUM('1.ตรวจสอบความครบถ้วน7แผน ราย รพ'!B59:M59)</f>
        <v>225501</v>
      </c>
      <c r="C56" s="169">
        <f>SUM('1.ตรวจสอบความครบถ้วน7แผน ราย รพ'!N59:U59)</f>
        <v>439143.91000000003</v>
      </c>
      <c r="D56" s="169">
        <f>SUM('1.ตรวจสอบความครบถ้วน7แผน ราย รพ'!V59:AI59)</f>
        <v>1460146</v>
      </c>
      <c r="E56" s="169">
        <f>SUM('1.ตรวจสอบความครบถ้วน7แผน ราย รพ'!AJ59:BA59)</f>
        <v>2255083.69</v>
      </c>
      <c r="F56" s="169">
        <f>SUM('1.ตรวจสอบความครบถ้วน7แผน ราย รพ'!BB59:BJ59)</f>
        <v>444901</v>
      </c>
      <c r="G56" s="169">
        <f>SUM('1.ตรวจสอบความครบถ้วน7แผน ราย รพ'!BK59:BP59)</f>
        <v>259593.43</v>
      </c>
      <c r="H56" s="169">
        <f>SUM('1.ตรวจสอบความครบถ้วน7แผน ราย รพ'!BQ59:CK59)</f>
        <v>1675083.6</v>
      </c>
      <c r="I56" s="170">
        <f t="shared" si="2"/>
        <v>6759452.629999999</v>
      </c>
    </row>
    <row r="57" spans="1:9" s="20" customFormat="1" x14ac:dyDescent="0.6">
      <c r="A57" s="167" t="s">
        <v>225</v>
      </c>
      <c r="B57" s="168">
        <f>SUM('1.ตรวจสอบความครบถ้วน7แผน ราย รพ'!B60:M60)</f>
        <v>14880948.890000001</v>
      </c>
      <c r="C57" s="169">
        <f>SUM('1.ตรวจสอบความครบถ้วน7แผน ราย รพ'!N60:U60)</f>
        <v>8290370.2000000002</v>
      </c>
      <c r="D57" s="169">
        <f>SUM('1.ตรวจสอบความครบถ้วน7แผน ราย รพ'!V60:AI60)</f>
        <v>20594143.440000001</v>
      </c>
      <c r="E57" s="169">
        <f>SUM('1.ตรวจสอบความครบถ้วน7แผน ราย รพ'!AJ60:BA60)</f>
        <v>32097193.150000002</v>
      </c>
      <c r="F57" s="169">
        <f>SUM('1.ตรวจสอบความครบถ้วน7แผน ราย รพ'!BB60:BJ60)</f>
        <v>8525289</v>
      </c>
      <c r="G57" s="169">
        <f>SUM('1.ตรวจสอบความครบถ้วน7แผน ราย รพ'!BK60:BP60)</f>
        <v>7323182.1699999999</v>
      </c>
      <c r="H57" s="169">
        <f>SUM('1.ตรวจสอบความครบถ้วน7แผน ราย รพ'!BQ60:CK60)</f>
        <v>24635642.43</v>
      </c>
      <c r="I57" s="170">
        <f t="shared" si="2"/>
        <v>116346769.28</v>
      </c>
    </row>
    <row r="58" spans="1:9" s="20" customFormat="1" x14ac:dyDescent="0.6">
      <c r="A58" s="167" t="s">
        <v>226</v>
      </c>
      <c r="B58" s="168">
        <f>SUM('1.ตรวจสอบความครบถ้วน7แผน ราย รพ'!B61:M61)</f>
        <v>4777051</v>
      </c>
      <c r="C58" s="169">
        <f>SUM('1.ตรวจสอบความครบถ้วน7แผน ราย รพ'!N61:U61)</f>
        <v>2438538.35</v>
      </c>
      <c r="D58" s="169">
        <f>SUM('1.ตรวจสอบความครบถ้วน7แผน ราย รพ'!V61:AI61)</f>
        <v>5740985.5700000003</v>
      </c>
      <c r="E58" s="169">
        <f>SUM('1.ตรวจสอบความครบถ้วน7แผน ราย รพ'!AJ61:BA61)</f>
        <v>10091892.6</v>
      </c>
      <c r="F58" s="169">
        <f>SUM('1.ตรวจสอบความครบถ้วน7แผน ราย รพ'!BB61:BJ61)</f>
        <v>4081309.25</v>
      </c>
      <c r="G58" s="169">
        <f>SUM('1.ตรวจสอบความครบถ้วน7แผน ราย รพ'!BK61:BP61)</f>
        <v>1555967.29</v>
      </c>
      <c r="H58" s="169">
        <f>SUM('1.ตรวจสอบความครบถ้วน7แผน ราย รพ'!BQ61:CK61)</f>
        <v>8421209.709999999</v>
      </c>
      <c r="I58" s="170">
        <f t="shared" si="2"/>
        <v>37106953.769999996</v>
      </c>
    </row>
    <row r="59" spans="1:9" s="20" customFormat="1" x14ac:dyDescent="0.6">
      <c r="A59" s="167" t="s">
        <v>227</v>
      </c>
      <c r="B59" s="168">
        <f>SUM('1.ตรวจสอบความครบถ้วน7แผน ราย รพ'!B62:M62)</f>
        <v>1401012</v>
      </c>
      <c r="C59" s="169">
        <f>SUM('1.ตรวจสอบความครบถ้วน7แผน ราย รพ'!N62:U62)</f>
        <v>417321.88</v>
      </c>
      <c r="D59" s="169">
        <f>SUM('1.ตรวจสอบความครบถ้วน7แผน ราย รพ'!V62:AI62)</f>
        <v>175816</v>
      </c>
      <c r="E59" s="169">
        <f>SUM('1.ตรวจสอบความครบถ้วน7แผน ราย รพ'!AJ62:BA62)</f>
        <v>1099272</v>
      </c>
      <c r="F59" s="169">
        <f>SUM('1.ตรวจสอบความครบถ้วน7แผน ราย รพ'!BB62:BJ62)</f>
        <v>345523</v>
      </c>
      <c r="G59" s="169">
        <f>SUM('1.ตรวจสอบความครบถ้วน7แผน ราย รพ'!BK62:BP62)</f>
        <v>357820</v>
      </c>
      <c r="H59" s="169">
        <f>SUM('1.ตรวจสอบความครบถ้วน7แผน ราย รพ'!BQ62:CK62)</f>
        <v>1498329.2</v>
      </c>
      <c r="I59" s="170">
        <f t="shared" si="2"/>
        <v>5295094.08</v>
      </c>
    </row>
    <row r="60" spans="1:9" s="20" customFormat="1" x14ac:dyDescent="0.6">
      <c r="A60" s="167" t="s">
        <v>228</v>
      </c>
      <c r="B60" s="168">
        <f>SUM('1.ตรวจสอบความครบถ้วน7แผน ราย รพ'!B63:M63)</f>
        <v>7742690</v>
      </c>
      <c r="C60" s="169">
        <f>SUM('1.ตรวจสอบความครบถ้วน7แผน ราย รพ'!N63:U63)</f>
        <v>3932286.96</v>
      </c>
      <c r="D60" s="169">
        <f>SUM('1.ตรวจสอบความครบถ้วน7แผน ราย รพ'!V63:AI63)</f>
        <v>11065178.140000001</v>
      </c>
      <c r="E60" s="169">
        <f>SUM('1.ตรวจสอบความครบถ้วน7แผน ราย รพ'!AJ63:BA63)</f>
        <v>18592280.780000001</v>
      </c>
      <c r="F60" s="169">
        <f>SUM('1.ตรวจสอบความครบถ้วน7แผน ราย รพ'!BB63:BJ63)</f>
        <v>4317668.3499999996</v>
      </c>
      <c r="G60" s="169">
        <f>SUM('1.ตรวจสอบความครบถ้วน7แผน ราย รพ'!BK63:BP63)</f>
        <v>4877371.91</v>
      </c>
      <c r="H60" s="169">
        <f>SUM('1.ตรวจสอบความครบถ้วน7แผน ราย รพ'!BQ63:CK63)</f>
        <v>10726260.619999999</v>
      </c>
      <c r="I60" s="170">
        <f t="shared" si="2"/>
        <v>61253736.759999998</v>
      </c>
    </row>
    <row r="61" spans="1:9" s="20" customFormat="1" x14ac:dyDescent="0.6">
      <c r="A61" s="167" t="s">
        <v>229</v>
      </c>
      <c r="B61" s="168">
        <f>SUM('1.ตรวจสอบความครบถ้วน7แผน ราย รพ'!B64:M64)</f>
        <v>21842174.300000001</v>
      </c>
      <c r="C61" s="169">
        <f>SUM('1.ตรวจสอบความครบถ้วน7แผน ราย รพ'!N64:U64)</f>
        <v>12232144.800000001</v>
      </c>
      <c r="D61" s="169">
        <f>SUM('1.ตรวจสอบความครบถ้วน7แผน ราย รพ'!V64:AI64)</f>
        <v>30492403.539999999</v>
      </c>
      <c r="E61" s="169">
        <f>SUM('1.ตรวจสอบความครบถ้วน7แผน ราย รพ'!AJ64:BA64)</f>
        <v>32969198.649999999</v>
      </c>
      <c r="F61" s="169">
        <f>SUM('1.ตรวจสอบความครบถ้วน7แผน ราย รพ'!BB64:BJ64)</f>
        <v>17535051.41</v>
      </c>
      <c r="G61" s="169">
        <f>SUM('1.ตรวจสอบความครบถ้วน7แผน ราย รพ'!BK64:BP64)</f>
        <v>13466027.380000001</v>
      </c>
      <c r="H61" s="169">
        <f>SUM('1.ตรวจสอบความครบถ้วน7แผน ราย รพ'!BQ64:CK64)</f>
        <v>59464082.18</v>
      </c>
      <c r="I61" s="170">
        <f t="shared" si="2"/>
        <v>188001082.25999999</v>
      </c>
    </row>
    <row r="62" spans="1:9" s="20" customFormat="1" x14ac:dyDescent="0.6">
      <c r="A62" s="167" t="s">
        <v>230</v>
      </c>
      <c r="B62" s="168">
        <f>SUM('1.ตรวจสอบความครบถ้วน7แผน ราย รพ'!B65:M65)</f>
        <v>26771313.689999998</v>
      </c>
      <c r="C62" s="169">
        <f>SUM('1.ตรวจสอบความครบถ้วน7แผน ราย รพ'!N65:U65)</f>
        <v>17016622.100000001</v>
      </c>
      <c r="D62" s="169">
        <f>SUM('1.ตรวจสอบความครบถ้วน7แผน ราย รพ'!V65:AI65)</f>
        <v>33897497.219999999</v>
      </c>
      <c r="E62" s="169">
        <f>SUM('1.ตรวจสอบความครบถ้วน7แผน ราย รพ'!AJ65:BA65)</f>
        <v>52383347.219999999</v>
      </c>
      <c r="F62" s="169">
        <f>SUM('1.ตรวจสอบความครบถ้วน7แผน ราย รพ'!BB65:BJ65)</f>
        <v>22145680.199999999</v>
      </c>
      <c r="G62" s="169">
        <f>SUM('1.ตรวจสอบความครบถ้วน7แผน ราย รพ'!BK65:BP65)</f>
        <v>14113701.09</v>
      </c>
      <c r="H62" s="169">
        <f>SUM('1.ตรวจสอบความครบถ้วน7แผน ราย รพ'!BQ65:CK65)</f>
        <v>80239023.409999996</v>
      </c>
      <c r="I62" s="170">
        <f t="shared" si="2"/>
        <v>246567184.92999998</v>
      </c>
    </row>
    <row r="63" spans="1:9" s="20" customFormat="1" x14ac:dyDescent="0.6">
      <c r="A63" s="167" t="s">
        <v>231</v>
      </c>
      <c r="B63" s="168">
        <f>SUM('1.ตรวจสอบความครบถ้วน7แผน ราย รพ'!B66:M66)</f>
        <v>3418271</v>
      </c>
      <c r="C63" s="169">
        <f>SUM('1.ตรวจสอบความครบถ้วน7แผน ราย รพ'!N66:U66)</f>
        <v>2414130</v>
      </c>
      <c r="D63" s="169">
        <f>SUM('1.ตรวจสอบความครบถ้วน7แผน ราย รพ'!V66:AI66)</f>
        <v>4586925</v>
      </c>
      <c r="E63" s="169">
        <f>SUM('1.ตรวจสอบความครบถ้วน7แผน ราย รพ'!AJ66:BA66)</f>
        <v>17036654.699999999</v>
      </c>
      <c r="F63" s="169">
        <f>SUM('1.ตรวจสอบความครบถ้วน7แผน ราย รพ'!BB66:BJ66)</f>
        <v>2371808</v>
      </c>
      <c r="G63" s="169">
        <f>SUM('1.ตรวจสอบความครบถ้วน7แผน ราย รพ'!BK66:BP66)</f>
        <v>6135512.7699999996</v>
      </c>
      <c r="H63" s="169">
        <f>SUM('1.ตรวจสอบความครบถ้วน7แผน ราย รพ'!BQ66:CK66)</f>
        <v>15870089.5</v>
      </c>
      <c r="I63" s="170">
        <f t="shared" si="2"/>
        <v>51833390.969999999</v>
      </c>
    </row>
    <row r="64" spans="1:9" s="20" customFormat="1" x14ac:dyDescent="0.6">
      <c r="A64" s="167" t="s">
        <v>232</v>
      </c>
      <c r="B64" s="168">
        <f>SUM('1.ตรวจสอบความครบถ้วน7แผน ราย รพ'!B67:M67)</f>
        <v>4019631</v>
      </c>
      <c r="C64" s="169">
        <f>SUM('1.ตรวจสอบความครบถ้วน7แผน ราย รพ'!N67:U67)</f>
        <v>3516373.6</v>
      </c>
      <c r="D64" s="169">
        <f>SUM('1.ตรวจสอบความครบถ้วน7แผน ราย รพ'!V67:AI67)</f>
        <v>7190045.5999999996</v>
      </c>
      <c r="E64" s="169">
        <f>SUM('1.ตรวจสอบความครบถ้วน7แผน ราย รพ'!AJ67:BA67)</f>
        <v>17108437.800000001</v>
      </c>
      <c r="F64" s="169">
        <f>SUM('1.ตรวจสอบความครบถ้วน7แผน ราย รพ'!BB67:BJ67)</f>
        <v>3087902.7</v>
      </c>
      <c r="G64" s="169">
        <f>SUM('1.ตรวจสอบความครบถ้วน7แผน ราย รพ'!BK67:BP67)</f>
        <v>1955866.82</v>
      </c>
      <c r="H64" s="169">
        <f>SUM('1.ตรวจสอบความครบถ้วน7แผน ราย รพ'!BQ67:CK67)</f>
        <v>9915546.2799999993</v>
      </c>
      <c r="I64" s="170">
        <f t="shared" si="2"/>
        <v>46793803.800000004</v>
      </c>
    </row>
    <row r="65" spans="1:9" s="20" customFormat="1" x14ac:dyDescent="0.6">
      <c r="A65" s="167" t="s">
        <v>233</v>
      </c>
      <c r="B65" s="168">
        <f>SUM('1.ตรวจสอบความครบถ้วน7แผน ราย รพ'!B68:M68)</f>
        <v>4883192.5</v>
      </c>
      <c r="C65" s="169">
        <f>SUM('1.ตรวจสอบความครบถ้วน7แผน ราย รพ'!N68:U68)</f>
        <v>185707</v>
      </c>
      <c r="D65" s="169">
        <f>SUM('1.ตรวจสอบความครบถ้วน7แผน ราย รพ'!V68:AI68)</f>
        <v>1321740.71</v>
      </c>
      <c r="E65" s="169">
        <f>SUM('1.ตรวจสอบความครบถ้วน7แผน ราย รพ'!AJ68:BA68)</f>
        <v>3873956.4</v>
      </c>
      <c r="F65" s="169">
        <f>SUM('1.ตรวจสอบความครบถ้วน7แผน ราย รพ'!BB68:BJ68)</f>
        <v>646552.6</v>
      </c>
      <c r="G65" s="169">
        <f>SUM('1.ตรวจสอบความครบถ้วน7แผน ราย รพ'!BK68:BP68)</f>
        <v>1099276.1000000001</v>
      </c>
      <c r="H65" s="169">
        <f>SUM('1.ตรวจสอบความครบถ้วน7แผน ราย รพ'!BQ68:CK68)</f>
        <v>5610117.2199999997</v>
      </c>
      <c r="I65" s="170">
        <f t="shared" si="2"/>
        <v>17620542.529999997</v>
      </c>
    </row>
    <row r="66" spans="1:9" s="20" customFormat="1" x14ac:dyDescent="0.6">
      <c r="A66" s="167" t="s">
        <v>234</v>
      </c>
      <c r="B66" s="168">
        <f>SUM('1.ตรวจสอบความครบถ้วน7แผน ราย รพ'!B69:M69)</f>
        <v>6724786</v>
      </c>
      <c r="C66" s="169">
        <f>SUM('1.ตรวจสอบความครบถ้วน7แผน ราย รพ'!N69:U69)</f>
        <v>6362096.7999999998</v>
      </c>
      <c r="D66" s="169">
        <f>SUM('1.ตรวจสอบความครบถ้วน7แผน ราย รพ'!V69:AI69)</f>
        <v>10477731.5</v>
      </c>
      <c r="E66" s="169">
        <f>SUM('1.ตรวจสอบความครบถ้วน7แผน ราย รพ'!AJ69:BA69)</f>
        <v>10431234.640000001</v>
      </c>
      <c r="F66" s="169">
        <f>SUM('1.ตรวจสอบความครบถ้วน7แผน ราย รพ'!BB69:BJ69)</f>
        <v>10686908.23</v>
      </c>
      <c r="G66" s="169">
        <f>SUM('1.ตรวจสอบความครบถ้วน7แผน ราย รพ'!BK69:BP69)</f>
        <v>5134990</v>
      </c>
      <c r="H66" s="169">
        <f>SUM('1.ตรวจสอบความครบถ้วน7แผน ราย รพ'!BQ69:CK69)</f>
        <v>15835412.23</v>
      </c>
      <c r="I66" s="170">
        <f t="shared" si="2"/>
        <v>65653159.400000006</v>
      </c>
    </row>
    <row r="67" spans="1:9" s="56" customFormat="1" x14ac:dyDescent="0.6">
      <c r="A67" s="179" t="s">
        <v>284</v>
      </c>
      <c r="B67" s="194">
        <f>SUM('1.ตรวจสอบความครบถ้วน7แผน ราย รพ'!B70:M70)</f>
        <v>112245126.53</v>
      </c>
      <c r="C67" s="199">
        <f>SUM('1.ตรวจสอบความครบถ้วน7แผน ราย รพ'!N70:U70)</f>
        <v>64031437.530000001</v>
      </c>
      <c r="D67" s="199">
        <f>SUM('1.ตรวจสอบความครบถ้วน7แผน ราย รพ'!V70:AI70)</f>
        <v>143335957.69</v>
      </c>
      <c r="E67" s="199">
        <f>SUM('1.ตรวจสอบความครบถ้วน7แผน ราย รพ'!AJ70:BA70)</f>
        <v>228020587.25</v>
      </c>
      <c r="F67" s="199">
        <f>SUM('1.ตรวจสอบความครบถ้วน7แผน ราย รพ'!BB70:BJ70)</f>
        <v>84377677.109999999</v>
      </c>
      <c r="G67" s="199">
        <f>SUM('1.ตรวจสอบความครบถ้วน7แผน ราย รพ'!BK70:BP70)</f>
        <v>65535659.269999996</v>
      </c>
      <c r="H67" s="199">
        <f>SUM('1.ตรวจสอบความครบถ้วน7แผน ราย รพ'!BQ70:CK70)</f>
        <v>264821212.49000001</v>
      </c>
      <c r="I67" s="180">
        <f>SUM(I55:I66)</f>
        <v>962367657.86999989</v>
      </c>
    </row>
    <row r="68" spans="1:9" s="56" customFormat="1" x14ac:dyDescent="0.6"/>
    <row r="69" spans="1:9" s="56" customFormat="1" x14ac:dyDescent="0.6">
      <c r="A69" s="184" t="s">
        <v>280</v>
      </c>
      <c r="B69" s="183"/>
      <c r="C69" s="183"/>
      <c r="D69" s="183"/>
      <c r="E69" s="183"/>
      <c r="F69" s="183"/>
      <c r="G69" s="183"/>
      <c r="H69" s="183"/>
      <c r="I69" s="183"/>
    </row>
    <row r="70" spans="1:9" s="56" customFormat="1" x14ac:dyDescent="0.6">
      <c r="A70" s="185" t="s">
        <v>278</v>
      </c>
      <c r="B70" s="181"/>
      <c r="C70" s="181"/>
      <c r="D70" s="181"/>
      <c r="E70" s="181"/>
      <c r="F70" s="181"/>
      <c r="G70" s="181"/>
      <c r="H70" s="181"/>
      <c r="I70" s="181"/>
    </row>
    <row r="71" spans="1:9" s="20" customFormat="1" x14ac:dyDescent="0.6">
      <c r="A71" s="200" t="s">
        <v>235</v>
      </c>
      <c r="B71" s="194">
        <f>SUM('1.ตรวจสอบความครบถ้วน7แผน ราย รพ'!B74:M74)</f>
        <v>1463966242.3</v>
      </c>
      <c r="C71" s="199">
        <f>SUM('1.ตรวจสอบความครบถ้วน7แผน ราย รพ'!N74:U74)</f>
        <v>962519285.77999997</v>
      </c>
      <c r="D71" s="199">
        <f>SUM('1.ตรวจสอบความครบถ้วน7แผน ราย รพ'!V74:AI74)</f>
        <v>1421405470.9800003</v>
      </c>
      <c r="E71" s="199">
        <f>SUM('1.ตรวจสอบความครบถ้วน7แผน ราย รพ'!AJ74:BA74)</f>
        <v>3380232979.5799999</v>
      </c>
      <c r="F71" s="199">
        <f>SUM('1.ตรวจสอบความครบถ้วน7แผน ราย รพ'!BB74:BJ74)</f>
        <v>1774803095.9300001</v>
      </c>
      <c r="G71" s="199">
        <f>SUM('1.ตรวจสอบความครบถ้วน7แผน ราย รพ'!BK74:BP74)</f>
        <v>1014001147.0400001</v>
      </c>
      <c r="H71" s="199">
        <f>SUM('1.ตรวจสอบความครบถ้วน7แผน ราย รพ'!BQ74:CK74)</f>
        <v>5581450766.5799999</v>
      </c>
      <c r="I71" s="201">
        <f t="shared" ref="I71" si="3">SUM(I72:I86)</f>
        <v>15598378988.189999</v>
      </c>
    </row>
    <row r="72" spans="1:9" s="20" customFormat="1" x14ac:dyDescent="0.6">
      <c r="A72" s="167" t="s">
        <v>236</v>
      </c>
      <c r="B72" s="168">
        <f>SUM('1.ตรวจสอบความครบถ้วน7แผน ราย รพ'!B75:M75)</f>
        <v>330494840.12000006</v>
      </c>
      <c r="C72" s="169">
        <f>SUM('1.ตรวจสอบความครบถ้วน7แผน ราย รพ'!N75:U75)</f>
        <v>187601072.04999998</v>
      </c>
      <c r="D72" s="169">
        <f>SUM('1.ตรวจสอบความครบถ้วน7แผน ราย รพ'!V75:AI75)</f>
        <v>324772258.21999997</v>
      </c>
      <c r="E72" s="169">
        <f>SUM('1.ตรวจสอบความครบถ้วน7แผน ราย รพ'!AJ75:BA75)</f>
        <v>900860044.21000016</v>
      </c>
      <c r="F72" s="169">
        <f>SUM('1.ตรวจสอบความครบถ้วน7แผน ราย รพ'!BB75:BJ75)</f>
        <v>474417227.57000005</v>
      </c>
      <c r="G72" s="169">
        <f>SUM('1.ตรวจสอบความครบถ้วน7แผน ราย รพ'!BK75:BP75)</f>
        <v>198797232.63999999</v>
      </c>
      <c r="H72" s="169">
        <f>SUM('1.ตรวจสอบความครบถ้วน7แผน ราย รพ'!BQ75:CK75)</f>
        <v>1326427956.7299998</v>
      </c>
      <c r="I72" s="170">
        <f t="shared" ref="I72:I86" si="4">SUM(B72:H72)</f>
        <v>3743370631.54</v>
      </c>
    </row>
    <row r="73" spans="1:9" s="20" customFormat="1" x14ac:dyDescent="0.6">
      <c r="A73" s="167" t="s">
        <v>237</v>
      </c>
      <c r="B73" s="168">
        <f>SUM('1.ตรวจสอบความครบถ้วน7แผน ราย รพ'!B76:M76)</f>
        <v>11808495.789999999</v>
      </c>
      <c r="C73" s="169">
        <f>SUM('1.ตรวจสอบความครบถ้วน7แผน ราย รพ'!N76:U76)</f>
        <v>2396689.6</v>
      </c>
      <c r="D73" s="169">
        <f>SUM('1.ตรวจสอบความครบถ้วน7แผน ราย รพ'!V76:AI76)</f>
        <v>4189603.59</v>
      </c>
      <c r="E73" s="169">
        <f>SUM('1.ตรวจสอบความครบถ้วน7แผน ราย รพ'!AJ76:BA76)</f>
        <v>47335472.649999999</v>
      </c>
      <c r="F73" s="169">
        <f>SUM('1.ตรวจสอบความครบถ้วน7แผน ราย รพ'!BB76:BJ76)</f>
        <v>32489493</v>
      </c>
      <c r="G73" s="169">
        <f>SUM('1.ตรวจสอบความครบถ้วน7แผน ราย รพ'!BK76:BP76)</f>
        <v>2323645.63</v>
      </c>
      <c r="H73" s="169">
        <f>SUM('1.ตรวจสอบความครบถ้วน7แผน ราย รพ'!BQ76:CK76)</f>
        <v>16916924.370000001</v>
      </c>
      <c r="I73" s="170">
        <f t="shared" si="4"/>
        <v>117460324.63</v>
      </c>
    </row>
    <row r="74" spans="1:9" s="20" customFormat="1" x14ac:dyDescent="0.6">
      <c r="A74" s="167" t="s">
        <v>238</v>
      </c>
      <c r="B74" s="168">
        <f>SUM('1.ตรวจสอบความครบถ้วน7แผน ราย รพ'!B77:M77)</f>
        <v>157716441.13999996</v>
      </c>
      <c r="C74" s="169">
        <f>SUM('1.ตรวจสอบความครบถ้วน7แผน ราย รพ'!N77:U77)</f>
        <v>109297580.94</v>
      </c>
      <c r="D74" s="169">
        <f>SUM('1.ตรวจสอบความครบถ้วน7แผน ราย รพ'!V77:AI77)</f>
        <v>245930978.90999997</v>
      </c>
      <c r="E74" s="169">
        <f>SUM('1.ตรวจสอบความครบถ้วน7แผน ราย รพ'!AJ77:BA77)</f>
        <v>545708826.89999998</v>
      </c>
      <c r="F74" s="169">
        <f>SUM('1.ตรวจสอบความครบถ้วน7แผน ราย รพ'!BB77:BJ77)</f>
        <v>283603894.44</v>
      </c>
      <c r="G74" s="169">
        <f>SUM('1.ตรวจสอบความครบถ้วน7แผน ราย รพ'!BK77:BP77)</f>
        <v>142295934.66</v>
      </c>
      <c r="H74" s="169">
        <f>SUM('1.ตรวจสอบความครบถ้วน7แผน ราย รพ'!BQ77:CK77)</f>
        <v>867147686.15999997</v>
      </c>
      <c r="I74" s="170">
        <f t="shared" si="4"/>
        <v>2351701343.1500001</v>
      </c>
    </row>
    <row r="75" spans="1:9" s="20" customFormat="1" x14ac:dyDescent="0.6">
      <c r="A75" s="167" t="s">
        <v>239</v>
      </c>
      <c r="B75" s="168">
        <f>SUM('1.ตรวจสอบความครบถ้วน7แผน ราย รพ'!B78:M78)</f>
        <v>86940073.209999993</v>
      </c>
      <c r="C75" s="169">
        <f>SUM('1.ตรวจสอบความครบถ้วน7แผน ราย รพ'!N78:U78)</f>
        <v>53263295.650000006</v>
      </c>
      <c r="D75" s="169">
        <f>SUM('1.ตรวจสอบความครบถ้วน7แผน ราย รพ'!V78:AI78)</f>
        <v>84313636.849999994</v>
      </c>
      <c r="E75" s="169">
        <f>SUM('1.ตรวจสอบความครบถ้วน7แผน ราย รพ'!AJ78:BA78)</f>
        <v>145238328.72</v>
      </c>
      <c r="F75" s="169">
        <f>SUM('1.ตรวจสอบความครบถ้วน7แผน ราย รพ'!BB78:BJ78)</f>
        <v>74574019.289999992</v>
      </c>
      <c r="G75" s="169">
        <f>SUM('1.ตรวจสอบความครบถ้วน7แผน ราย รพ'!BK78:BP78)</f>
        <v>49791984.829999998</v>
      </c>
      <c r="H75" s="169">
        <f>SUM('1.ตรวจสอบความครบถ้วน7แผน ราย รพ'!BQ78:CK78)</f>
        <v>176093475.01000002</v>
      </c>
      <c r="I75" s="170">
        <f t="shared" si="4"/>
        <v>670214813.56000006</v>
      </c>
    </row>
    <row r="76" spans="1:9" s="3" customFormat="1" x14ac:dyDescent="0.6">
      <c r="A76" s="167" t="s">
        <v>240</v>
      </c>
      <c r="B76" s="168">
        <f>SUM('1.ตรวจสอบความครบถ้วน7แผน ราย รพ'!B79:M79)</f>
        <v>5001</v>
      </c>
      <c r="C76" s="169">
        <f>SUM('1.ตรวจสอบความครบถ้วน7แผน ราย รพ'!N79:U79)</f>
        <v>1158344</v>
      </c>
      <c r="D76" s="169">
        <f>SUM('1.ตรวจสอบความครบถ้วน7แผน ราย รพ'!V79:AI79)</f>
        <v>5</v>
      </c>
      <c r="E76" s="169">
        <f>SUM('1.ตรวจสอบความครบถ้วน7แผน ราย รพ'!AJ79:BA79)</f>
        <v>56500</v>
      </c>
      <c r="F76" s="169">
        <f>SUM('1.ตรวจสอบความครบถ้วน7แผน ราย รพ'!BB79:BJ79)</f>
        <v>856115.16</v>
      </c>
      <c r="G76" s="169">
        <f>SUM('1.ตรวจสอบความครบถ้วน7แผน ราย รพ'!BK79:BP79)</f>
        <v>1</v>
      </c>
      <c r="H76" s="169">
        <f>SUM('1.ตรวจสอบความครบถ้วน7แผน ราย รพ'!BQ79:CK79)</f>
        <v>376889</v>
      </c>
      <c r="I76" s="170">
        <f t="shared" si="4"/>
        <v>2452855.16</v>
      </c>
    </row>
    <row r="77" spans="1:9" s="20" customFormat="1" x14ac:dyDescent="0.6">
      <c r="A77" s="167" t="s">
        <v>241</v>
      </c>
      <c r="B77" s="168">
        <f>SUM('1.ตรวจสอบความครบถ้วน7แผน ราย รพ'!B80:M80)</f>
        <v>17646243.569999997</v>
      </c>
      <c r="C77" s="169">
        <f>SUM('1.ตรวจสอบความครบถ้วน7แผน ราย รพ'!N80:U80)</f>
        <v>6650389.1399999997</v>
      </c>
      <c r="D77" s="169">
        <f>SUM('1.ตรวจสอบความครบถ้วน7แผน ราย รพ'!V80:AI80)</f>
        <v>9925327.1500000004</v>
      </c>
      <c r="E77" s="169">
        <f>SUM('1.ตรวจสอบความครบถ้วน7แผน ราย รพ'!AJ80:BA80)</f>
        <v>19275169.34</v>
      </c>
      <c r="F77" s="169">
        <f>SUM('1.ตรวจสอบความครบถ้วน7แผน ราย รพ'!BB80:BJ80)</f>
        <v>8182360.9699999997</v>
      </c>
      <c r="G77" s="169">
        <f>SUM('1.ตรวจสอบความครบถ้วน7แผน ราย รพ'!BK80:BP80)</f>
        <v>5530055.790000001</v>
      </c>
      <c r="H77" s="169">
        <f>SUM('1.ตรวจสอบความครบถ้วน7แผน ราย รพ'!BQ80:CK80)</f>
        <v>20553219.979999997</v>
      </c>
      <c r="I77" s="170">
        <f t="shared" si="4"/>
        <v>87762765.939999998</v>
      </c>
    </row>
    <row r="78" spans="1:9" s="20" customFormat="1" x14ac:dyDescent="0.6">
      <c r="A78" s="167" t="s">
        <v>242</v>
      </c>
      <c r="B78" s="168">
        <f>SUM('1.ตรวจสอบความครบถ้วน7แผน ราย รพ'!B81:M81)</f>
        <v>19131423.330000002</v>
      </c>
      <c r="C78" s="169">
        <f>SUM('1.ตรวจสอบความครบถ้วน7แผน ราย รพ'!N81:U81)</f>
        <v>17901897.359999999</v>
      </c>
      <c r="D78" s="169">
        <f>SUM('1.ตรวจสอบความครบถ้วน7แผน ราย รพ'!V81:AI81)</f>
        <v>30500009</v>
      </c>
      <c r="E78" s="169">
        <f>SUM('1.ตรวจสอบความครบถ้วน7แผน ราย รพ'!AJ81:BA81)</f>
        <v>32793859.229999997</v>
      </c>
      <c r="F78" s="169">
        <f>SUM('1.ตรวจสอบความครบถ้วน7แผน ราย รพ'!BB81:BJ81)</f>
        <v>10307784.77</v>
      </c>
      <c r="G78" s="169">
        <f>SUM('1.ตรวจสอบความครบถ้วน7แผน ราย รพ'!BK81:BP81)</f>
        <v>47006725.530000001</v>
      </c>
      <c r="H78" s="169">
        <f>SUM('1.ตรวจสอบความครบถ้วน7แผน ราย รพ'!BQ81:CK81)</f>
        <v>37693618.450000003</v>
      </c>
      <c r="I78" s="170">
        <f t="shared" si="4"/>
        <v>195335317.66999996</v>
      </c>
    </row>
    <row r="79" spans="1:9" s="20" customFormat="1" x14ac:dyDescent="0.6">
      <c r="A79" s="167" t="s">
        <v>243</v>
      </c>
      <c r="B79" s="168">
        <f>SUM('1.ตรวจสอบความครบถ้วน7แผน ราย รพ'!B82:M82)</f>
        <v>171870081.09</v>
      </c>
      <c r="C79" s="169">
        <f>SUM('1.ตรวจสอบความครบถ้วน7แผน ราย รพ'!N82:U82)</f>
        <v>88996696</v>
      </c>
      <c r="D79" s="169">
        <f>SUM('1.ตรวจสอบความครบถ้วน7แผน ราย รพ'!V82:AI82)</f>
        <v>108384412.5</v>
      </c>
      <c r="E79" s="169">
        <f>SUM('1.ตรวจสอบความครบถ้วน7แผน ราย รพ'!AJ82:BA82)</f>
        <v>298697693.06</v>
      </c>
      <c r="F79" s="169">
        <f>SUM('1.ตรวจสอบความครบถ้วน7แผน ราย รพ'!BB82:BJ82)</f>
        <v>121173637.3</v>
      </c>
      <c r="G79" s="169">
        <f>SUM('1.ตรวจสอบความครบถ้วน7แผน ราย รพ'!BK82:BP82)</f>
        <v>15383749.5</v>
      </c>
      <c r="H79" s="169">
        <f>SUM('1.ตรวจสอบความครบถ้วน7แผน ราย รพ'!BQ82:CK82)</f>
        <v>519626092.37999994</v>
      </c>
      <c r="I79" s="170">
        <f t="shared" si="4"/>
        <v>1324132361.8299999</v>
      </c>
    </row>
    <row r="80" spans="1:9" s="20" customFormat="1" x14ac:dyDescent="0.6">
      <c r="A80" s="167" t="s">
        <v>244</v>
      </c>
      <c r="B80" s="168">
        <f>SUM('1.ตรวจสอบความครบถ้วน7แผน ราย รพ'!B83:M83)</f>
        <v>327581414.31</v>
      </c>
      <c r="C80" s="169">
        <f>SUM('1.ตรวจสอบความครบถ้วน7แผน ราย รพ'!N83:U83)</f>
        <v>189376444.13</v>
      </c>
      <c r="D80" s="169">
        <f>SUM('1.ตรวจสอบความครบถ้วน7แผน ราย รพ'!V83:AI83)</f>
        <v>215814942.43000001</v>
      </c>
      <c r="E80" s="169">
        <f>SUM('1.ตรวจสอบความครบถ้วน7แผน ราย รพ'!AJ83:BA83)</f>
        <v>666426039.53999996</v>
      </c>
      <c r="F80" s="169">
        <f>SUM('1.ตรวจสอบความครบถ้วน7แผน ราย รพ'!BB83:BJ83)</f>
        <v>229161474.16</v>
      </c>
      <c r="G80" s="169">
        <f>SUM('1.ตรวจสอบความครบถ้วน7แผน ราย รพ'!BK83:BP83)</f>
        <v>257205753.36999997</v>
      </c>
      <c r="H80" s="169">
        <f>SUM('1.ตรวจสอบความครบถ้วน7แผน ราย รพ'!BQ83:CK83)</f>
        <v>1080243574.04</v>
      </c>
      <c r="I80" s="170">
        <f t="shared" si="4"/>
        <v>2965809641.9799995</v>
      </c>
    </row>
    <row r="81" spans="1:9" s="20" customFormat="1" x14ac:dyDescent="0.6">
      <c r="A81" s="167" t="s">
        <v>245</v>
      </c>
      <c r="B81" s="168">
        <f>SUM('1.ตรวจสอบความครบถ้วน7แผน ราย รพ'!B84:M84)</f>
        <v>19113962.880000003</v>
      </c>
      <c r="C81" s="169">
        <f>SUM('1.ตรวจสอบความครบถ้วน7แผน ราย รพ'!N84:U84)</f>
        <v>8555095.8499999996</v>
      </c>
      <c r="D81" s="169">
        <f>SUM('1.ตรวจสอบความครบถ้วน7แผน ราย รพ'!V84:AI84)</f>
        <v>1570598</v>
      </c>
      <c r="E81" s="169">
        <f>SUM('1.ตรวจสอบความครบถ้วน7แผน ราย รพ'!AJ84:BA84)</f>
        <v>14248507.67</v>
      </c>
      <c r="F81" s="169">
        <f>SUM('1.ตรวจสอบความครบถ้วน7แผน ราย รพ'!BB84:BJ84)</f>
        <v>15482560.02</v>
      </c>
      <c r="G81" s="169">
        <f>SUM('1.ตรวจสอบความครบถ้วน7แผน ราย รพ'!BK84:BP84)</f>
        <v>1</v>
      </c>
      <c r="H81" s="169">
        <f>SUM('1.ตรวจสอบความครบถ้วน7แผน ราย รพ'!BQ84:CK84)</f>
        <v>50635241.149999999</v>
      </c>
      <c r="I81" s="170">
        <f t="shared" si="4"/>
        <v>109605966.56999999</v>
      </c>
    </row>
    <row r="82" spans="1:9" s="20" customFormat="1" x14ac:dyDescent="0.6">
      <c r="A82" s="167" t="s">
        <v>246</v>
      </c>
      <c r="B82" s="168">
        <f>SUM('1.ตรวจสอบความครบถ้วน7แผน ราย รพ'!B85:M85)</f>
        <v>1</v>
      </c>
      <c r="C82" s="169">
        <f>SUM('1.ตรวจสอบความครบถ้วน7แผน ราย รพ'!N85:U85)</f>
        <v>0</v>
      </c>
      <c r="D82" s="169">
        <f>SUM('1.ตรวจสอบความครบถ้วน7แผน ราย รพ'!V85:AI85)</f>
        <v>5</v>
      </c>
      <c r="E82" s="169">
        <f>SUM('1.ตรวจสอบความครบถ้วน7แผน ราย รพ'!AJ85:BA85)</f>
        <v>0</v>
      </c>
      <c r="F82" s="169">
        <f>SUM('1.ตรวจสอบความครบถ้วน7แผน ราย รพ'!BB85:BJ85)</f>
        <v>6</v>
      </c>
      <c r="G82" s="169">
        <f>SUM('1.ตรวจสอบความครบถ้วน7แผน ราย รพ'!BK85:BP85)</f>
        <v>1</v>
      </c>
      <c r="H82" s="169">
        <f>SUM('1.ตรวจสอบความครบถ้วน7แผน ราย รพ'!BQ85:CK85)</f>
        <v>1</v>
      </c>
      <c r="I82" s="170">
        <f t="shared" si="4"/>
        <v>14</v>
      </c>
    </row>
    <row r="83" spans="1:9" s="20" customFormat="1" x14ac:dyDescent="0.6">
      <c r="A83" s="167" t="s">
        <v>247</v>
      </c>
      <c r="B83" s="168">
        <f>SUM('1.ตรวจสอบความครบถ้วน7แผน ราย รพ'!B86:M86)</f>
        <v>58181599.800000004</v>
      </c>
      <c r="C83" s="169">
        <f>SUM('1.ตรวจสอบความครบถ้วน7แผน ราย รพ'!N86:U86)</f>
        <v>27559629.879999999</v>
      </c>
      <c r="D83" s="169">
        <f>SUM('1.ตรวจสอบความครบถ้วน7แผน ราย รพ'!V86:AI86)</f>
        <v>33793123.199999996</v>
      </c>
      <c r="E83" s="169">
        <f>SUM('1.ตรวจสอบความครบถ้วน7แผน ราย รพ'!AJ86:BA86)</f>
        <v>124084767.47</v>
      </c>
      <c r="F83" s="169">
        <f>SUM('1.ตรวจสอบความครบถ้วน7แผน ราย รพ'!BB86:BJ86)</f>
        <v>28173256.380000003</v>
      </c>
      <c r="G83" s="169">
        <f>SUM('1.ตรวจสอบความครบถ้วน7แผน ราย รพ'!BK86:BP86)</f>
        <v>37167243.850000001</v>
      </c>
      <c r="H83" s="169">
        <f>SUM('1.ตรวจสอบความครบถ้วน7แผน ราย รพ'!BQ86:CK86)</f>
        <v>184880832.93999997</v>
      </c>
      <c r="I83" s="170">
        <f t="shared" si="4"/>
        <v>493840453.51999998</v>
      </c>
    </row>
    <row r="84" spans="1:9" s="20" customFormat="1" x14ac:dyDescent="0.6">
      <c r="A84" s="167" t="s">
        <v>248</v>
      </c>
      <c r="B84" s="168">
        <f>SUM('1.ตรวจสอบความครบถ้วน7แผน ราย รพ'!B87:M87)</f>
        <v>51659223.879999995</v>
      </c>
      <c r="C84" s="169">
        <f>SUM('1.ตรวจสอบความครบถ้วน7แผน ราย รพ'!N87:U87)</f>
        <v>90831739.859999999</v>
      </c>
      <c r="D84" s="169">
        <f>SUM('1.ตรวจสอบความครบถ้วน7แผน ราย รพ'!V87:AI87)</f>
        <v>81607750.599999994</v>
      </c>
      <c r="E84" s="169">
        <f>SUM('1.ตรวจสอบความครบถ้วน7แผน ราย รพ'!AJ87:BA87)</f>
        <v>206969389.69</v>
      </c>
      <c r="F84" s="169">
        <f>SUM('1.ตรวจสอบความครบถ้วน7แผน ราย รพ'!BB87:BJ87)</f>
        <v>289371381</v>
      </c>
      <c r="G84" s="169">
        <f>SUM('1.ตรวจสอบความครบถ้วน7แผน ราย รพ'!BK87:BP87)</f>
        <v>59935104.25</v>
      </c>
      <c r="H84" s="169">
        <f>SUM('1.ตรวจสอบความครบถ้วน7แผน ราย รพ'!BQ87:CK87)</f>
        <v>447943851.27999997</v>
      </c>
      <c r="I84" s="170">
        <f t="shared" si="4"/>
        <v>1228318440.5599999</v>
      </c>
    </row>
    <row r="85" spans="1:9" s="20" customFormat="1" x14ac:dyDescent="0.6">
      <c r="A85" s="167" t="s">
        <v>249</v>
      </c>
      <c r="B85" s="168">
        <f>SUM('1.ตรวจสอบความครบถ้วน7แผน ราย รพ'!B88:M88)</f>
        <v>108335605.73999998</v>
      </c>
      <c r="C85" s="169">
        <f>SUM('1.ตรวจสอบความครบถ้วน7แผน ราย รพ'!N88:U88)</f>
        <v>60054776.740000002</v>
      </c>
      <c r="D85" s="169">
        <f>SUM('1.ตรวจสอบความครบถ้วน7แผน ราย รพ'!V88:AI88)</f>
        <v>132725860.21000001</v>
      </c>
      <c r="E85" s="169">
        <f>SUM('1.ตรวจสอบความครบถ้วน7แผน ราย รพ'!AJ88:BA88)</f>
        <v>217596306.60999998</v>
      </c>
      <c r="F85" s="169">
        <f>SUM('1.ตรวจสอบความครบถ้วน7แผน ราย รพ'!BB88:BJ88)</f>
        <v>84166210.149999991</v>
      </c>
      <c r="G85" s="169">
        <f>SUM('1.ตรวจสอบความครบถ้วน7แผน ราย รพ'!BK88:BP88)</f>
        <v>52645963.36999999</v>
      </c>
      <c r="H85" s="169">
        <f>SUM('1.ตรวจสอบความครบถ้วน7แผน ราย รพ'!BQ88:CK88)</f>
        <v>140832036.13999999</v>
      </c>
      <c r="I85" s="170">
        <f t="shared" si="4"/>
        <v>796356758.95999992</v>
      </c>
    </row>
    <row r="86" spans="1:9" s="20" customFormat="1" x14ac:dyDescent="0.6">
      <c r="A86" s="167" t="s">
        <v>250</v>
      </c>
      <c r="B86" s="168">
        <f>SUM('1.ตรวจสอบความครบถ้วน7แผน ราย รพ'!B89:M89)</f>
        <v>103481835.44000001</v>
      </c>
      <c r="C86" s="169">
        <f>SUM('1.ตรวจสอบความครบถ้วน7แผน ราย รพ'!N89:U89)</f>
        <v>118875634.58000003</v>
      </c>
      <c r="D86" s="169">
        <f>SUM('1.ตรวจสอบความครบถ้วน7แผน ราย รพ'!V89:AI89)</f>
        <v>147876960.31999999</v>
      </c>
      <c r="E86" s="169">
        <f>SUM('1.ตรวจสอบความครบถ้วน7แผน ราย รพ'!AJ89:BA89)</f>
        <v>160942074.49000001</v>
      </c>
      <c r="F86" s="169">
        <f>SUM('1.ตรวจสอบความครบถ้วน7แผน ราย รพ'!BB89:BJ89)</f>
        <v>122843675.72</v>
      </c>
      <c r="G86" s="169">
        <f>SUM('1.ตรวจสอบความครบถ้วน7แผน ราย รพ'!BK89:BP89)</f>
        <v>145917750.62</v>
      </c>
      <c r="H86" s="169">
        <f>SUM('1.ตรวจสอบความครบถ้วน7แผน ราย รพ'!BQ89:CK89)</f>
        <v>712079367.94999993</v>
      </c>
      <c r="I86" s="170">
        <f t="shared" si="4"/>
        <v>1512017299.1199999</v>
      </c>
    </row>
    <row r="87" spans="1:9" s="20" customFormat="1" x14ac:dyDescent="0.6"/>
    <row r="88" spans="1:9" s="20" customFormat="1" x14ac:dyDescent="0.6">
      <c r="A88" s="186" t="s">
        <v>281</v>
      </c>
      <c r="B88" s="187"/>
      <c r="C88" s="187"/>
      <c r="D88" s="187"/>
      <c r="E88" s="187"/>
      <c r="F88" s="187"/>
      <c r="G88" s="187"/>
      <c r="H88" s="187"/>
      <c r="I88" s="187"/>
    </row>
    <row r="89" spans="1:9" s="20" customFormat="1" x14ac:dyDescent="0.6">
      <c r="A89" s="188" t="s">
        <v>279</v>
      </c>
      <c r="B89" s="170"/>
      <c r="C89" s="170"/>
      <c r="D89" s="170"/>
      <c r="E89" s="170"/>
      <c r="F89" s="170"/>
      <c r="G89" s="170"/>
      <c r="H89" s="170"/>
      <c r="I89" s="170"/>
    </row>
    <row r="90" spans="1:9" s="20" customFormat="1" x14ac:dyDescent="0.6">
      <c r="A90" s="200" t="s">
        <v>251</v>
      </c>
      <c r="B90" s="194">
        <f>SUM('1.ตรวจสอบความครบถ้วน7แผน ราย รพ'!B93:M93)</f>
        <v>1698300380.1700001</v>
      </c>
      <c r="C90" s="199">
        <f>SUM('1.ตรวจสอบความครบถ้วน7แผน ราย รพ'!N93:U93)</f>
        <v>1095062532.72</v>
      </c>
      <c r="D90" s="199">
        <f>SUM('1.ตรวจสอบความครบถ้วน7แผน ราย รพ'!V93:AI93)</f>
        <v>1959037470.6700001</v>
      </c>
      <c r="E90" s="199">
        <f>SUM('1.ตรวจสอบความครบถ้วน7แผน ราย รพ'!AJ93:BA93)</f>
        <v>3161080608.5299997</v>
      </c>
      <c r="F90" s="199">
        <f>SUM('1.ตรวจสอบความครบถ้วน7แผน ราย รพ'!BB93:BJ93)</f>
        <v>2207517329.1199999</v>
      </c>
      <c r="G90" s="199">
        <f>SUM('1.ตรวจสอบความครบถ้วน7แผน ราย รพ'!BK93:BP93)</f>
        <v>1144199938.25</v>
      </c>
      <c r="H90" s="199">
        <f>SUM('1.ตรวจสอบความครบถ้วน7แผน ราย รพ'!BQ93:CK93)</f>
        <v>5966665269.880002</v>
      </c>
      <c r="I90" s="194">
        <f t="shared" ref="I90" si="5">SUM(I91:I97)</f>
        <v>17231863529.34</v>
      </c>
    </row>
    <row r="91" spans="1:9" s="20" customFormat="1" x14ac:dyDescent="0.6">
      <c r="A91" s="167" t="s">
        <v>252</v>
      </c>
      <c r="B91" s="168">
        <f>SUM('1.ตรวจสอบความครบถ้วน7แผน ราย รพ'!B94:M94)</f>
        <v>1047444708.22</v>
      </c>
      <c r="C91" s="169">
        <f>SUM('1.ตรวจสอบความครบถ้วน7แผน ราย รพ'!N94:U94)</f>
        <v>758939863.13999999</v>
      </c>
      <c r="D91" s="169">
        <f>SUM('1.ตรวจสอบความครบถ้วน7แผน ราย รพ'!V94:AI94)</f>
        <v>1223483662.6799998</v>
      </c>
      <c r="E91" s="169">
        <f>SUM('1.ตรวจสอบความครบถ้วน7แผน ราย รพ'!AJ94:BA94)</f>
        <v>1800750655.74</v>
      </c>
      <c r="F91" s="169">
        <f>SUM('1.ตรวจสอบความครบถ้วน7แผน ราย รพ'!BB94:BJ94)</f>
        <v>1253303940.24</v>
      </c>
      <c r="G91" s="169">
        <f>SUM('1.ตรวจสอบความครบถ้วน7แผน ราย รพ'!BK94:BP94)</f>
        <v>788604722.17000008</v>
      </c>
      <c r="H91" s="169">
        <f>SUM('1.ตรวจสอบความครบถ้วน7แผน ราย รพ'!BQ94:CK94)</f>
        <v>3731402719.3999996</v>
      </c>
      <c r="I91" s="170">
        <f t="shared" ref="I91:I97" si="6">SUM(B91:H91)</f>
        <v>10603930271.59</v>
      </c>
    </row>
    <row r="92" spans="1:9" s="20" customFormat="1" x14ac:dyDescent="0.6">
      <c r="A92" s="167" t="s">
        <v>253</v>
      </c>
      <c r="B92" s="168">
        <f>SUM('1.ตรวจสอบความครบถ้วน7แผน ราย รพ'!B95:M95)</f>
        <v>4584027.7</v>
      </c>
      <c r="C92" s="169">
        <f>SUM('1.ตรวจสอบความครบถ้วน7แผน ราย รพ'!N95:U95)</f>
        <v>2075045.01</v>
      </c>
      <c r="D92" s="169">
        <f>SUM('1.ตรวจสอบความครบถ้วน7แผน ราย รพ'!V95:AI95)</f>
        <v>4292539.82</v>
      </c>
      <c r="E92" s="169">
        <f>SUM('1.ตรวจสอบความครบถ้วน7แผน ราย รพ'!AJ95:BA95)</f>
        <v>9966392.6699999999</v>
      </c>
      <c r="F92" s="169">
        <f>SUM('1.ตรวจสอบความครบถ้วน7แผน ราย รพ'!BB95:BJ95)</f>
        <v>12012141.68</v>
      </c>
      <c r="G92" s="169">
        <f>SUM('1.ตรวจสอบความครบถ้วน7แผน ราย รพ'!BK95:BP95)</f>
        <v>2588129.65</v>
      </c>
      <c r="H92" s="169">
        <f>SUM('1.ตรวจสอบความครบถ้วน7แผน ราย รพ'!BQ95:CK95)</f>
        <v>34927027.049999997</v>
      </c>
      <c r="I92" s="170">
        <f t="shared" si="6"/>
        <v>70445303.579999998</v>
      </c>
    </row>
    <row r="93" spans="1:9" s="20" customFormat="1" x14ac:dyDescent="0.6">
      <c r="A93" s="167" t="s">
        <v>254</v>
      </c>
      <c r="B93" s="168">
        <f>SUM('1.ตรวจสอบความครบถ้วน7แผน ราย รพ'!B96:M96)</f>
        <v>47036619.940000005</v>
      </c>
      <c r="C93" s="169">
        <f>SUM('1.ตรวจสอบความครบถ้วน7แผน ราย รพ'!N96:U96)</f>
        <v>41249300.270000003</v>
      </c>
      <c r="D93" s="169">
        <f>SUM('1.ตรวจสอบความครบถ้วน7แผน ราย รพ'!V96:AI96)</f>
        <v>53662714.780000001</v>
      </c>
      <c r="E93" s="169">
        <f>SUM('1.ตรวจสอบความครบถ้วน7แผน ราย รพ'!AJ96:BA96)</f>
        <v>137369487.60000002</v>
      </c>
      <c r="F93" s="169">
        <f>SUM('1.ตรวจสอบความครบถ้วน7แผน ราย รพ'!BB96:BJ96)</f>
        <v>73074494.530000001</v>
      </c>
      <c r="G93" s="169">
        <f>SUM('1.ตรวจสอบความครบถ้วน7แผน ราย รพ'!BK96:BP96)</f>
        <v>47857831.779999994</v>
      </c>
      <c r="H93" s="169">
        <f>SUM('1.ตรวจสอบความครบถ้วน7แผน ราย รพ'!BQ96:CK96)</f>
        <v>182903719.36999995</v>
      </c>
      <c r="I93" s="170">
        <f t="shared" si="6"/>
        <v>583154168.26999998</v>
      </c>
    </row>
    <row r="94" spans="1:9" s="20" customFormat="1" x14ac:dyDescent="0.6">
      <c r="A94" s="167" t="s">
        <v>255</v>
      </c>
      <c r="B94" s="168">
        <f>SUM('1.ตรวจสอบความครบถ้วน7แผน ราย รพ'!B97:M97)</f>
        <v>320584975.24999994</v>
      </c>
      <c r="C94" s="169">
        <f>SUM('1.ตรวจสอบความครบถ้วน7แผน ราย รพ'!N97:U97)</f>
        <v>178295368.85000002</v>
      </c>
      <c r="D94" s="169">
        <f>SUM('1.ตรวจสอบความครบถ้วน7แผน ราย รพ'!V97:AI97)</f>
        <v>278834592.13</v>
      </c>
      <c r="E94" s="169">
        <f>SUM('1.ตรวจสอบความครบถ้วน7แผน ราย รพ'!AJ97:BA97)</f>
        <v>828266238.29999983</v>
      </c>
      <c r="F94" s="169">
        <f>SUM('1.ตรวจสอบความครบถ้วน7แผน ราย รพ'!BB97:BJ97)</f>
        <v>444795575.52000004</v>
      </c>
      <c r="G94" s="169">
        <f>SUM('1.ตรวจสอบความครบถ้วน7แผน ราย รพ'!BK97:BP97)</f>
        <v>169648149.66999999</v>
      </c>
      <c r="H94" s="169">
        <f>SUM('1.ตรวจสอบความครบถ้วน7แผน ราย รพ'!BQ97:CK97)</f>
        <v>1123820043.3100002</v>
      </c>
      <c r="I94" s="170">
        <f t="shared" si="6"/>
        <v>3344244943.0299997</v>
      </c>
    </row>
    <row r="95" spans="1:9" s="20" customFormat="1" x14ac:dyDescent="0.6">
      <c r="A95" s="167" t="s">
        <v>256</v>
      </c>
      <c r="B95" s="168">
        <f>SUM('1.ตรวจสอบความครบถ้วน7แผน ราย รพ'!B98:M98)</f>
        <v>108362283.63000001</v>
      </c>
      <c r="C95" s="169">
        <f>SUM('1.ตรวจสอบความครบถ้วน7แผน ราย รพ'!N98:U98)</f>
        <v>34221933.219999999</v>
      </c>
      <c r="D95" s="169">
        <f>SUM('1.ตรวจสอบความครบถ้วน7แผน ราย รพ'!V98:AI98)</f>
        <v>179060328.77000001</v>
      </c>
      <c r="E95" s="169">
        <f>SUM('1.ตรวจสอบความครบถ้วน7แผน ราย รพ'!AJ98:BA98)</f>
        <v>225004431.76000002</v>
      </c>
      <c r="F95" s="169">
        <f>SUM('1.ตรวจสอบความครบถ้วน7แผน ราย รพ'!BB98:BJ98)</f>
        <v>131526088.59</v>
      </c>
      <c r="G95" s="169">
        <f>SUM('1.ตรวจสอบความครบถ้วน7แผน ราย รพ'!BK98:BP98)</f>
        <v>46189077.109999999</v>
      </c>
      <c r="H95" s="169">
        <f>SUM('1.ตรวจสอบความครบถ้วน7แผน ราย รพ'!BQ98:CK98)</f>
        <v>412028024.15999997</v>
      </c>
      <c r="I95" s="170">
        <f t="shared" si="6"/>
        <v>1136392167.24</v>
      </c>
    </row>
    <row r="96" spans="1:9" s="3" customFormat="1" x14ac:dyDescent="0.6">
      <c r="A96" s="167" t="s">
        <v>257</v>
      </c>
      <c r="B96" s="168">
        <f>SUM('1.ตรวจสอบความครบถ้วน7แผน ราย รพ'!B99:M99)</f>
        <v>2975820.6</v>
      </c>
      <c r="C96" s="169">
        <f>SUM('1.ตรวจสอบความครบถ้วน7แผน ราย รพ'!N99:U99)</f>
        <v>1127173.6600000001</v>
      </c>
      <c r="D96" s="169">
        <f>SUM('1.ตรวจสอบความครบถ้วน7แผน ราย รพ'!V99:AI99)</f>
        <v>3870159.12</v>
      </c>
      <c r="E96" s="169">
        <f>SUM('1.ตรวจสอบความครบถ้วน7แผน ราย รพ'!AJ99:BA99)</f>
        <v>1620547.24</v>
      </c>
      <c r="F96" s="169">
        <f>SUM('1.ตรวจสอบความครบถ้วน7แผน ราย รพ'!BB99:BJ99)</f>
        <v>2340215.8600000003</v>
      </c>
      <c r="G96" s="169">
        <f>SUM('1.ตรวจสอบความครบถ้วน7แผน ราย รพ'!BK99:BP99)</f>
        <v>867684.99</v>
      </c>
      <c r="H96" s="169">
        <f>SUM('1.ตรวจสอบความครบถ้วน7แผน ราย รพ'!BQ99:CK99)</f>
        <v>2462137.7399999993</v>
      </c>
      <c r="I96" s="170">
        <f t="shared" si="6"/>
        <v>15263739.210000001</v>
      </c>
    </row>
    <row r="97" spans="1:9" s="20" customFormat="1" x14ac:dyDescent="0.6">
      <c r="A97" s="189" t="s">
        <v>258</v>
      </c>
      <c r="B97" s="168">
        <f>SUM('1.ตรวจสอบความครบถ้วน7แผน ราย รพ'!B100:M100)</f>
        <v>167311944.82999998</v>
      </c>
      <c r="C97" s="169">
        <f>SUM('1.ตรวจสอบความครบถ้วน7แผน ราย รพ'!N100:U100)</f>
        <v>79153848.569999993</v>
      </c>
      <c r="D97" s="169">
        <f>SUM('1.ตรวจสอบความครบถ้วน7แผน ราย รพ'!V100:AI100)</f>
        <v>215833473.37</v>
      </c>
      <c r="E97" s="169">
        <f>SUM('1.ตรวจสอบความครบถ้วน7แผน ราย รพ'!AJ100:BA100)</f>
        <v>158102855.22</v>
      </c>
      <c r="F97" s="169">
        <f>SUM('1.ตรวจสอบความครบถ้วน7แผน ราย รพ'!BB100:BJ100)</f>
        <v>290464872.70000005</v>
      </c>
      <c r="G97" s="169">
        <f>SUM('1.ตรวจสอบความครบถ้วน7แผน ราย รพ'!BK100:BP100)</f>
        <v>88444342.879999995</v>
      </c>
      <c r="H97" s="169">
        <f>SUM('1.ตรวจสอบความครบถ้วน7แผน ราย รพ'!BQ100:CK100)</f>
        <v>479121598.8499999</v>
      </c>
      <c r="I97" s="170">
        <f t="shared" si="6"/>
        <v>1478432936.4200001</v>
      </c>
    </row>
    <row r="98" spans="1:9" s="20" customFormat="1" ht="39" customHeight="1" x14ac:dyDescent="0.6"/>
    <row r="99" spans="1:9" s="20" customFormat="1" x14ac:dyDescent="0.6">
      <c r="A99" s="190" t="s">
        <v>282</v>
      </c>
      <c r="B99" s="191"/>
      <c r="C99" s="191"/>
      <c r="D99" s="191"/>
      <c r="E99" s="191"/>
      <c r="F99" s="191"/>
      <c r="G99" s="191"/>
      <c r="H99" s="191"/>
      <c r="I99" s="191"/>
    </row>
    <row r="100" spans="1:9" s="3" customFormat="1" x14ac:dyDescent="0.6">
      <c r="A100" s="192" t="s">
        <v>259</v>
      </c>
      <c r="B100" s="168">
        <f>SUM('1.ตรวจสอบความครบถ้วน7แผน ราย รพ'!B103:M103)</f>
        <v>31971612.140000001</v>
      </c>
      <c r="C100" s="169">
        <f>SUM('1.ตรวจสอบความครบถ้วน7แผน ราย รพ'!N103:U103)</f>
        <v>33753181.189999998</v>
      </c>
      <c r="D100" s="169">
        <f>SUM('1.ตรวจสอบความครบถ้วน7แผน ราย รพ'!V103:AI103)</f>
        <v>35188391</v>
      </c>
      <c r="E100" s="169">
        <f>SUM('1.ตรวจสอบความครบถ้วน7แผน ราย รพ'!AJ103:BA103)</f>
        <v>190954467.75</v>
      </c>
      <c r="F100" s="169">
        <f>SUM('1.ตรวจสอบความครบถ้วน7แผน ราย รพ'!BB103:BJ103)</f>
        <v>140425774</v>
      </c>
      <c r="G100" s="169">
        <f>SUM('1.ตรวจสอบความครบถ้วน7แผน ราย รพ'!BK103:BP103)</f>
        <v>27187100</v>
      </c>
      <c r="H100" s="169">
        <f>SUM('1.ตรวจสอบความครบถ้วน7แผน ราย รพ'!BQ103:CK103)</f>
        <v>264187523.31999999</v>
      </c>
      <c r="I100" s="170">
        <f>SUM(B100:H100)</f>
        <v>723668049.39999998</v>
      </c>
    </row>
    <row r="101" spans="1:9" s="3" customFormat="1" x14ac:dyDescent="0.6">
      <c r="A101" s="192" t="s">
        <v>370</v>
      </c>
      <c r="B101" s="168">
        <f>SUM('1.ตรวจสอบความครบถ้วน7แผน ราย รพ'!B104:M104)</f>
        <v>3548423.34</v>
      </c>
      <c r="C101" s="169">
        <f>SUM('1.ตรวจสอบความครบถ้วน7แผน ราย รพ'!N104:U104)</f>
        <v>13837175.67</v>
      </c>
      <c r="D101" s="169">
        <f>SUM('1.ตรวจสอบความครบถ้วน7แผน ราย รพ'!V104:AI104)</f>
        <v>14674600</v>
      </c>
      <c r="E101" s="169">
        <f>SUM('1.ตรวจสอบความครบถ้วน7แผน ราย รพ'!AJ104:BA104)</f>
        <v>0</v>
      </c>
      <c r="F101" s="169">
        <f>SUM('1.ตรวจสอบความครบถ้วน7แผน ราย รพ'!BB104:BJ104)</f>
        <v>4</v>
      </c>
      <c r="G101" s="169">
        <f>SUM('1.ตรวจสอบความครบถ้วน7แผน ราย รพ'!BK104:BP104)</f>
        <v>0</v>
      </c>
      <c r="H101" s="169">
        <f>SUM('1.ตรวจสอบความครบถ้วน7แผน ราย รพ'!BQ104:CK104)</f>
        <v>4250067.34</v>
      </c>
      <c r="I101" s="170">
        <f t="shared" ref="I101:I103" si="7">SUM(B101:H101)</f>
        <v>36310270.349999994</v>
      </c>
    </row>
    <row r="102" spans="1:9" s="3" customFormat="1" x14ac:dyDescent="0.6">
      <c r="A102" s="192" t="s">
        <v>371</v>
      </c>
      <c r="B102" s="168">
        <f>SUM('1.ตรวจสอบความครบถ้วน7แผน ราย รพ'!B105:M105)</f>
        <v>0</v>
      </c>
      <c r="C102" s="169">
        <f>SUM('1.ตรวจสอบความครบถ้วน7แผน ราย รพ'!N105:U105)</f>
        <v>2273250</v>
      </c>
      <c r="D102" s="169">
        <f>SUM('1.ตรวจสอบความครบถ้วน7แผน ราย รพ'!V105:AI105)</f>
        <v>1</v>
      </c>
      <c r="E102" s="169">
        <f>SUM('1.ตรวจสอบความครบถ้วน7แผน ราย รพ'!AJ105:BA105)</f>
        <v>10000000</v>
      </c>
      <c r="F102" s="169">
        <f>SUM('1.ตรวจสอบความครบถ้วน7แผน ราย รพ'!BB105:BJ105)</f>
        <v>16000003</v>
      </c>
      <c r="G102" s="169">
        <f>SUM('1.ตรวจสอบความครบถ้วน7แผน ราย รพ'!BK105:BP105)</f>
        <v>0</v>
      </c>
      <c r="H102" s="169">
        <f>SUM('1.ตรวจสอบความครบถ้วน7แผน ราย รพ'!BQ105:CK105)</f>
        <v>4239311</v>
      </c>
      <c r="I102" s="170">
        <f t="shared" si="7"/>
        <v>32512565</v>
      </c>
    </row>
    <row r="103" spans="1:9" s="3" customFormat="1" x14ac:dyDescent="0.6">
      <c r="A103" s="192" t="s">
        <v>372</v>
      </c>
      <c r="B103" s="168">
        <f>SUM('1.ตรวจสอบความครบถ้วน7แผน ราย รพ'!B106:M106)</f>
        <v>0</v>
      </c>
      <c r="C103" s="169">
        <f>SUM('1.ตรวจสอบความครบถ้วน7แผน ราย รพ'!N106:U106)</f>
        <v>1330000</v>
      </c>
      <c r="D103" s="169">
        <f>SUM('1.ตรวจสอบความครบถ้วน7แผน ราย รพ'!V106:AI106)</f>
        <v>2000000</v>
      </c>
      <c r="E103" s="169">
        <f>SUM('1.ตรวจสอบความครบถ้วน7แผน ราย รพ'!AJ106:BA106)</f>
        <v>10000000</v>
      </c>
      <c r="F103" s="169">
        <f>SUM('1.ตรวจสอบความครบถ้วน7แผน ราย รพ'!BB106:BJ106)</f>
        <v>18200003</v>
      </c>
      <c r="G103" s="169">
        <f>SUM('1.ตรวจสอบความครบถ้วน7แผน ราย รพ'!BK106:BP106)</f>
        <v>0</v>
      </c>
      <c r="H103" s="169">
        <f>SUM('1.ตรวจสอบความครบถ้วน7แผน ราย รพ'!BQ106:CK106)</f>
        <v>300001</v>
      </c>
      <c r="I103" s="170">
        <f t="shared" si="7"/>
        <v>31830004</v>
      </c>
    </row>
    <row r="104" spans="1:9" s="20" customFormat="1" x14ac:dyDescent="0.6">
      <c r="A104" s="193" t="s">
        <v>310</v>
      </c>
      <c r="B104" s="168">
        <f>SUM('1.ตรวจสอบความครบถ้วน7แผน ราย รพ'!B107:M107)</f>
        <v>35513677.989999995</v>
      </c>
      <c r="C104" s="169">
        <f>SUM('1.ตรวจสอบความครบถ้วน7แผน ราย รพ'!N107:U107)</f>
        <v>26236285.169999998</v>
      </c>
      <c r="D104" s="169">
        <f>SUM('1.ตรวจสอบความครบถ้วน7แผน ราย รพ'!V107:AI107)</f>
        <v>40079894.329999998</v>
      </c>
      <c r="E104" s="169">
        <f>SUM('1.ตรวจสอบความครบถ้วน7แผน ราย รพ'!AJ107:BA107)</f>
        <v>89419792.439999998</v>
      </c>
      <c r="F104" s="169">
        <f>SUM('1.ตรวจสอบความครบถ้วน7แผน ราย รพ'!BB107:BJ107)</f>
        <v>31776752.23</v>
      </c>
      <c r="G104" s="169">
        <f>SUM('1.ตรวจสอบความครบถ้วน7แผน ราย รพ'!BK107:BP107)</f>
        <v>17351241.879999999</v>
      </c>
      <c r="H104" s="169">
        <f>SUM('1.ตรวจสอบความครบถ้วน7แผน ราย รพ'!BQ107:CK107)</f>
        <v>112696593.02999999</v>
      </c>
      <c r="I104" s="170">
        <f>SUM(B104:H104)</f>
        <v>353074237.06999999</v>
      </c>
    </row>
    <row r="105" spans="1:9" s="20" customFormat="1" x14ac:dyDescent="0.6">
      <c r="A105" s="193" t="s">
        <v>260</v>
      </c>
      <c r="B105" s="168">
        <f>SUM('1.ตรวจสอบความครบถ้วน7แผน ราย รพ'!B108:M108)</f>
        <v>70059100</v>
      </c>
      <c r="C105" s="169">
        <f>SUM('1.ตรวจสอบความครบถ้วน7แผน ราย รพ'!N108:U108)</f>
        <v>39507600</v>
      </c>
      <c r="D105" s="169">
        <f>SUM('1.ตรวจสอบความครบถ้วน7แผน ราย รพ'!V108:AI108)</f>
        <v>15531001</v>
      </c>
      <c r="E105" s="169">
        <f>SUM('1.ตรวจสอบความครบถ้วน7แผน ราย รพ'!AJ108:BA108)</f>
        <v>156841400</v>
      </c>
      <c r="F105" s="169">
        <f>SUM('1.ตรวจสอบความครบถ้วน7แผน ราย รพ'!BB108:BJ108)</f>
        <v>435856831.19</v>
      </c>
      <c r="G105" s="169">
        <f>SUM('1.ตรวจสอบความครบถ้วน7แผน ราย รพ'!BK108:BP108)</f>
        <v>33850800</v>
      </c>
      <c r="H105" s="169">
        <f>SUM('1.ตรวจสอบความครบถ้วน7แผน ราย รพ'!BQ108:CK108)</f>
        <v>169733500</v>
      </c>
      <c r="I105" s="170">
        <f>SUM(B105:H105)</f>
        <v>921380232.19000006</v>
      </c>
    </row>
    <row r="106" spans="1:9" s="20" customFormat="1" x14ac:dyDescent="0.6">
      <c r="A106" s="193" t="s">
        <v>311</v>
      </c>
      <c r="B106" s="168">
        <f>SUM('1.ตรวจสอบความครบถ้วน7แผน ราย รพ'!B109:M109)</f>
        <v>655000</v>
      </c>
      <c r="C106" s="169">
        <f>SUM('1.ตรวจสอบความครบถ้วน7แผน ราย รพ'!N109:U109)</f>
        <v>6678247.0999999996</v>
      </c>
      <c r="D106" s="169">
        <f>SUM('1.ตรวจสอบความครบถ้วน7แผน ราย รพ'!V109:AI109)</f>
        <v>9064403.4299999997</v>
      </c>
      <c r="E106" s="169">
        <f>SUM('1.ตรวจสอบความครบถ้วน7แผน ราย รพ'!AJ109:BA109)</f>
        <v>1000000</v>
      </c>
      <c r="F106" s="169">
        <f>SUM('1.ตรวจสอบความครบถ้วน7แผน ราย รพ'!BB109:BJ109)</f>
        <v>6341204</v>
      </c>
      <c r="G106" s="169">
        <f>SUM('1.ตรวจสอบความครบถ้วน7แผน ราย รพ'!BK109:BP109)</f>
        <v>0</v>
      </c>
      <c r="H106" s="169">
        <f>SUM('1.ตรวจสอบความครบถ้วน7แผน ราย รพ'!BQ109:CK109)</f>
        <v>3626160.19</v>
      </c>
      <c r="I106" s="170">
        <f>SUM(B106:H106)</f>
        <v>27365014.720000003</v>
      </c>
    </row>
    <row r="107" spans="1:9" s="20" customFormat="1" x14ac:dyDescent="0.6">
      <c r="A107" s="193" t="s">
        <v>312</v>
      </c>
      <c r="B107" s="168">
        <f>SUM('1.ตรวจสอบความครบถ้วน7แผน ราย รพ'!B110:M110)</f>
        <v>0</v>
      </c>
      <c r="C107" s="169">
        <f>SUM('1.ตรวจสอบความครบถ้วน7แผน ราย รพ'!N110:U110)</f>
        <v>0</v>
      </c>
      <c r="D107" s="169">
        <f>SUM('1.ตรวจสอบความครบถ้วน7แผน ราย รพ'!V110:AI110)</f>
        <v>1</v>
      </c>
      <c r="E107" s="169">
        <f>SUM('1.ตรวจสอบความครบถ้วน7แผน ราย รพ'!AJ110:BA110)</f>
        <v>0</v>
      </c>
      <c r="F107" s="169">
        <f>SUM('1.ตรวจสอบความครบถ้วน7แผน ราย รพ'!BB110:BJ110)</f>
        <v>6</v>
      </c>
      <c r="G107" s="169">
        <f>SUM('1.ตรวจสอบความครบถ้วน7แผน ราย รพ'!BK110:BP110)</f>
        <v>0</v>
      </c>
      <c r="H107" s="169">
        <f>SUM('1.ตรวจสอบความครบถ้วน7แผน ราย รพ'!BQ110:CK110)</f>
        <v>1</v>
      </c>
      <c r="I107" s="170">
        <f>SUM(B107:H107)</f>
        <v>8</v>
      </c>
    </row>
    <row r="108" spans="1:9" s="20" customFormat="1" x14ac:dyDescent="0.6">
      <c r="A108" s="179" t="s">
        <v>284</v>
      </c>
      <c r="B108" s="194">
        <f>SUM('1.ตรวจสอบความครบถ้วน7แผน ราย รพ'!B111:M111)</f>
        <v>141747813.47</v>
      </c>
      <c r="C108" s="199">
        <f>SUM('1.ตรวจสอบความครบถ้วน7แผน ราย รพ'!N111:U111)</f>
        <v>123615739.13000001</v>
      </c>
      <c r="D108" s="199">
        <f>SUM('1.ตรวจสอบความครบถ้วน7แผน ราย รพ'!V111:AI111)</f>
        <v>116538291.76000001</v>
      </c>
      <c r="E108" s="199">
        <f>SUM('1.ตรวจสอบความครบถ้วน7แผน ราย รพ'!AJ111:BA111)</f>
        <v>458215660.19</v>
      </c>
      <c r="F108" s="199">
        <f>SUM('1.ตรวจสอบความครบถ้วน7แผน ราย รพ'!BB111:BJ111)</f>
        <v>648600577.41999984</v>
      </c>
      <c r="G108" s="199">
        <f>SUM('1.ตรวจสอบความครบถ้วน7แผน ราย รพ'!BK111:BP111)</f>
        <v>78389141.88000001</v>
      </c>
      <c r="H108" s="199">
        <f>SUM('1.ตรวจสอบความครบถ้วน7แผน ราย รพ'!BQ111:CK111)</f>
        <v>559033156.88</v>
      </c>
      <c r="I108" s="194">
        <f t="shared" ref="I108" si="8">SUM(I100:I107)</f>
        <v>2126140380.73</v>
      </c>
    </row>
    <row r="109" spans="1:9" s="20" customFormat="1" x14ac:dyDescent="0.6"/>
    <row r="110" spans="1:9" s="20" customFormat="1" x14ac:dyDescent="0.6">
      <c r="A110" s="190" t="s">
        <v>283</v>
      </c>
      <c r="B110" s="191"/>
      <c r="C110" s="191"/>
      <c r="D110" s="191"/>
      <c r="E110" s="191"/>
      <c r="F110" s="191"/>
      <c r="G110" s="191"/>
      <c r="H110" s="191"/>
      <c r="I110" s="191"/>
    </row>
    <row r="111" spans="1:9" s="20" customFormat="1" x14ac:dyDescent="0.6">
      <c r="A111" s="195" t="s">
        <v>261</v>
      </c>
      <c r="B111" s="168">
        <f>SUM('1.ตรวจสอบความครบถ้วน7แผน ราย รพ'!B114:M114)</f>
        <v>47922740</v>
      </c>
      <c r="C111" s="169">
        <f>SUM('1.ตรวจสอบความครบถ้วน7แผน ราย รพ'!N114:U114)</f>
        <v>24229800</v>
      </c>
      <c r="D111" s="169">
        <f>SUM('1.ตรวจสอบความครบถ้วน7แผน ราย รพ'!V114:AI114)</f>
        <v>51384606.940000005</v>
      </c>
      <c r="E111" s="169">
        <f>SUM('1.ตรวจสอบความครบถ้วน7แผน ราย รพ'!AJ114:BA114)</f>
        <v>17623529.690000001</v>
      </c>
      <c r="F111" s="169">
        <f>SUM('1.ตรวจสอบความครบถ้วน7แผน ราย รพ'!BB114:BJ114)</f>
        <v>36474190.829999998</v>
      </c>
      <c r="G111" s="169">
        <f>SUM('1.ตรวจสอบความครบถ้วน7แผน ราย รพ'!BK114:BP114)</f>
        <v>0</v>
      </c>
      <c r="H111" s="169">
        <f>SUM('1.ตรวจสอบความครบถ้วน7แผน ราย รพ'!BQ114:CK114)</f>
        <v>98631185.879999995</v>
      </c>
      <c r="I111" s="170">
        <f t="shared" ref="I111:I120" si="9">SUM(B111:H111)</f>
        <v>276266053.33999997</v>
      </c>
    </row>
    <row r="112" spans="1:9" s="20" customFormat="1" x14ac:dyDescent="0.6">
      <c r="A112" s="195" t="s">
        <v>262</v>
      </c>
      <c r="B112" s="168">
        <f>SUM('1.ตรวจสอบความครบถ้วน7แผน ราย รพ'!B115:M115)</f>
        <v>35429811.019999996</v>
      </c>
      <c r="C112" s="169">
        <f>SUM('1.ตรวจสอบความครบถ้วน7แผน ราย รพ'!N115:U115)</f>
        <v>53947998.859999999</v>
      </c>
      <c r="D112" s="169">
        <f>SUM('1.ตรวจสอบความครบถ้วน7แผน ราย รพ'!V115:AI115)</f>
        <v>19912837.23</v>
      </c>
      <c r="E112" s="169">
        <f>SUM('1.ตรวจสอบความครบถ้วน7แผน ราย รพ'!AJ115:BA115)</f>
        <v>6052891.9799999995</v>
      </c>
      <c r="F112" s="169">
        <f>SUM('1.ตรวจสอบความครบถ้วน7แผน ราย รพ'!BB115:BJ115)</f>
        <v>20281892.890000001</v>
      </c>
      <c r="G112" s="169">
        <f>SUM('1.ตรวจสอบความครบถ้วน7แผน ราย รพ'!BK115:BP115)</f>
        <v>0</v>
      </c>
      <c r="H112" s="169">
        <f>SUM('1.ตรวจสอบความครบถ้วน7แผน ราย รพ'!BQ115:CK115)</f>
        <v>55035868.289999999</v>
      </c>
      <c r="I112" s="170">
        <f t="shared" si="9"/>
        <v>190661300.27000001</v>
      </c>
    </row>
    <row r="113" spans="1:9" s="20" customFormat="1" x14ac:dyDescent="0.6">
      <c r="A113" s="195" t="s">
        <v>263</v>
      </c>
      <c r="B113" s="168">
        <f>SUM('1.ตรวจสอบความครบถ้วน7แผน ราย รพ'!B116:M116)</f>
        <v>20377429.609999999</v>
      </c>
      <c r="C113" s="169">
        <f>SUM('1.ตรวจสอบความครบถ้วน7แผน ราย รพ'!N116:U116)</f>
        <v>14167824.620000001</v>
      </c>
      <c r="D113" s="169">
        <f>SUM('1.ตรวจสอบความครบถ้วน7แผน ราย รพ'!V116:AI116)</f>
        <v>26995649.549999997</v>
      </c>
      <c r="E113" s="169">
        <f>SUM('1.ตรวจสอบความครบถ้วน7แผน ราย รพ'!AJ116:BA116)</f>
        <v>8053696.3499999996</v>
      </c>
      <c r="F113" s="169">
        <f>SUM('1.ตรวจสอบความครบถ้วน7แผน ราย รพ'!BB116:BJ116)</f>
        <v>14482460.41</v>
      </c>
      <c r="G113" s="169">
        <f>SUM('1.ตรวจสอบความครบถ้วน7แผน ราย รพ'!BK116:BP116)</f>
        <v>17337678.579999998</v>
      </c>
      <c r="H113" s="169">
        <f>SUM('1.ตรวจสอบความครบถ้วน7แผน ราย รพ'!BQ116:CK116)</f>
        <v>63411888.590000004</v>
      </c>
      <c r="I113" s="170">
        <f t="shared" si="9"/>
        <v>164826627.70999998</v>
      </c>
    </row>
    <row r="114" spans="1:9" s="20" customFormat="1" x14ac:dyDescent="0.6">
      <c r="A114" s="195" t="s">
        <v>264</v>
      </c>
      <c r="B114" s="168">
        <f>SUM('1.ตรวจสอบความครบถ้วน7แผน ราย รพ'!B117:M117)</f>
        <v>662000</v>
      </c>
      <c r="C114" s="169">
        <f>SUM('1.ตรวจสอบความครบถ้วน7แผน ราย รพ'!N117:U117)</f>
        <v>544176.27</v>
      </c>
      <c r="D114" s="169">
        <f>SUM('1.ตรวจสอบความครบถ้วน7แผน ราย รพ'!V117:AI117)</f>
        <v>561861.14</v>
      </c>
      <c r="E114" s="169">
        <f>SUM('1.ตรวจสอบความครบถ้วน7แผน ราย รพ'!AJ117:BA117)</f>
        <v>225200.86000000002</v>
      </c>
      <c r="F114" s="169">
        <f>SUM('1.ตรวจสอบความครบถ้วน7แผน ราย รพ'!BB117:BJ117)</f>
        <v>627518.05000000005</v>
      </c>
      <c r="G114" s="169">
        <f>SUM('1.ตรวจสอบความครบถ้วน7แผน ราย รพ'!BK117:BP117)</f>
        <v>445556.67</v>
      </c>
      <c r="H114" s="169">
        <f>SUM('1.ตรวจสอบความครบถ้วน7แผน ราย รพ'!BQ117:CK117)</f>
        <v>896826.94</v>
      </c>
      <c r="I114" s="170">
        <f t="shared" si="9"/>
        <v>3963139.93</v>
      </c>
    </row>
    <row r="115" spans="1:9" s="20" customFormat="1" ht="18.75" customHeight="1" x14ac:dyDescent="0.6">
      <c r="A115" s="195" t="s">
        <v>265</v>
      </c>
      <c r="B115" s="168">
        <f>SUM('1.ตรวจสอบความครบถ้วน7แผน ราย รพ'!B118:M118)</f>
        <v>7242026.5799999991</v>
      </c>
      <c r="C115" s="169">
        <f>SUM('1.ตรวจสอบความครบถ้วน7แผน ราย รพ'!N118:U118)</f>
        <v>2866628.7800000003</v>
      </c>
      <c r="D115" s="169">
        <f>SUM('1.ตรวจสอบความครบถ้วน7แผน ราย รพ'!V118:AI118)</f>
        <v>7005279.6500000004</v>
      </c>
      <c r="E115" s="169">
        <f>SUM('1.ตรวจสอบความครบถ้วน7แผน ราย รพ'!AJ118:BA118)</f>
        <v>906023.63</v>
      </c>
      <c r="F115" s="169">
        <f>SUM('1.ตรวจสอบความครบถ้วน7แผน ราย รพ'!BB118:BJ118)</f>
        <v>4345196.71</v>
      </c>
      <c r="G115" s="169">
        <f>SUM('1.ตรวจสอบความครบถ้วน7แผน ราย รพ'!BK118:BP118)</f>
        <v>4803214.5600000005</v>
      </c>
      <c r="H115" s="169">
        <f>SUM('1.ตรวจสอบความครบถ้วน7แผน ราย รพ'!BQ118:CK118)</f>
        <v>16140559.440000001</v>
      </c>
      <c r="I115" s="170">
        <f t="shared" si="9"/>
        <v>43308929.349999994</v>
      </c>
    </row>
    <row r="116" spans="1:9" s="20" customFormat="1" ht="18.75" customHeight="1" x14ac:dyDescent="0.6">
      <c r="A116" s="195" t="s">
        <v>266</v>
      </c>
      <c r="B116" s="168">
        <f>SUM('1.ตรวจสอบความครบถ้วน7แผน ราย รพ'!B119:M119)</f>
        <v>1672130.42</v>
      </c>
      <c r="C116" s="169">
        <f>SUM('1.ตรวจสอบความครบถ้วน7แผน ราย รพ'!N119:U119)</f>
        <v>862908.55999999994</v>
      </c>
      <c r="D116" s="169">
        <f>SUM('1.ตรวจสอบความครบถ้วน7แผน ราย รพ'!V119:AI119)</f>
        <v>672475.14</v>
      </c>
      <c r="E116" s="169">
        <f>SUM('1.ตรวจสอบความครบถ้วน7แผน ราย รพ'!AJ119:BA119)</f>
        <v>339499.57</v>
      </c>
      <c r="F116" s="169">
        <f>SUM('1.ตรวจสอบความครบถ้วน7แผน ราย รพ'!BB119:BJ119)</f>
        <v>796097.25</v>
      </c>
      <c r="G116" s="169">
        <f>SUM('1.ตรวจสอบความครบถ้วน7แผน ราย รพ'!BK119:BP119)</f>
        <v>863441.48</v>
      </c>
      <c r="H116" s="169">
        <f>SUM('1.ตรวจสอบความครบถ้วน7แผน ราย รพ'!BQ119:CK119)</f>
        <v>1818584.0499999998</v>
      </c>
      <c r="I116" s="170">
        <f t="shared" si="9"/>
        <v>7025136.4699999997</v>
      </c>
    </row>
    <row r="117" spans="1:9" s="20" customFormat="1" ht="18.75" customHeight="1" x14ac:dyDescent="0.6">
      <c r="A117" s="195" t="s">
        <v>267</v>
      </c>
      <c r="B117" s="168">
        <f>SUM('1.ตรวจสอบความครบถ้วน7แผน ราย รพ'!B120:M120)</f>
        <v>1</v>
      </c>
      <c r="C117" s="169">
        <f>SUM('1.ตรวจสอบความครบถ้วน7แผน ราย รพ'!N120:U120)</f>
        <v>0</v>
      </c>
      <c r="D117" s="169">
        <f>SUM('1.ตรวจสอบความครบถ้วน7แผน ราย รพ'!V120:AI120)</f>
        <v>2</v>
      </c>
      <c r="E117" s="169">
        <f>SUM('1.ตรวจสอบความครบถ้วน7แผน ราย รพ'!AJ120:BA120)</f>
        <v>0</v>
      </c>
      <c r="F117" s="169">
        <f>SUM('1.ตรวจสอบความครบถ้วน7แผน ราย รพ'!BB120:BJ120)</f>
        <v>106148</v>
      </c>
      <c r="G117" s="169">
        <f>SUM('1.ตรวจสอบความครบถ้วน7แผน ราย รพ'!BK120:BP120)</f>
        <v>0</v>
      </c>
      <c r="H117" s="169">
        <f>SUM('1.ตรวจสอบความครบถ้วน7แผน ราย รพ'!BQ120:CK120)</f>
        <v>18002</v>
      </c>
      <c r="I117" s="170">
        <f t="shared" si="9"/>
        <v>124153</v>
      </c>
    </row>
    <row r="118" spans="1:9" s="20" customFormat="1" ht="18.75" customHeight="1" x14ac:dyDescent="0.6">
      <c r="A118" s="195" t="s">
        <v>268</v>
      </c>
      <c r="B118" s="168">
        <f>SUM('1.ตรวจสอบความครบถ้วน7แผน ราย รพ'!B121:M121)</f>
        <v>1248987.67</v>
      </c>
      <c r="C118" s="169">
        <f>SUM('1.ตรวจสอบความครบถ้วน7แผน ราย รพ'!N121:U121)</f>
        <v>198751.47</v>
      </c>
      <c r="D118" s="169">
        <f>SUM('1.ตรวจสอบความครบถ้วน7แผน ราย รพ'!V121:AI121)</f>
        <v>632779.8600000001</v>
      </c>
      <c r="E118" s="169">
        <f>SUM('1.ตรวจสอบความครบถ้วน7แผน ราย รพ'!AJ121:BA121)</f>
        <v>116676.31</v>
      </c>
      <c r="F118" s="169">
        <f>SUM('1.ตรวจสอบความครบถ้วน7แผน ราย รพ'!BB121:BJ121)</f>
        <v>310302</v>
      </c>
      <c r="G118" s="169">
        <f>SUM('1.ตรวจสอบความครบถ้วน7แผน ราย รพ'!BK121:BP121)</f>
        <v>122800.12</v>
      </c>
      <c r="H118" s="169">
        <f>SUM('1.ตรวจสอบความครบถ้วน7แผน ราย รพ'!BQ121:CK121)</f>
        <v>839821.9</v>
      </c>
      <c r="I118" s="170">
        <f t="shared" si="9"/>
        <v>3470119.33</v>
      </c>
    </row>
    <row r="119" spans="1:9" s="20" customFormat="1" ht="18.75" customHeight="1" x14ac:dyDescent="0.6">
      <c r="A119" s="195" t="s">
        <v>233</v>
      </c>
      <c r="B119" s="168">
        <f>SUM('1.ตรวจสอบความครบถ้วน7แผน ราย รพ'!B122:M122)</f>
        <v>368256</v>
      </c>
      <c r="C119" s="169">
        <f>SUM('1.ตรวจสอบความครบถ้วน7แผน ราย รพ'!N122:U122)</f>
        <v>1592412.71</v>
      </c>
      <c r="D119" s="169">
        <f>SUM('1.ตรวจสอบความครบถ้วน7แผน ราย รพ'!V122:AI122)</f>
        <v>669489.55000000005</v>
      </c>
      <c r="E119" s="169">
        <f>SUM('1.ตรวจสอบความครบถ้วน7แผน ราย รพ'!AJ122:BA122)</f>
        <v>192203.42</v>
      </c>
      <c r="F119" s="169">
        <f>SUM('1.ตรวจสอบความครบถ้วน7แผน ราย รพ'!BB122:BJ122)</f>
        <v>371936.75</v>
      </c>
      <c r="G119" s="169">
        <f>SUM('1.ตรวจสอบความครบถ้วน7แผน ราย รพ'!BK122:BP122)</f>
        <v>353569.47</v>
      </c>
      <c r="H119" s="169">
        <f>SUM('1.ตรวจสอบความครบถ้วน7แผน ราย รพ'!BQ122:CK122)</f>
        <v>2193219.1799999997</v>
      </c>
      <c r="I119" s="170">
        <f t="shared" si="9"/>
        <v>5741087.0799999991</v>
      </c>
    </row>
    <row r="120" spans="1:9" s="20" customFormat="1" ht="18.75" customHeight="1" x14ac:dyDescent="0.6">
      <c r="A120" s="195" t="s">
        <v>269</v>
      </c>
      <c r="B120" s="168">
        <f>SUM('1.ตรวจสอบความครบถ้วน7แผน ราย รพ'!B123:M123)</f>
        <v>11314995.699999999</v>
      </c>
      <c r="C120" s="169">
        <f>SUM('1.ตรวจสอบความครบถ้วน7แผน ราย รพ'!N123:U123)</f>
        <v>3627534.9</v>
      </c>
      <c r="D120" s="169">
        <f>SUM('1.ตรวจสอบความครบถ้วน7แผน ราย รพ'!V123:AI123)</f>
        <v>6611435.5199999996</v>
      </c>
      <c r="E120" s="169">
        <f>SUM('1.ตรวจสอบความครบถ้วน7แผน ราย รพ'!AJ123:BA123)</f>
        <v>2490340</v>
      </c>
      <c r="F120" s="169">
        <f>SUM('1.ตรวจสอบความครบถ้วน7แผน ราย รพ'!BB123:BJ123)</f>
        <v>12061785</v>
      </c>
      <c r="G120" s="169">
        <f>SUM('1.ตรวจสอบความครบถ้วน7แผน ราย รพ'!BK123:BP123)</f>
        <v>0</v>
      </c>
      <c r="H120" s="169">
        <f>SUM('1.ตรวจสอบความครบถ้วน7แผน ราย รพ'!BQ123:CK123)</f>
        <v>26060574.780000001</v>
      </c>
      <c r="I120" s="170">
        <f t="shared" si="9"/>
        <v>62166665.899999999</v>
      </c>
    </row>
    <row r="121" spans="1:9" s="20" customFormat="1" ht="18.75" customHeight="1" x14ac:dyDescent="0.6">
      <c r="A121" s="179" t="s">
        <v>284</v>
      </c>
      <c r="B121" s="194">
        <f>SUM('1.ตรวจสอบความครบถ้วน7แผน ราย รพ'!B124:M124)</f>
        <v>126238378</v>
      </c>
      <c r="C121" s="199">
        <f>SUM('1.ตรวจสอบความครบถ้วน7แผน ราย รพ'!N124:U124)</f>
        <v>102038036.17</v>
      </c>
      <c r="D121" s="199">
        <f>SUM('1.ตรวจสอบความครบถ้วน7แผน ราย รพ'!V124:AI124)</f>
        <v>114446416.58</v>
      </c>
      <c r="E121" s="199">
        <f>SUM('1.ตรวจสอบความครบถ้วน7แผน ราย รพ'!AJ124:BA124)</f>
        <v>36000061.810000002</v>
      </c>
      <c r="F121" s="199">
        <f>SUM('1.ตรวจสอบความครบถ้วน7แผน ราย รพ'!BB124:BJ124)</f>
        <v>89857527.890000001</v>
      </c>
      <c r="G121" s="199">
        <f>SUM('1.ตรวจสอบความครบถ้วน7แผน ราย รพ'!BK124:BP124)</f>
        <v>23926260.879999999</v>
      </c>
      <c r="H121" s="199">
        <f>SUM('1.ตรวจสอบความครบถ้วน7แผน ราย รพ'!BQ124:CK124)</f>
        <v>265046531.04999998</v>
      </c>
      <c r="I121" s="196">
        <f>SUM(I111:I120)</f>
        <v>757553212.38</v>
      </c>
    </row>
    <row r="122" spans="1:9" s="20" customFormat="1" ht="18.75" customHeight="1" x14ac:dyDescent="0.6">
      <c r="A122" s="32"/>
      <c r="B122" s="33"/>
      <c r="C122" s="24"/>
      <c r="D122" s="24"/>
      <c r="E122" s="24"/>
      <c r="F122" s="24"/>
      <c r="G122" s="24"/>
      <c r="H122" s="24"/>
      <c r="I122" s="64"/>
    </row>
    <row r="123" spans="1:9" s="20" customFormat="1" ht="18.75" customHeight="1" x14ac:dyDescent="0.6">
      <c r="A123" s="32"/>
      <c r="B123" s="33"/>
      <c r="C123" s="24"/>
      <c r="D123" s="24"/>
      <c r="E123" s="24"/>
      <c r="G123" s="24"/>
      <c r="H123" s="24"/>
      <c r="I123" s="64"/>
    </row>
    <row r="124" spans="1:9" s="20" customFormat="1" ht="18.75" customHeight="1" x14ac:dyDescent="0.6">
      <c r="A124" s="32"/>
      <c r="B124" s="33"/>
      <c r="C124" s="24"/>
      <c r="D124" s="24"/>
      <c r="E124" s="24"/>
      <c r="F124" s="290" t="s">
        <v>354</v>
      </c>
      <c r="G124" s="290"/>
      <c r="H124" s="290"/>
      <c r="I124" s="64"/>
    </row>
    <row r="125" spans="1:9" s="20" customFormat="1" ht="18.75" customHeight="1" x14ac:dyDescent="0.6">
      <c r="A125" s="32"/>
      <c r="B125" s="33"/>
      <c r="C125" s="24"/>
      <c r="D125" s="24"/>
      <c r="E125" s="24"/>
      <c r="F125" s="203"/>
      <c r="G125" s="203"/>
      <c r="H125" s="203"/>
      <c r="I125" s="64"/>
    </row>
    <row r="126" spans="1:9" s="20" customFormat="1" ht="18.75" customHeight="1" x14ac:dyDescent="0.6">
      <c r="A126" s="32"/>
      <c r="B126" s="33"/>
      <c r="C126" s="24"/>
      <c r="D126" s="24"/>
      <c r="E126" s="24"/>
      <c r="F126" s="203"/>
      <c r="G126" s="203"/>
      <c r="H126" s="203"/>
      <c r="I126" s="64"/>
    </row>
    <row r="127" spans="1:9" s="20" customFormat="1" ht="18.75" customHeight="1" x14ac:dyDescent="0.6">
      <c r="A127" s="32"/>
      <c r="B127" s="33"/>
      <c r="C127" s="24"/>
      <c r="D127" s="24"/>
      <c r="E127" s="24"/>
      <c r="G127" s="24"/>
      <c r="H127" s="24"/>
      <c r="I127" s="64"/>
    </row>
    <row r="129" spans="5:9" ht="30" x14ac:dyDescent="0.85">
      <c r="F129" s="280" t="s">
        <v>413</v>
      </c>
      <c r="G129" s="280"/>
      <c r="H129" s="280"/>
    </row>
    <row r="130" spans="5:9" ht="27" x14ac:dyDescent="0.6">
      <c r="E130" s="291" t="s">
        <v>487</v>
      </c>
      <c r="F130" s="291"/>
      <c r="G130" s="291"/>
      <c r="H130" s="291"/>
      <c r="I130" s="291"/>
    </row>
  </sheetData>
  <mergeCells count="13">
    <mergeCell ref="E130:I130"/>
    <mergeCell ref="A2:A3"/>
    <mergeCell ref="A1:I1"/>
    <mergeCell ref="F129:H129"/>
    <mergeCell ref="I2:I3"/>
    <mergeCell ref="B2:B3"/>
    <mergeCell ref="C2:C3"/>
    <mergeCell ref="D2:D3"/>
    <mergeCell ref="E2:E3"/>
    <mergeCell ref="F2:F3"/>
    <mergeCell ref="G2:G3"/>
    <mergeCell ref="H2:H3"/>
    <mergeCell ref="F124:H124"/>
  </mergeCells>
  <phoneticPr fontId="27" type="noConversion"/>
  <pageMargins left="0.43307086614173229" right="0.23622047244094491" top="0.74803149606299213" bottom="0.74803149606299213" header="0.31496062992125984" footer="0.31496062992125984"/>
  <pageSetup paperSize="9" scale="60" orientation="landscape" r:id="rId1"/>
  <headerFooter>
    <oddHeader>&amp;R&amp;"TH Sarabun New,ธรรมดา"&amp;18สิ่งที่ส่งมาด้วย 1</oddHeader>
    <oddFooter>หน้าที่ &amp;P จาก &amp;N</oddFooter>
  </headerFooter>
  <ignoredErrors>
    <ignoredError sqref="B6:E6 B7:B17 C7:E34 B20:B34 F6:H34 B111:H121 B104:H107 B90:H97 B71:H86 B55:H67 B36:H39 B46:H52 B41:H43 B100:H100 B101:B103 C101:H103 C108:H10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5EED-5906-4416-A2F0-39CDDD6C9289}">
  <dimension ref="A1:AF817"/>
  <sheetViews>
    <sheetView tabSelected="1" zoomScale="60" zoomScaleNormal="6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J20" sqref="J20"/>
    </sheetView>
  </sheetViews>
  <sheetFormatPr defaultRowHeight="13.8" x14ac:dyDescent="0.25"/>
  <cols>
    <col min="1" max="1" width="3.69921875" hidden="1" customWidth="1"/>
    <col min="2" max="2" width="10.8984375" hidden="1" customWidth="1"/>
    <col min="3" max="3" width="5.796875" hidden="1" customWidth="1"/>
    <col min="4" max="4" width="32" bestFit="1" customWidth="1"/>
    <col min="5" max="5" width="17.8984375" hidden="1" customWidth="1"/>
    <col min="6" max="6" width="13" style="225" hidden="1" customWidth="1"/>
    <col min="7" max="7" width="24.8984375" hidden="1" customWidth="1"/>
    <col min="8" max="8" width="16.19921875" style="225" hidden="1" customWidth="1"/>
    <col min="9" max="11" width="15.09765625" style="225" customWidth="1"/>
    <col min="12" max="17" width="15.09765625" style="226" hidden="1" customWidth="1"/>
    <col min="18" max="20" width="15.09765625" style="226" customWidth="1"/>
    <col min="21" max="23" width="15.09765625" style="226" hidden="1" customWidth="1"/>
    <col min="24" max="26" width="15.09765625" hidden="1" customWidth="1"/>
    <col min="27" max="27" width="15.09765625" style="227" customWidth="1"/>
    <col min="28" max="32" width="15.09765625" customWidth="1"/>
  </cols>
  <sheetData>
    <row r="1" spans="1:32" x14ac:dyDescent="0.25">
      <c r="A1" s="224"/>
    </row>
    <row r="2" spans="1:32" x14ac:dyDescent="0.25">
      <c r="D2" s="228" t="s">
        <v>430</v>
      </c>
      <c r="E2" s="224"/>
    </row>
    <row r="3" spans="1:32" ht="24.6" x14ac:dyDescent="0.25">
      <c r="I3" s="294" t="s">
        <v>431</v>
      </c>
      <c r="J3" s="294"/>
      <c r="K3" s="294"/>
      <c r="L3" s="295" t="s">
        <v>432</v>
      </c>
      <c r="M3" s="295"/>
      <c r="N3" s="295"/>
      <c r="O3" s="296" t="s">
        <v>433</v>
      </c>
      <c r="P3" s="296"/>
      <c r="Q3" s="296"/>
      <c r="R3" s="297" t="s">
        <v>434</v>
      </c>
      <c r="S3" s="297"/>
      <c r="T3" s="297"/>
      <c r="U3" s="298" t="s">
        <v>435</v>
      </c>
      <c r="V3" s="298"/>
      <c r="W3" s="298"/>
      <c r="X3" s="299" t="s">
        <v>436</v>
      </c>
      <c r="Y3" s="299"/>
      <c r="Z3" s="299"/>
      <c r="AA3" s="292" t="s">
        <v>437</v>
      </c>
      <c r="AB3" s="292"/>
      <c r="AC3" s="292"/>
      <c r="AD3" s="293" t="s">
        <v>438</v>
      </c>
      <c r="AE3" s="293"/>
      <c r="AF3" s="293"/>
    </row>
    <row r="4" spans="1:32" s="225" customFormat="1" ht="21" x14ac:dyDescent="0.6">
      <c r="A4" s="229" t="s">
        <v>439</v>
      </c>
      <c r="B4" s="229" t="s">
        <v>355</v>
      </c>
      <c r="C4" s="229" t="s">
        <v>440</v>
      </c>
      <c r="D4" s="229" t="s">
        <v>441</v>
      </c>
      <c r="E4" s="229" t="s">
        <v>442</v>
      </c>
      <c r="F4" s="229" t="s">
        <v>443</v>
      </c>
      <c r="G4" s="229" t="s">
        <v>444</v>
      </c>
      <c r="H4" s="229" t="s">
        <v>445</v>
      </c>
      <c r="I4" s="230" t="s">
        <v>446</v>
      </c>
      <c r="J4" s="230" t="s">
        <v>447</v>
      </c>
      <c r="K4" s="230" t="s">
        <v>448</v>
      </c>
      <c r="L4" s="231" t="s">
        <v>446</v>
      </c>
      <c r="M4" s="231" t="s">
        <v>447</v>
      </c>
      <c r="N4" s="231" t="s">
        <v>448</v>
      </c>
      <c r="O4" s="232" t="s">
        <v>446</v>
      </c>
      <c r="P4" s="232" t="s">
        <v>447</v>
      </c>
      <c r="Q4" s="232" t="s">
        <v>448</v>
      </c>
      <c r="R4" s="233" t="s">
        <v>446</v>
      </c>
      <c r="S4" s="233" t="s">
        <v>447</v>
      </c>
      <c r="T4" s="233" t="s">
        <v>448</v>
      </c>
      <c r="U4" s="234" t="s">
        <v>446</v>
      </c>
      <c r="V4" s="234" t="s">
        <v>447</v>
      </c>
      <c r="W4" s="235" t="s">
        <v>448</v>
      </c>
      <c r="X4" s="236" t="s">
        <v>446</v>
      </c>
      <c r="Y4" s="236" t="s">
        <v>447</v>
      </c>
      <c r="Z4" s="236" t="s">
        <v>448</v>
      </c>
      <c r="AA4" s="252" t="s">
        <v>446</v>
      </c>
      <c r="AB4" s="253" t="s">
        <v>447</v>
      </c>
      <c r="AC4" s="253" t="s">
        <v>448</v>
      </c>
      <c r="AD4" s="237" t="s">
        <v>446</v>
      </c>
      <c r="AE4" s="237" t="s">
        <v>447</v>
      </c>
      <c r="AF4" s="237" t="s">
        <v>448</v>
      </c>
    </row>
    <row r="5" spans="1:32" ht="21" x14ac:dyDescent="0.6">
      <c r="A5" s="238">
        <v>1</v>
      </c>
      <c r="B5" s="238" t="s">
        <v>0</v>
      </c>
      <c r="C5" s="239" t="s">
        <v>10</v>
      </c>
      <c r="D5" s="239" t="s">
        <v>97</v>
      </c>
      <c r="E5" s="240">
        <v>30</v>
      </c>
      <c r="F5" s="240" t="s">
        <v>449</v>
      </c>
      <c r="G5" s="240" t="s">
        <v>450</v>
      </c>
      <c r="H5" s="240" t="s">
        <v>451</v>
      </c>
      <c r="I5" s="240">
        <v>0</v>
      </c>
      <c r="J5" s="240">
        <v>1</v>
      </c>
      <c r="K5" s="240">
        <v>1</v>
      </c>
      <c r="L5" s="241">
        <v>73792980.590000004</v>
      </c>
      <c r="M5" s="241">
        <v>57142919.479999997</v>
      </c>
      <c r="N5" s="241">
        <v>29854651.25</v>
      </c>
      <c r="O5" s="241">
        <v>38001767.189999998</v>
      </c>
      <c r="P5" s="241">
        <v>-16082152.76</v>
      </c>
      <c r="Q5" s="241">
        <v>-17566418.010000002</v>
      </c>
      <c r="R5" s="241">
        <v>39681669.789999999</v>
      </c>
      <c r="S5" s="241">
        <v>-14448218.619999999</v>
      </c>
      <c r="T5" s="241">
        <v>-18233773.800000001</v>
      </c>
      <c r="U5" s="241">
        <v>27275629.109999999</v>
      </c>
      <c r="V5" s="241">
        <v>40865270.189999998</v>
      </c>
      <c r="W5" s="242">
        <v>21748773.02</v>
      </c>
      <c r="X5" s="243">
        <v>0.47820000000000001</v>
      </c>
      <c r="Y5" s="243">
        <v>0.4899</v>
      </c>
      <c r="Z5" s="243">
        <v>0.55100000000000005</v>
      </c>
      <c r="AA5" s="243">
        <v>1845.42</v>
      </c>
      <c r="AB5" s="243">
        <v>1664.0599999999997</v>
      </c>
      <c r="AC5" s="243">
        <v>1653.68</v>
      </c>
      <c r="AD5" s="243"/>
      <c r="AE5" s="243">
        <v>58.286000000000001</v>
      </c>
      <c r="AF5" s="243">
        <v>55.670999999999999</v>
      </c>
    </row>
    <row r="6" spans="1:32" ht="21" x14ac:dyDescent="0.6">
      <c r="A6" s="238">
        <v>2</v>
      </c>
      <c r="B6" s="238" t="s">
        <v>0</v>
      </c>
      <c r="C6" s="239" t="s">
        <v>14</v>
      </c>
      <c r="D6" s="239" t="s">
        <v>101</v>
      </c>
      <c r="E6" s="240">
        <v>60</v>
      </c>
      <c r="F6" s="240" t="s">
        <v>452</v>
      </c>
      <c r="G6" s="240" t="s">
        <v>450</v>
      </c>
      <c r="H6" s="240" t="s">
        <v>451</v>
      </c>
      <c r="I6" s="240">
        <v>0</v>
      </c>
      <c r="J6" s="240">
        <v>1</v>
      </c>
      <c r="K6" s="240">
        <v>1</v>
      </c>
      <c r="L6" s="241">
        <v>84245014.959999993</v>
      </c>
      <c r="M6" s="241">
        <v>50624010.240000002</v>
      </c>
      <c r="N6" s="241">
        <v>24583963.190000001</v>
      </c>
      <c r="O6" s="241">
        <v>48660458.840000004</v>
      </c>
      <c r="P6" s="241">
        <v>-19183184.300000001</v>
      </c>
      <c r="Q6" s="241">
        <v>-18987716.989999998</v>
      </c>
      <c r="R6" s="241">
        <v>47971704.600000001</v>
      </c>
      <c r="S6" s="241">
        <v>-19508749.859999999</v>
      </c>
      <c r="T6" s="241">
        <v>-18444813.989999998</v>
      </c>
      <c r="U6" s="241">
        <v>19705474.559999999</v>
      </c>
      <c r="V6" s="241">
        <v>31761302.489999998</v>
      </c>
      <c r="W6" s="242">
        <v>4763562.93</v>
      </c>
      <c r="X6" s="243">
        <v>0.55740000000000001</v>
      </c>
      <c r="Y6" s="243">
        <v>0.53280000000000005</v>
      </c>
      <c r="Z6" s="243">
        <v>0.55279999999999996</v>
      </c>
      <c r="AA6" s="243">
        <v>2279.87</v>
      </c>
      <c r="AB6" s="243">
        <v>2246.88</v>
      </c>
      <c r="AC6" s="243">
        <v>3543.82</v>
      </c>
      <c r="AD6" s="243"/>
      <c r="AE6" s="243">
        <v>45.825000000000003</v>
      </c>
      <c r="AF6" s="243">
        <v>73.778999999999996</v>
      </c>
    </row>
    <row r="7" spans="1:32" ht="21" x14ac:dyDescent="0.6">
      <c r="A7" s="238">
        <v>3</v>
      </c>
      <c r="B7" s="238" t="s">
        <v>0</v>
      </c>
      <c r="C7" s="239" t="s">
        <v>17</v>
      </c>
      <c r="D7" s="239" t="s">
        <v>104</v>
      </c>
      <c r="E7" s="240">
        <v>30</v>
      </c>
      <c r="F7" s="240" t="s">
        <v>453</v>
      </c>
      <c r="G7" s="240" t="s">
        <v>450</v>
      </c>
      <c r="H7" s="240" t="s">
        <v>451</v>
      </c>
      <c r="I7" s="240">
        <v>0</v>
      </c>
      <c r="J7" s="240">
        <v>1</v>
      </c>
      <c r="K7" s="240">
        <v>3</v>
      </c>
      <c r="L7" s="241">
        <v>69361552.969999999</v>
      </c>
      <c r="M7" s="241">
        <v>44398754.140000001</v>
      </c>
      <c r="N7" s="241">
        <v>12268255.4</v>
      </c>
      <c r="O7" s="241">
        <v>2356465.35</v>
      </c>
      <c r="P7" s="241">
        <v>-29520858.32</v>
      </c>
      <c r="Q7" s="241">
        <v>-31861779.07</v>
      </c>
      <c r="R7" s="241">
        <v>8668238.4499999993</v>
      </c>
      <c r="S7" s="241">
        <v>-26212531.469999999</v>
      </c>
      <c r="T7" s="241">
        <v>-22227465.600000001</v>
      </c>
      <c r="U7" s="241">
        <v>35389090.630000003</v>
      </c>
      <c r="V7" s="241">
        <v>31519930.5</v>
      </c>
      <c r="W7" s="242">
        <v>-3457904.97</v>
      </c>
      <c r="X7" s="243">
        <v>0.47989999999999999</v>
      </c>
      <c r="Y7" s="243">
        <v>0.51129999999999998</v>
      </c>
      <c r="Z7" s="243">
        <v>0.70230000000000004</v>
      </c>
      <c r="AA7" s="243">
        <v>2352.8200000000002</v>
      </c>
      <c r="AB7" s="243">
        <v>1920.2700000000002</v>
      </c>
      <c r="AC7" s="243">
        <v>3187.25</v>
      </c>
      <c r="AD7" s="243">
        <v>129.49299999999999</v>
      </c>
      <c r="AE7" s="243">
        <v>81.287999999999997</v>
      </c>
      <c r="AF7" s="243">
        <v>111.995</v>
      </c>
    </row>
    <row r="8" spans="1:32" ht="21" x14ac:dyDescent="0.6">
      <c r="A8" s="238">
        <v>4</v>
      </c>
      <c r="B8" s="238" t="s">
        <v>1</v>
      </c>
      <c r="C8" s="239" t="s">
        <v>19</v>
      </c>
      <c r="D8" s="239" t="s">
        <v>107</v>
      </c>
      <c r="E8" s="240">
        <v>400</v>
      </c>
      <c r="F8" s="240">
        <v>272</v>
      </c>
      <c r="G8" s="240" t="s">
        <v>451</v>
      </c>
      <c r="H8" s="240" t="s">
        <v>454</v>
      </c>
      <c r="I8" s="240">
        <v>0</v>
      </c>
      <c r="J8" s="240">
        <v>1</v>
      </c>
      <c r="K8" s="240">
        <v>0</v>
      </c>
      <c r="L8" s="241">
        <v>232947499.88</v>
      </c>
      <c r="M8" s="241">
        <v>180646683.28</v>
      </c>
      <c r="N8" s="241">
        <v>142471298.91</v>
      </c>
      <c r="O8" s="241">
        <v>3792492.68</v>
      </c>
      <c r="P8" s="241">
        <v>-58737753.649999999</v>
      </c>
      <c r="Q8" s="241">
        <v>209883857.84999999</v>
      </c>
      <c r="R8" s="241">
        <v>56910479.18</v>
      </c>
      <c r="S8" s="241">
        <v>-10915922.550000001</v>
      </c>
      <c r="T8" s="241">
        <v>295921272.38999999</v>
      </c>
      <c r="U8" s="241">
        <v>72539136.629999995</v>
      </c>
      <c r="V8" s="241">
        <v>37570460.030000001</v>
      </c>
      <c r="W8" s="242">
        <v>-1569204.76</v>
      </c>
      <c r="X8" s="243">
        <v>1.2672000000000001</v>
      </c>
      <c r="Y8" s="243">
        <v>1.3765000000000001</v>
      </c>
      <c r="Z8" s="243">
        <v>1.3493999999999999</v>
      </c>
      <c r="AA8" s="243">
        <v>25416.080000000002</v>
      </c>
      <c r="AB8" s="243">
        <v>29094.47</v>
      </c>
      <c r="AC8" s="243">
        <v>28937.3</v>
      </c>
      <c r="AD8" s="243">
        <v>76.325000000000003</v>
      </c>
      <c r="AE8" s="243">
        <v>91.57</v>
      </c>
      <c r="AF8" s="243">
        <v>79.515000000000001</v>
      </c>
    </row>
    <row r="9" spans="1:32" ht="21" x14ac:dyDescent="0.6">
      <c r="A9" s="238">
        <v>5</v>
      </c>
      <c r="B9" s="238" t="s">
        <v>1</v>
      </c>
      <c r="C9" s="239" t="s">
        <v>20</v>
      </c>
      <c r="D9" s="239" t="s">
        <v>108</v>
      </c>
      <c r="E9" s="240">
        <v>30</v>
      </c>
      <c r="F9" s="240">
        <v>37</v>
      </c>
      <c r="G9" s="240" t="s">
        <v>450</v>
      </c>
      <c r="H9" s="240" t="s">
        <v>451</v>
      </c>
      <c r="I9" s="240">
        <v>0</v>
      </c>
      <c r="J9" s="240">
        <v>1</v>
      </c>
      <c r="K9" s="240">
        <v>1</v>
      </c>
      <c r="L9" s="241">
        <v>57938120.479999997</v>
      </c>
      <c r="M9" s="241">
        <v>35599380.020000003</v>
      </c>
      <c r="N9" s="241">
        <v>24085425.559999999</v>
      </c>
      <c r="O9" s="241">
        <v>15355678.460000001</v>
      </c>
      <c r="P9" s="241">
        <v>-33233211.359999999</v>
      </c>
      <c r="Q9" s="241">
        <v>-13300516.84</v>
      </c>
      <c r="R9" s="241">
        <v>21167323.329999998</v>
      </c>
      <c r="S9" s="241">
        <v>-27781624.260000002</v>
      </c>
      <c r="T9" s="241">
        <v>-7716233.4100000001</v>
      </c>
      <c r="U9" s="241">
        <v>37696113.659999996</v>
      </c>
      <c r="V9" s="241">
        <v>22005241.460000001</v>
      </c>
      <c r="W9" s="242">
        <v>11260838.050000001</v>
      </c>
      <c r="X9" s="243">
        <v>0.65820000000000001</v>
      </c>
      <c r="Y9" s="243">
        <v>0.68869999999999998</v>
      </c>
      <c r="Z9" s="243">
        <v>0.67179999999999995</v>
      </c>
      <c r="AA9" s="243">
        <v>2198.9899999999998</v>
      </c>
      <c r="AB9" s="243">
        <v>2664.4200000000005</v>
      </c>
      <c r="AC9" s="243">
        <v>2849.65</v>
      </c>
      <c r="AD9" s="243">
        <v>68.766999999999996</v>
      </c>
      <c r="AE9" s="243">
        <v>88.804000000000002</v>
      </c>
      <c r="AF9" s="243">
        <v>88.966999999999999</v>
      </c>
    </row>
    <row r="10" spans="1:32" ht="21" x14ac:dyDescent="0.6">
      <c r="A10" s="238">
        <v>6</v>
      </c>
      <c r="B10" s="238" t="s">
        <v>1</v>
      </c>
      <c r="C10" s="239" t="s">
        <v>24</v>
      </c>
      <c r="D10" s="239" t="s">
        <v>112</v>
      </c>
      <c r="E10" s="240">
        <v>60</v>
      </c>
      <c r="F10" s="240">
        <v>45</v>
      </c>
      <c r="G10" s="240" t="s">
        <v>450</v>
      </c>
      <c r="H10" s="240" t="s">
        <v>451</v>
      </c>
      <c r="I10" s="240">
        <v>0</v>
      </c>
      <c r="J10" s="240">
        <v>1</v>
      </c>
      <c r="K10" s="240">
        <v>1</v>
      </c>
      <c r="L10" s="241">
        <v>43592750.909999996</v>
      </c>
      <c r="M10" s="241">
        <v>32798399.989999998</v>
      </c>
      <c r="N10" s="241">
        <v>27070236.43</v>
      </c>
      <c r="O10" s="241">
        <v>11022270.140000001</v>
      </c>
      <c r="P10" s="241">
        <v>-10443046.300000001</v>
      </c>
      <c r="Q10" s="241">
        <v>-4895899.05</v>
      </c>
      <c r="R10" s="241">
        <v>16132703.210000001</v>
      </c>
      <c r="S10" s="241">
        <v>-6659812.7199999997</v>
      </c>
      <c r="T10" s="241">
        <v>1143034.6399999999</v>
      </c>
      <c r="U10" s="241">
        <v>27956773.190000001</v>
      </c>
      <c r="V10" s="241">
        <v>16265852.720000001</v>
      </c>
      <c r="W10" s="242">
        <v>11694006.439999999</v>
      </c>
      <c r="X10" s="243">
        <v>0.70089999999999997</v>
      </c>
      <c r="Y10" s="243">
        <v>0.67190000000000005</v>
      </c>
      <c r="Z10" s="243">
        <v>0.67310000000000003</v>
      </c>
      <c r="AA10" s="243">
        <v>2832.5</v>
      </c>
      <c r="AB10" s="243">
        <v>2438.4299999999998</v>
      </c>
      <c r="AC10" s="243">
        <v>3190.66</v>
      </c>
      <c r="AD10" s="243">
        <v>63.381999999999998</v>
      </c>
      <c r="AE10" s="243">
        <v>55.49</v>
      </c>
      <c r="AF10" s="243">
        <v>82.587999999999994</v>
      </c>
    </row>
    <row r="11" spans="1:32" ht="21" x14ac:dyDescent="0.6">
      <c r="A11" s="238">
        <v>1</v>
      </c>
      <c r="B11" s="238" t="s">
        <v>1</v>
      </c>
      <c r="C11" s="239" t="s">
        <v>25</v>
      </c>
      <c r="D11" s="239" t="s">
        <v>113</v>
      </c>
      <c r="E11" s="240">
        <v>30</v>
      </c>
      <c r="F11" s="240">
        <v>38</v>
      </c>
      <c r="G11" s="240" t="s">
        <v>450</v>
      </c>
      <c r="H11" s="240" t="s">
        <v>451</v>
      </c>
      <c r="I11" s="240">
        <v>0</v>
      </c>
      <c r="J11" s="240">
        <v>1</v>
      </c>
      <c r="K11" s="240">
        <v>4</v>
      </c>
      <c r="L11" s="241">
        <v>62952442.100000001</v>
      </c>
      <c r="M11" s="241">
        <v>32033895.609999999</v>
      </c>
      <c r="N11" s="241">
        <v>7936048.5700000003</v>
      </c>
      <c r="O11" s="241">
        <v>5256568.09</v>
      </c>
      <c r="P11" s="241">
        <v>-23916999.23</v>
      </c>
      <c r="Q11" s="241">
        <v>-16729983.74</v>
      </c>
      <c r="R11" s="241">
        <v>6857214.2800000003</v>
      </c>
      <c r="S11" s="241">
        <v>-21322040.710000001</v>
      </c>
      <c r="T11" s="241">
        <v>-13139633.449999999</v>
      </c>
      <c r="U11" s="241">
        <v>43325452.490000002</v>
      </c>
      <c r="V11" s="241">
        <v>13862996.49</v>
      </c>
      <c r="W11" s="242">
        <v>-5073108.34</v>
      </c>
      <c r="X11" s="243">
        <v>0.54510000000000003</v>
      </c>
      <c r="Y11" s="243">
        <v>0.57120000000000004</v>
      </c>
      <c r="Z11" s="243">
        <v>0.5675</v>
      </c>
      <c r="AA11" s="243">
        <v>1714.78</v>
      </c>
      <c r="AB11" s="243">
        <v>1700.9999999999998</v>
      </c>
      <c r="AC11" s="243">
        <v>2167.92</v>
      </c>
      <c r="AD11" s="243">
        <v>82.61</v>
      </c>
      <c r="AE11" s="243">
        <v>65.933999999999997</v>
      </c>
      <c r="AF11" s="243">
        <v>76.662000000000006</v>
      </c>
    </row>
    <row r="12" spans="1:32" ht="21" x14ac:dyDescent="0.6">
      <c r="A12" s="238">
        <v>8</v>
      </c>
      <c r="B12" s="238" t="s">
        <v>3</v>
      </c>
      <c r="C12" s="239" t="s">
        <v>42</v>
      </c>
      <c r="D12" s="239" t="s">
        <v>130</v>
      </c>
      <c r="E12" s="240">
        <v>60</v>
      </c>
      <c r="F12" s="240">
        <v>40</v>
      </c>
      <c r="G12" s="240" t="s">
        <v>450</v>
      </c>
      <c r="H12" s="240" t="s">
        <v>451</v>
      </c>
      <c r="I12" s="240">
        <v>0</v>
      </c>
      <c r="J12" s="240">
        <v>1</v>
      </c>
      <c r="K12" s="240">
        <v>0</v>
      </c>
      <c r="L12" s="241">
        <v>83594307.930000007</v>
      </c>
      <c r="M12" s="241">
        <v>47778537.659999996</v>
      </c>
      <c r="N12" s="241">
        <v>51402198.450000003</v>
      </c>
      <c r="O12" s="241">
        <v>12950811.539999999</v>
      </c>
      <c r="P12" s="241">
        <v>-15556054.16</v>
      </c>
      <c r="Q12" s="241">
        <v>3608484.37</v>
      </c>
      <c r="R12" s="241">
        <v>18317995.289999999</v>
      </c>
      <c r="S12" s="241">
        <v>-13302951.050000001</v>
      </c>
      <c r="T12" s="241">
        <v>5202806.7</v>
      </c>
      <c r="U12" s="241">
        <v>47697215.759999998</v>
      </c>
      <c r="V12" s="241">
        <v>31531655.039999999</v>
      </c>
      <c r="W12" s="242">
        <v>35050218.57</v>
      </c>
      <c r="X12" s="243">
        <v>0.62819999999999998</v>
      </c>
      <c r="Y12" s="243">
        <v>0.61809999999999998</v>
      </c>
      <c r="Z12" s="243">
        <v>0.55110000000000003</v>
      </c>
      <c r="AA12" s="243">
        <v>1501.5</v>
      </c>
      <c r="AB12" s="243">
        <v>2385.14</v>
      </c>
      <c r="AC12" s="243">
        <v>3772.98</v>
      </c>
      <c r="AD12" s="243">
        <v>54.622999999999998</v>
      </c>
      <c r="AE12" s="243">
        <v>65.424999999999997</v>
      </c>
      <c r="AF12" s="243">
        <v>149.815</v>
      </c>
    </row>
    <row r="13" spans="1:32" ht="21" x14ac:dyDescent="0.6">
      <c r="A13" s="238">
        <v>9</v>
      </c>
      <c r="B13" s="238" t="s">
        <v>3</v>
      </c>
      <c r="C13" s="239" t="s">
        <v>43</v>
      </c>
      <c r="D13" s="239" t="s">
        <v>131</v>
      </c>
      <c r="E13" s="240">
        <v>30</v>
      </c>
      <c r="F13" s="240">
        <v>39</v>
      </c>
      <c r="G13" s="240" t="s">
        <v>450</v>
      </c>
      <c r="H13" s="240" t="s">
        <v>451</v>
      </c>
      <c r="I13" s="240">
        <v>0</v>
      </c>
      <c r="J13" s="240">
        <v>1</v>
      </c>
      <c r="K13" s="240">
        <v>0</v>
      </c>
      <c r="L13" s="241">
        <v>36914992.420000002</v>
      </c>
      <c r="M13" s="241">
        <v>29069364.829999998</v>
      </c>
      <c r="N13" s="241">
        <v>25678647.420000002</v>
      </c>
      <c r="O13" s="241">
        <v>16662990.25</v>
      </c>
      <c r="P13" s="241">
        <v>-13905256.279999999</v>
      </c>
      <c r="Q13" s="241">
        <v>560850.1</v>
      </c>
      <c r="R13" s="241">
        <v>19700677.34</v>
      </c>
      <c r="S13" s="241">
        <v>-10404068.15</v>
      </c>
      <c r="T13" s="241">
        <v>2461092.61</v>
      </c>
      <c r="U13" s="241">
        <v>27145876.469999999</v>
      </c>
      <c r="V13" s="241">
        <v>20981913.620000001</v>
      </c>
      <c r="W13" s="242">
        <v>16270730.189999999</v>
      </c>
      <c r="X13" s="243">
        <v>0.58209999999999995</v>
      </c>
      <c r="Y13" s="243">
        <v>0.62090000000000001</v>
      </c>
      <c r="Z13" s="243">
        <v>0.52910000000000001</v>
      </c>
      <c r="AA13" s="243">
        <v>1458.84</v>
      </c>
      <c r="AB13" s="243">
        <v>1708.0299999999997</v>
      </c>
      <c r="AC13" s="243">
        <v>2425.48</v>
      </c>
      <c r="AD13" s="243">
        <v>59.621000000000002</v>
      </c>
      <c r="AE13" s="243">
        <v>54.155000000000001</v>
      </c>
      <c r="AF13" s="243">
        <v>67.733999999999995</v>
      </c>
    </row>
    <row r="14" spans="1:32" ht="21" x14ac:dyDescent="0.6">
      <c r="A14" s="238">
        <v>10</v>
      </c>
      <c r="B14" s="238" t="s">
        <v>3</v>
      </c>
      <c r="C14" s="239" t="s">
        <v>49</v>
      </c>
      <c r="D14" s="239" t="s">
        <v>137</v>
      </c>
      <c r="E14" s="240">
        <v>30</v>
      </c>
      <c r="F14" s="240">
        <v>40</v>
      </c>
      <c r="G14" s="240" t="s">
        <v>450</v>
      </c>
      <c r="H14" s="240" t="s">
        <v>451</v>
      </c>
      <c r="I14" s="240">
        <v>0</v>
      </c>
      <c r="J14" s="240">
        <v>1</v>
      </c>
      <c r="K14" s="240">
        <v>1</v>
      </c>
      <c r="L14" s="241">
        <v>51891426.359999999</v>
      </c>
      <c r="M14" s="241">
        <v>41589428.880000003</v>
      </c>
      <c r="N14" s="241">
        <v>25895316.890000001</v>
      </c>
      <c r="O14" s="241">
        <v>23324756.280000001</v>
      </c>
      <c r="P14" s="241">
        <v>-13398938.960000001</v>
      </c>
      <c r="Q14" s="241">
        <v>-11988664.810000001</v>
      </c>
      <c r="R14" s="241">
        <v>26336304.43</v>
      </c>
      <c r="S14" s="241">
        <v>-11842638.619999999</v>
      </c>
      <c r="T14" s="241">
        <v>985471.87</v>
      </c>
      <c r="U14" s="241">
        <v>24114245</v>
      </c>
      <c r="V14" s="241">
        <v>28588178.059999999</v>
      </c>
      <c r="W14" s="242">
        <v>10252945.949999999</v>
      </c>
      <c r="X14" s="243">
        <v>0.64070000000000005</v>
      </c>
      <c r="Y14" s="243">
        <v>0.66100000000000003</v>
      </c>
      <c r="Z14" s="243">
        <v>0.63790000000000002</v>
      </c>
      <c r="AA14" s="243">
        <v>1766.31</v>
      </c>
      <c r="AB14" s="243">
        <v>2208.29</v>
      </c>
      <c r="AC14" s="243">
        <v>2854.08</v>
      </c>
      <c r="AD14" s="243">
        <v>62.747</v>
      </c>
      <c r="AE14" s="243">
        <v>47.058999999999997</v>
      </c>
      <c r="AF14" s="243">
        <v>91.712000000000003</v>
      </c>
    </row>
    <row r="15" spans="1:32" ht="21" x14ac:dyDescent="0.6">
      <c r="A15" s="238">
        <v>11</v>
      </c>
      <c r="B15" s="238" t="s">
        <v>3</v>
      </c>
      <c r="C15" s="239" t="s">
        <v>52</v>
      </c>
      <c r="D15" s="239" t="s">
        <v>455</v>
      </c>
      <c r="E15" s="240">
        <v>30</v>
      </c>
      <c r="F15" s="240">
        <v>38</v>
      </c>
      <c r="G15" s="240" t="s">
        <v>450</v>
      </c>
      <c r="H15" s="240" t="s">
        <v>451</v>
      </c>
      <c r="I15" s="240">
        <v>0</v>
      </c>
      <c r="J15" s="240">
        <v>0</v>
      </c>
      <c r="K15" s="240">
        <v>0</v>
      </c>
      <c r="L15" s="241">
        <v>47204059.060000002</v>
      </c>
      <c r="M15" s="241">
        <v>36431669.109999999</v>
      </c>
      <c r="N15" s="241">
        <v>18474515.920000002</v>
      </c>
      <c r="O15" s="241">
        <v>12432249.58</v>
      </c>
      <c r="P15" s="241">
        <v>733920.12</v>
      </c>
      <c r="Q15" s="241">
        <v>502091.13</v>
      </c>
      <c r="R15" s="241">
        <v>15625446.42</v>
      </c>
      <c r="S15" s="241">
        <v>4234729.09</v>
      </c>
      <c r="T15" s="241">
        <v>7495495.3799999999</v>
      </c>
      <c r="U15" s="241">
        <v>32111299.420000002</v>
      </c>
      <c r="V15" s="241">
        <v>25095569.530000001</v>
      </c>
      <c r="W15" s="242">
        <v>11049831.029999999</v>
      </c>
      <c r="X15" s="243">
        <v>0.57689999999999997</v>
      </c>
      <c r="Y15" s="243">
        <v>0.58609999999999995</v>
      </c>
      <c r="Z15" s="243">
        <v>0.59919999999999995</v>
      </c>
      <c r="AA15" s="243">
        <v>1980.07</v>
      </c>
      <c r="AB15" s="243">
        <v>2073.69</v>
      </c>
      <c r="AC15" s="243">
        <v>2726.49</v>
      </c>
      <c r="AD15" s="243">
        <v>81.617999999999995</v>
      </c>
      <c r="AE15" s="243">
        <v>67.266999999999996</v>
      </c>
      <c r="AF15" s="243">
        <v>88.204999999999998</v>
      </c>
    </row>
    <row r="16" spans="1:32" ht="21" x14ac:dyDescent="0.6">
      <c r="A16" s="238">
        <v>12</v>
      </c>
      <c r="B16" s="238" t="s">
        <v>3</v>
      </c>
      <c r="C16" s="239" t="s">
        <v>56</v>
      </c>
      <c r="D16" s="239" t="s">
        <v>142</v>
      </c>
      <c r="E16" s="240">
        <v>30</v>
      </c>
      <c r="F16" s="240">
        <v>34</v>
      </c>
      <c r="G16" s="240" t="s">
        <v>450</v>
      </c>
      <c r="H16" s="240" t="s">
        <v>451</v>
      </c>
      <c r="I16" s="240">
        <v>0</v>
      </c>
      <c r="J16" s="240">
        <v>1</v>
      </c>
      <c r="K16" s="240">
        <v>1</v>
      </c>
      <c r="L16" s="241">
        <v>65235254.119999997</v>
      </c>
      <c r="M16" s="241">
        <v>43705603.859999999</v>
      </c>
      <c r="N16" s="241">
        <v>20959792.239999998</v>
      </c>
      <c r="O16" s="241">
        <v>3889003</v>
      </c>
      <c r="P16" s="241">
        <v>-20424413.760000002</v>
      </c>
      <c r="Q16" s="241">
        <v>-11990905.359999999</v>
      </c>
      <c r="R16" s="241">
        <v>9536896.9199999999</v>
      </c>
      <c r="S16" s="241">
        <v>-12497798.960000001</v>
      </c>
      <c r="T16" s="241">
        <v>-3319049.48</v>
      </c>
      <c r="U16" s="241">
        <v>42377468.979999997</v>
      </c>
      <c r="V16" s="241">
        <v>37458324.909999996</v>
      </c>
      <c r="W16" s="242">
        <v>13690905.35</v>
      </c>
      <c r="X16" s="243">
        <v>0.57769999999999999</v>
      </c>
      <c r="Y16" s="243">
        <v>0.53069999999999995</v>
      </c>
      <c r="Z16" s="243">
        <v>0.52790000000000004</v>
      </c>
      <c r="AA16" s="243">
        <v>1454.58</v>
      </c>
      <c r="AB16" s="243">
        <v>1720.67</v>
      </c>
      <c r="AC16" s="243">
        <v>2322.71</v>
      </c>
      <c r="AD16" s="243">
        <v>49.511000000000003</v>
      </c>
      <c r="AE16" s="243">
        <v>56.631999999999998</v>
      </c>
      <c r="AF16" s="243">
        <v>66.116</v>
      </c>
    </row>
    <row r="17" spans="1:32" ht="21" x14ac:dyDescent="0.6">
      <c r="A17" s="238">
        <v>13</v>
      </c>
      <c r="B17" s="238" t="s">
        <v>3</v>
      </c>
      <c r="C17" s="239" t="s">
        <v>57</v>
      </c>
      <c r="D17" s="239" t="s">
        <v>456</v>
      </c>
      <c r="E17" s="240">
        <v>320</v>
      </c>
      <c r="F17" s="240">
        <v>276</v>
      </c>
      <c r="G17" s="240" t="s">
        <v>451</v>
      </c>
      <c r="H17" s="240" t="s">
        <v>457</v>
      </c>
      <c r="I17" s="240">
        <v>0</v>
      </c>
      <c r="J17" s="240">
        <v>1</v>
      </c>
      <c r="K17" s="240">
        <v>0</v>
      </c>
      <c r="L17" s="241">
        <v>303192731.19999999</v>
      </c>
      <c r="M17" s="241">
        <v>232777429.52000001</v>
      </c>
      <c r="N17" s="241">
        <v>236608256.5</v>
      </c>
      <c r="O17" s="241">
        <v>178923960.52000001</v>
      </c>
      <c r="P17" s="241">
        <v>-62445302.57</v>
      </c>
      <c r="Q17" s="241">
        <v>38206052.670000002</v>
      </c>
      <c r="R17" s="241">
        <v>214045274.63</v>
      </c>
      <c r="S17" s="241">
        <v>-25133073.620000001</v>
      </c>
      <c r="T17" s="241">
        <v>34458678.950000003</v>
      </c>
      <c r="U17" s="241">
        <v>92091258.689999998</v>
      </c>
      <c r="V17" s="241">
        <v>126625374.25</v>
      </c>
      <c r="W17" s="242">
        <v>132957943.28</v>
      </c>
      <c r="X17" s="243">
        <v>1.2578</v>
      </c>
      <c r="Y17" s="243">
        <v>1.2750999999999999</v>
      </c>
      <c r="Z17" s="243">
        <v>1.3378000000000001</v>
      </c>
      <c r="AA17" s="243">
        <v>22756.93</v>
      </c>
      <c r="AB17" s="243">
        <v>23397.669999999995</v>
      </c>
      <c r="AC17" s="243">
        <v>26197.3</v>
      </c>
      <c r="AD17" s="243">
        <v>67.817999999999998</v>
      </c>
      <c r="AE17" s="243">
        <v>58.03</v>
      </c>
      <c r="AF17" s="243">
        <v>67.031000000000006</v>
      </c>
    </row>
    <row r="18" spans="1:32" ht="21" x14ac:dyDescent="0.6">
      <c r="A18" s="238">
        <v>14</v>
      </c>
      <c r="B18" s="238" t="s">
        <v>3</v>
      </c>
      <c r="C18" s="239" t="s">
        <v>58</v>
      </c>
      <c r="D18" s="239" t="s">
        <v>458</v>
      </c>
      <c r="E18" s="240">
        <v>30</v>
      </c>
      <c r="F18" s="240">
        <v>40</v>
      </c>
      <c r="G18" s="240" t="s">
        <v>450</v>
      </c>
      <c r="H18" s="240" t="s">
        <v>451</v>
      </c>
      <c r="I18" s="240">
        <v>0</v>
      </c>
      <c r="J18" s="240">
        <v>1</v>
      </c>
      <c r="K18" s="240">
        <v>1</v>
      </c>
      <c r="L18" s="241">
        <v>57223417.700000003</v>
      </c>
      <c r="M18" s="241">
        <v>51778259.82</v>
      </c>
      <c r="N18" s="241">
        <v>40195584.020000003</v>
      </c>
      <c r="O18" s="241">
        <v>24166659.370000001</v>
      </c>
      <c r="P18" s="241">
        <v>-6102313.4100000001</v>
      </c>
      <c r="Q18" s="241">
        <v>-4577760.3600000003</v>
      </c>
      <c r="R18" s="241">
        <v>31430265.34</v>
      </c>
      <c r="S18" s="241">
        <v>436704.83</v>
      </c>
      <c r="T18" s="241">
        <v>3261588.15</v>
      </c>
      <c r="U18" s="241">
        <v>35865634.490000002</v>
      </c>
      <c r="V18" s="241">
        <v>42321251.439999998</v>
      </c>
      <c r="W18" s="242">
        <v>33218813.050000001</v>
      </c>
      <c r="X18" s="243">
        <v>0.54720000000000002</v>
      </c>
      <c r="Y18" s="243">
        <v>0.63949999999999996</v>
      </c>
      <c r="Z18" s="243">
        <v>0.63439999999999996</v>
      </c>
      <c r="AA18" s="243">
        <v>1978.62</v>
      </c>
      <c r="AB18" s="243">
        <v>2462.1400000000003</v>
      </c>
      <c r="AC18" s="243">
        <v>3029.74</v>
      </c>
      <c r="AD18" s="243">
        <v>76</v>
      </c>
      <c r="AE18" s="243">
        <v>64.191999999999993</v>
      </c>
      <c r="AF18" s="243">
        <v>105.541</v>
      </c>
    </row>
    <row r="19" spans="1:32" ht="21" x14ac:dyDescent="0.6">
      <c r="A19" s="238">
        <v>15</v>
      </c>
      <c r="B19" s="238" t="s">
        <v>4</v>
      </c>
      <c r="C19" s="239" t="s">
        <v>59</v>
      </c>
      <c r="D19" s="239" t="s">
        <v>145</v>
      </c>
      <c r="E19" s="240">
        <v>350</v>
      </c>
      <c r="F19" s="240">
        <v>420</v>
      </c>
      <c r="G19" s="240" t="s">
        <v>451</v>
      </c>
      <c r="H19" s="240" t="s">
        <v>457</v>
      </c>
      <c r="I19" s="240">
        <v>0</v>
      </c>
      <c r="J19" s="240">
        <v>0</v>
      </c>
      <c r="K19" s="240">
        <v>0</v>
      </c>
      <c r="L19" s="241">
        <v>622764120.63999999</v>
      </c>
      <c r="M19" s="241">
        <v>653294408.40999997</v>
      </c>
      <c r="N19" s="241">
        <v>654183411.36000001</v>
      </c>
      <c r="O19" s="241">
        <v>147624954.02000001</v>
      </c>
      <c r="P19" s="241">
        <v>60284087.530000001</v>
      </c>
      <c r="Q19" s="241">
        <v>27885507</v>
      </c>
      <c r="R19" s="241">
        <v>187514938.69</v>
      </c>
      <c r="S19" s="241">
        <v>104376113.15000001</v>
      </c>
      <c r="T19" s="241">
        <v>108858418.83</v>
      </c>
      <c r="U19" s="241">
        <v>346536419.12</v>
      </c>
      <c r="V19" s="241">
        <v>419990170.75999999</v>
      </c>
      <c r="W19" s="242">
        <v>398476687.50999999</v>
      </c>
      <c r="X19" s="243">
        <v>1.5248999999999999</v>
      </c>
      <c r="Y19" s="243">
        <v>1.5780000000000001</v>
      </c>
      <c r="Z19" s="243">
        <v>1.6318999999999999</v>
      </c>
      <c r="AA19" s="243">
        <v>46531.17</v>
      </c>
      <c r="AB19" s="243">
        <v>53082.73</v>
      </c>
      <c r="AC19" s="243">
        <v>57855.9</v>
      </c>
      <c r="AD19" s="243">
        <v>97.549000000000007</v>
      </c>
      <c r="AE19" s="243">
        <v>93.855999999999995</v>
      </c>
      <c r="AF19" s="243">
        <v>95</v>
      </c>
    </row>
    <row r="20" spans="1:32" ht="21" x14ac:dyDescent="0.6">
      <c r="A20" s="238">
        <v>16</v>
      </c>
      <c r="B20" s="238" t="s">
        <v>4</v>
      </c>
      <c r="C20" s="239" t="s">
        <v>64</v>
      </c>
      <c r="D20" s="239" t="s">
        <v>150</v>
      </c>
      <c r="E20" s="240">
        <v>30</v>
      </c>
      <c r="F20" s="240">
        <v>30</v>
      </c>
      <c r="G20" s="240" t="s">
        <v>450</v>
      </c>
      <c r="H20" s="240" t="s">
        <v>451</v>
      </c>
      <c r="I20" s="240">
        <v>0</v>
      </c>
      <c r="J20" s="240">
        <v>1</v>
      </c>
      <c r="K20" s="240">
        <v>0</v>
      </c>
      <c r="L20" s="241">
        <v>34132296.829999998</v>
      </c>
      <c r="M20" s="241">
        <v>28413626.190000001</v>
      </c>
      <c r="N20" s="241">
        <v>37846574.600000001</v>
      </c>
      <c r="O20" s="241">
        <v>11699515.42</v>
      </c>
      <c r="P20" s="241">
        <v>-4102424.99</v>
      </c>
      <c r="Q20" s="241">
        <v>12291273.51</v>
      </c>
      <c r="R20" s="241">
        <v>13837816.32</v>
      </c>
      <c r="S20" s="241">
        <v>-2763592.78</v>
      </c>
      <c r="T20" s="241">
        <v>14616803.24</v>
      </c>
      <c r="U20" s="241">
        <v>21467019.75</v>
      </c>
      <c r="V20" s="241">
        <v>16860449.82</v>
      </c>
      <c r="W20" s="242">
        <v>22291765.02</v>
      </c>
      <c r="X20" s="243">
        <v>0.48520000000000002</v>
      </c>
      <c r="Y20" s="243">
        <v>0.48820000000000002</v>
      </c>
      <c r="Z20" s="243">
        <v>0.4834</v>
      </c>
      <c r="AA20" s="243">
        <v>1451.85</v>
      </c>
      <c r="AB20" s="243">
        <v>1968.9399999999998</v>
      </c>
      <c r="AC20" s="243">
        <v>2564.7199999999998</v>
      </c>
      <c r="AD20" s="243">
        <v>79.781999999999996</v>
      </c>
      <c r="AE20" s="243">
        <v>88.813000000000002</v>
      </c>
      <c r="AF20" s="243">
        <v>97.406000000000006</v>
      </c>
    </row>
    <row r="21" spans="1:32" ht="21" x14ac:dyDescent="0.6">
      <c r="A21" s="238">
        <v>17</v>
      </c>
      <c r="B21" s="238" t="s">
        <v>4</v>
      </c>
      <c r="C21" s="239" t="s">
        <v>65</v>
      </c>
      <c r="D21" s="239" t="s">
        <v>459</v>
      </c>
      <c r="E21" s="240">
        <v>30</v>
      </c>
      <c r="F21" s="240">
        <v>30</v>
      </c>
      <c r="G21" s="240" t="s">
        <v>450</v>
      </c>
      <c r="H21" s="240" t="s">
        <v>451</v>
      </c>
      <c r="I21" s="240">
        <v>0</v>
      </c>
      <c r="J21" s="240">
        <v>1</v>
      </c>
      <c r="K21" s="240">
        <v>1</v>
      </c>
      <c r="L21" s="241">
        <v>46042592.549999997</v>
      </c>
      <c r="M21" s="241">
        <v>22508505.530000001</v>
      </c>
      <c r="N21" s="241">
        <v>17852460.879999999</v>
      </c>
      <c r="O21" s="241">
        <v>7426923.4199999999</v>
      </c>
      <c r="P21" s="241">
        <v>-12462002.310000001</v>
      </c>
      <c r="Q21" s="241">
        <v>-5559147.9199999999</v>
      </c>
      <c r="R21" s="241">
        <v>9329372.3000000007</v>
      </c>
      <c r="S21" s="241">
        <v>-9741108.7799999993</v>
      </c>
      <c r="T21" s="241">
        <v>190677.74</v>
      </c>
      <c r="U21" s="241">
        <v>19524956.699999999</v>
      </c>
      <c r="V21" s="241">
        <v>7216063.7199999997</v>
      </c>
      <c r="W21" s="242">
        <v>-2169674.4300000002</v>
      </c>
      <c r="X21" s="243">
        <v>0.62129999999999996</v>
      </c>
      <c r="Y21" s="243">
        <v>0.64829999999999999</v>
      </c>
      <c r="Z21" s="243">
        <v>0.51480000000000004</v>
      </c>
      <c r="AA21" s="243">
        <v>994.06</v>
      </c>
      <c r="AB21" s="243">
        <v>1114.5</v>
      </c>
      <c r="AC21" s="243">
        <v>2389.86</v>
      </c>
      <c r="AD21" s="243">
        <v>60.466000000000001</v>
      </c>
      <c r="AE21" s="243">
        <v>44.11</v>
      </c>
      <c r="AF21" s="243">
        <v>89.881</v>
      </c>
    </row>
    <row r="22" spans="1:32" ht="21" x14ac:dyDescent="0.6">
      <c r="A22" s="238">
        <v>18</v>
      </c>
      <c r="B22" s="238" t="s">
        <v>6</v>
      </c>
      <c r="C22" s="239" t="s">
        <v>73</v>
      </c>
      <c r="D22" s="239" t="s">
        <v>160</v>
      </c>
      <c r="E22" s="240">
        <v>1143</v>
      </c>
      <c r="F22" s="240">
        <v>1143</v>
      </c>
      <c r="G22" s="240" t="s">
        <v>460</v>
      </c>
      <c r="H22" s="240" t="s">
        <v>461</v>
      </c>
      <c r="I22" s="240">
        <v>0</v>
      </c>
      <c r="J22" s="240">
        <v>1</v>
      </c>
      <c r="K22" s="240">
        <v>1</v>
      </c>
      <c r="L22" s="241">
        <v>1745982650.05</v>
      </c>
      <c r="M22" s="241">
        <v>1631875177.5799999</v>
      </c>
      <c r="N22" s="241">
        <v>1429511099.8099999</v>
      </c>
      <c r="O22" s="241">
        <v>391308611.24000001</v>
      </c>
      <c r="P22" s="241">
        <v>-12648355.57</v>
      </c>
      <c r="Q22" s="241">
        <v>-85969430.950000003</v>
      </c>
      <c r="R22" s="241">
        <v>555002634.00999999</v>
      </c>
      <c r="S22" s="241">
        <v>149277284.09</v>
      </c>
      <c r="T22" s="241">
        <v>102882876.63</v>
      </c>
      <c r="U22" s="241">
        <v>577275098.30999994</v>
      </c>
      <c r="V22" s="241">
        <v>501619875.52999997</v>
      </c>
      <c r="W22" s="242">
        <v>315659994.95999998</v>
      </c>
      <c r="X22" s="243">
        <v>2.2923</v>
      </c>
      <c r="Y22" s="243">
        <v>2.2765</v>
      </c>
      <c r="Z22" s="243">
        <v>2.3496000000000001</v>
      </c>
      <c r="AA22" s="243">
        <v>178374.62</v>
      </c>
      <c r="AB22" s="243">
        <v>193468.93</v>
      </c>
      <c r="AC22" s="243">
        <v>204502</v>
      </c>
      <c r="AD22" s="243">
        <v>93.834000000000003</v>
      </c>
      <c r="AE22" s="243">
        <v>93.25</v>
      </c>
      <c r="AF22" s="243">
        <v>97.843000000000004</v>
      </c>
    </row>
    <row r="23" spans="1:32" ht="21" x14ac:dyDescent="0.6">
      <c r="A23" s="238">
        <v>19</v>
      </c>
      <c r="B23" s="238" t="s">
        <v>6</v>
      </c>
      <c r="C23" s="239" t="s">
        <v>77</v>
      </c>
      <c r="D23" s="239" t="s">
        <v>164</v>
      </c>
      <c r="E23" s="240">
        <v>10</v>
      </c>
      <c r="F23" s="240">
        <v>10</v>
      </c>
      <c r="G23" s="240" t="s">
        <v>462</v>
      </c>
      <c r="H23" s="240" t="s">
        <v>451</v>
      </c>
      <c r="I23" s="240">
        <v>0</v>
      </c>
      <c r="J23" s="240">
        <v>1</v>
      </c>
      <c r="K23" s="240">
        <v>1</v>
      </c>
      <c r="L23" s="241">
        <v>35881705.049999997</v>
      </c>
      <c r="M23" s="241">
        <v>20609807.77</v>
      </c>
      <c r="N23" s="241">
        <v>11867021.59</v>
      </c>
      <c r="O23" s="241">
        <v>28900274.989999998</v>
      </c>
      <c r="P23" s="241">
        <v>-4466203.28</v>
      </c>
      <c r="Q23" s="241">
        <v>-4698393.76</v>
      </c>
      <c r="R23" s="241">
        <v>30129726.210000001</v>
      </c>
      <c r="S23" s="241">
        <v>-889163.05</v>
      </c>
      <c r="T23" s="241">
        <v>1963373.6</v>
      </c>
      <c r="U23" s="241">
        <v>26657680.98</v>
      </c>
      <c r="V23" s="241">
        <v>15310353.029999999</v>
      </c>
      <c r="W23" s="242">
        <v>7084051.9199999999</v>
      </c>
      <c r="X23" s="243">
        <v>0.7571</v>
      </c>
      <c r="Y23" s="243">
        <v>0.54990000000000006</v>
      </c>
      <c r="Z23" s="243">
        <v>0.54859999999999998</v>
      </c>
      <c r="AA23" s="243">
        <v>436.84</v>
      </c>
      <c r="AB23" s="243">
        <v>316.77000000000004</v>
      </c>
      <c r="AC23" s="243">
        <v>512.346</v>
      </c>
      <c r="AD23" s="243">
        <v>356.48599999999999</v>
      </c>
      <c r="AE23" s="243">
        <v>34.966000000000001</v>
      </c>
      <c r="AF23" s="243">
        <v>54.966000000000001</v>
      </c>
    </row>
    <row r="24" spans="1:32" ht="21" x14ac:dyDescent="0.6">
      <c r="A24" s="238">
        <v>20</v>
      </c>
      <c r="B24" s="238" t="s">
        <v>6</v>
      </c>
      <c r="C24" s="239" t="s">
        <v>85</v>
      </c>
      <c r="D24" s="239" t="s">
        <v>172</v>
      </c>
      <c r="E24" s="240">
        <v>60</v>
      </c>
      <c r="F24" s="240">
        <v>62</v>
      </c>
      <c r="G24" s="240" t="s">
        <v>450</v>
      </c>
      <c r="H24" s="240" t="s">
        <v>451</v>
      </c>
      <c r="I24" s="240">
        <v>0</v>
      </c>
      <c r="J24" s="240">
        <v>1</v>
      </c>
      <c r="K24" s="240">
        <v>1</v>
      </c>
      <c r="L24" s="241">
        <v>88507384.890000001</v>
      </c>
      <c r="M24" s="241">
        <v>51990810.159999996</v>
      </c>
      <c r="N24" s="241">
        <v>37834670.079999998</v>
      </c>
      <c r="O24" s="241">
        <v>40892788.210000001</v>
      </c>
      <c r="P24" s="241">
        <v>-24228248.079999998</v>
      </c>
      <c r="Q24" s="241">
        <v>-11184191</v>
      </c>
      <c r="R24" s="241">
        <v>46846736.75</v>
      </c>
      <c r="S24" s="241">
        <v>-20845041.379999999</v>
      </c>
      <c r="T24" s="241">
        <v>-6096380.1399999997</v>
      </c>
      <c r="U24" s="241">
        <v>32890641.120000001</v>
      </c>
      <c r="V24" s="241">
        <v>28149599.760000002</v>
      </c>
      <c r="W24" s="242">
        <v>23389994.82</v>
      </c>
      <c r="X24" s="243">
        <v>0.5776</v>
      </c>
      <c r="Y24" s="243">
        <v>0.62360000000000004</v>
      </c>
      <c r="Z24" s="243">
        <v>0.56779999999999997</v>
      </c>
      <c r="AA24" s="243">
        <v>2990.9</v>
      </c>
      <c r="AB24" s="243">
        <v>3881.91</v>
      </c>
      <c r="AC24" s="243">
        <v>4010.7</v>
      </c>
      <c r="AD24" s="243">
        <v>58.509</v>
      </c>
      <c r="AE24" s="243">
        <v>82.597999999999999</v>
      </c>
      <c r="AF24" s="243">
        <v>93.274000000000001</v>
      </c>
    </row>
    <row r="25" spans="1:32" ht="21" x14ac:dyDescent="0.6">
      <c r="A25" s="238">
        <v>21</v>
      </c>
      <c r="B25" s="238" t="s">
        <v>6</v>
      </c>
      <c r="C25" s="239" t="s">
        <v>93</v>
      </c>
      <c r="D25" s="239" t="s">
        <v>463</v>
      </c>
      <c r="E25" s="240">
        <v>30</v>
      </c>
      <c r="F25" s="240">
        <v>30</v>
      </c>
      <c r="G25" s="240" t="s">
        <v>462</v>
      </c>
      <c r="H25" s="240" t="s">
        <v>451</v>
      </c>
      <c r="I25" s="240">
        <v>0</v>
      </c>
      <c r="J25" s="240">
        <v>1</v>
      </c>
      <c r="K25" s="240">
        <v>1</v>
      </c>
      <c r="L25" s="241">
        <v>27163018.579999998</v>
      </c>
      <c r="M25" s="241">
        <v>19252220.609999999</v>
      </c>
      <c r="N25" s="241">
        <v>15986933.859999999</v>
      </c>
      <c r="O25" s="241">
        <v>8904519</v>
      </c>
      <c r="P25" s="241">
        <v>-6975235.9699999997</v>
      </c>
      <c r="Q25" s="241">
        <v>-1307113.03</v>
      </c>
      <c r="R25" s="241">
        <v>13677334.210000001</v>
      </c>
      <c r="S25" s="241">
        <v>-3755237.75</v>
      </c>
      <c r="T25" s="241">
        <v>3926872.79</v>
      </c>
      <c r="U25" s="241">
        <v>12852486.85</v>
      </c>
      <c r="V25" s="241">
        <v>5568093.1200000001</v>
      </c>
      <c r="W25" s="242">
        <v>9849804.3900000006</v>
      </c>
      <c r="X25" s="243">
        <v>0.65359999999999996</v>
      </c>
      <c r="Y25" s="243">
        <v>0.65090000000000003</v>
      </c>
      <c r="Z25" s="243">
        <v>0.62470000000000003</v>
      </c>
      <c r="AA25" s="243">
        <v>853.55</v>
      </c>
      <c r="AB25" s="243">
        <v>1088.4000000000001</v>
      </c>
      <c r="AC25" s="243">
        <v>1421.28</v>
      </c>
      <c r="AD25" s="243">
        <v>47.195999999999998</v>
      </c>
      <c r="AE25" s="243">
        <v>42.685000000000002</v>
      </c>
      <c r="AF25" s="243">
        <v>54.758000000000003</v>
      </c>
    </row>
    <row r="26" spans="1:32" ht="21" x14ac:dyDescent="0.6">
      <c r="A26" s="244"/>
      <c r="B26" s="244"/>
    </row>
    <row r="27" spans="1:32" ht="21" x14ac:dyDescent="0.6">
      <c r="A27" s="244"/>
      <c r="B27" s="244"/>
    </row>
    <row r="28" spans="1:32" ht="21" x14ac:dyDescent="0.6">
      <c r="A28" s="244"/>
      <c r="B28" s="244"/>
    </row>
    <row r="29" spans="1:32" ht="21" x14ac:dyDescent="0.6">
      <c r="A29" s="244"/>
      <c r="B29" s="244"/>
    </row>
    <row r="30" spans="1:32" ht="21" x14ac:dyDescent="0.6">
      <c r="A30" s="244"/>
      <c r="B30" s="244"/>
    </row>
    <row r="31" spans="1:32" ht="21" x14ac:dyDescent="0.6">
      <c r="A31" s="244"/>
      <c r="B31" s="244"/>
    </row>
    <row r="32" spans="1:32" ht="21" x14ac:dyDescent="0.6">
      <c r="A32" s="244"/>
      <c r="B32" s="244"/>
    </row>
    <row r="33" spans="1:2" ht="21" x14ac:dyDescent="0.6">
      <c r="A33" s="244"/>
      <c r="B33" s="244"/>
    </row>
    <row r="34" spans="1:2" ht="21" x14ac:dyDescent="0.6">
      <c r="A34" s="244"/>
      <c r="B34" s="244"/>
    </row>
    <row r="35" spans="1:2" ht="21" x14ac:dyDescent="0.6">
      <c r="A35" s="244"/>
      <c r="B35" s="244"/>
    </row>
    <row r="36" spans="1:2" ht="21" x14ac:dyDescent="0.6">
      <c r="A36" s="244"/>
      <c r="B36" s="244"/>
    </row>
    <row r="37" spans="1:2" ht="21" x14ac:dyDescent="0.6">
      <c r="A37" s="244"/>
      <c r="B37" s="244"/>
    </row>
    <row r="38" spans="1:2" ht="21" x14ac:dyDescent="0.6">
      <c r="A38" s="244"/>
      <c r="B38" s="244"/>
    </row>
    <row r="39" spans="1:2" ht="21" x14ac:dyDescent="0.6">
      <c r="A39" s="244"/>
      <c r="B39" s="244"/>
    </row>
    <row r="40" spans="1:2" ht="21" x14ac:dyDescent="0.6">
      <c r="A40" s="244"/>
      <c r="B40" s="244"/>
    </row>
    <row r="41" spans="1:2" ht="21" x14ac:dyDescent="0.6">
      <c r="A41" s="244"/>
      <c r="B41" s="244"/>
    </row>
    <row r="42" spans="1:2" ht="21" x14ac:dyDescent="0.6">
      <c r="A42" s="244"/>
      <c r="B42" s="244"/>
    </row>
    <row r="43" spans="1:2" ht="21" x14ac:dyDescent="0.6">
      <c r="A43" s="244"/>
      <c r="B43" s="244"/>
    </row>
    <row r="44" spans="1:2" ht="21" x14ac:dyDescent="0.6">
      <c r="A44" s="244"/>
      <c r="B44" s="244"/>
    </row>
    <row r="45" spans="1:2" ht="21" x14ac:dyDescent="0.6">
      <c r="A45" s="244"/>
      <c r="B45" s="244"/>
    </row>
    <row r="46" spans="1:2" ht="21" x14ac:dyDescent="0.6">
      <c r="A46" s="244"/>
      <c r="B46" s="244"/>
    </row>
    <row r="47" spans="1:2" ht="21" x14ac:dyDescent="0.6">
      <c r="A47" s="244"/>
      <c r="B47" s="244"/>
    </row>
    <row r="48" spans="1:2" ht="21" x14ac:dyDescent="0.6">
      <c r="A48" s="244"/>
      <c r="B48" s="244"/>
    </row>
    <row r="49" spans="1:2" ht="21" x14ac:dyDescent="0.6">
      <c r="A49" s="244"/>
      <c r="B49" s="244"/>
    </row>
    <row r="50" spans="1:2" ht="21" x14ac:dyDescent="0.6">
      <c r="A50" s="244"/>
      <c r="B50" s="244"/>
    </row>
    <row r="51" spans="1:2" ht="21" x14ac:dyDescent="0.6">
      <c r="A51" s="244"/>
      <c r="B51" s="244"/>
    </row>
    <row r="52" spans="1:2" ht="21" x14ac:dyDescent="0.6">
      <c r="A52" s="244"/>
      <c r="B52" s="244"/>
    </row>
    <row r="53" spans="1:2" ht="21" x14ac:dyDescent="0.6">
      <c r="A53" s="244"/>
      <c r="B53" s="244"/>
    </row>
    <row r="54" spans="1:2" ht="21" x14ac:dyDescent="0.6">
      <c r="A54" s="244"/>
      <c r="B54" s="244"/>
    </row>
    <row r="55" spans="1:2" ht="21" x14ac:dyDescent="0.6">
      <c r="A55" s="244"/>
      <c r="B55" s="244"/>
    </row>
    <row r="56" spans="1:2" ht="21" x14ac:dyDescent="0.6">
      <c r="A56" s="244"/>
      <c r="B56" s="244"/>
    </row>
    <row r="57" spans="1:2" ht="21" x14ac:dyDescent="0.6">
      <c r="A57" s="244"/>
      <c r="B57" s="244"/>
    </row>
    <row r="58" spans="1:2" ht="21" x14ac:dyDescent="0.6">
      <c r="A58" s="244"/>
      <c r="B58" s="244"/>
    </row>
    <row r="59" spans="1:2" ht="21" x14ac:dyDescent="0.6">
      <c r="A59" s="244"/>
      <c r="B59" s="244"/>
    </row>
    <row r="60" spans="1:2" ht="21" x14ac:dyDescent="0.6">
      <c r="A60" s="244"/>
      <c r="B60" s="244"/>
    </row>
    <row r="61" spans="1:2" ht="21" x14ac:dyDescent="0.6">
      <c r="A61" s="244"/>
      <c r="B61" s="244"/>
    </row>
    <row r="62" spans="1:2" ht="21" x14ac:dyDescent="0.6">
      <c r="A62" s="244"/>
      <c r="B62" s="244"/>
    </row>
    <row r="63" spans="1:2" ht="21" x14ac:dyDescent="0.6">
      <c r="A63" s="244"/>
      <c r="B63" s="244"/>
    </row>
    <row r="64" spans="1:2" ht="21" x14ac:dyDescent="0.6">
      <c r="A64" s="245"/>
      <c r="B64" s="244"/>
    </row>
    <row r="65" spans="1:2" ht="21" x14ac:dyDescent="0.6">
      <c r="A65" s="244"/>
      <c r="B65" s="244"/>
    </row>
    <row r="66" spans="1:2" ht="21" x14ac:dyDescent="0.6">
      <c r="A66" s="244"/>
      <c r="B66" s="244"/>
    </row>
    <row r="67" spans="1:2" ht="21" x14ac:dyDescent="0.6">
      <c r="A67" s="244"/>
      <c r="B67" s="244"/>
    </row>
    <row r="68" spans="1:2" ht="21" x14ac:dyDescent="0.6">
      <c r="A68" s="244"/>
      <c r="B68" s="244"/>
    </row>
    <row r="69" spans="1:2" ht="21" x14ac:dyDescent="0.6">
      <c r="A69" s="244"/>
      <c r="B69" s="244"/>
    </row>
    <row r="70" spans="1:2" ht="21" x14ac:dyDescent="0.6">
      <c r="A70" s="244"/>
      <c r="B70" s="244"/>
    </row>
    <row r="71" spans="1:2" ht="21" x14ac:dyDescent="0.6">
      <c r="A71" s="244"/>
      <c r="B71" s="244"/>
    </row>
    <row r="72" spans="1:2" ht="21" x14ac:dyDescent="0.6">
      <c r="A72" s="244"/>
      <c r="B72" s="244"/>
    </row>
    <row r="73" spans="1:2" ht="21" x14ac:dyDescent="0.6">
      <c r="A73" s="244"/>
      <c r="B73" s="244"/>
    </row>
    <row r="74" spans="1:2" ht="21" x14ac:dyDescent="0.6">
      <c r="A74" s="244"/>
      <c r="B74" s="244"/>
    </row>
    <row r="75" spans="1:2" ht="21" x14ac:dyDescent="0.6">
      <c r="A75" s="244"/>
      <c r="B75" s="244"/>
    </row>
    <row r="76" spans="1:2" ht="21" x14ac:dyDescent="0.6">
      <c r="A76" s="244"/>
      <c r="B76" s="244"/>
    </row>
    <row r="77" spans="1:2" ht="21" x14ac:dyDescent="0.6">
      <c r="A77" s="244"/>
      <c r="B77" s="244"/>
    </row>
    <row r="78" spans="1:2" ht="21" x14ac:dyDescent="0.6">
      <c r="A78" s="244"/>
      <c r="B78" s="244"/>
    </row>
    <row r="79" spans="1:2" ht="21" x14ac:dyDescent="0.6">
      <c r="A79" s="244"/>
      <c r="B79" s="244"/>
    </row>
    <row r="80" spans="1:2" ht="21" x14ac:dyDescent="0.6">
      <c r="A80" s="244"/>
      <c r="B80" s="244"/>
    </row>
    <row r="81" spans="1:2" ht="21" x14ac:dyDescent="0.6">
      <c r="A81" s="244"/>
      <c r="B81" s="244"/>
    </row>
    <row r="82" spans="1:2" ht="21" x14ac:dyDescent="0.6">
      <c r="A82" s="244"/>
      <c r="B82" s="244"/>
    </row>
    <row r="83" spans="1:2" ht="21" x14ac:dyDescent="0.6">
      <c r="A83" s="244"/>
      <c r="B83" s="244"/>
    </row>
    <row r="84" spans="1:2" ht="21" x14ac:dyDescent="0.6">
      <c r="A84" s="244"/>
      <c r="B84" s="244"/>
    </row>
    <row r="85" spans="1:2" ht="21" x14ac:dyDescent="0.6">
      <c r="A85" s="244"/>
      <c r="B85" s="244"/>
    </row>
    <row r="86" spans="1:2" ht="21" x14ac:dyDescent="0.6">
      <c r="A86" s="244"/>
      <c r="B86" s="244"/>
    </row>
    <row r="87" spans="1:2" ht="21" x14ac:dyDescent="0.6">
      <c r="A87" s="244"/>
      <c r="B87" s="244"/>
    </row>
    <row r="88" spans="1:2" ht="21" x14ac:dyDescent="0.6">
      <c r="A88" s="244"/>
      <c r="B88" s="244"/>
    </row>
    <row r="89" spans="1:2" ht="21" x14ac:dyDescent="0.6">
      <c r="A89" s="244"/>
      <c r="B89" s="244"/>
    </row>
    <row r="90" spans="1:2" ht="21" x14ac:dyDescent="0.6">
      <c r="A90" s="244"/>
      <c r="B90" s="244"/>
    </row>
    <row r="91" spans="1:2" ht="21" x14ac:dyDescent="0.6">
      <c r="A91" s="244"/>
      <c r="B91" s="244"/>
    </row>
    <row r="92" spans="1:2" ht="21" x14ac:dyDescent="0.6">
      <c r="A92" s="244"/>
      <c r="B92" s="244"/>
    </row>
    <row r="93" spans="1:2" ht="21" x14ac:dyDescent="0.6">
      <c r="A93" s="244"/>
      <c r="B93" s="244"/>
    </row>
    <row r="94" spans="1:2" ht="21" x14ac:dyDescent="0.6">
      <c r="A94" s="244"/>
      <c r="B94" s="244"/>
    </row>
    <row r="95" spans="1:2" ht="21" x14ac:dyDescent="0.6">
      <c r="A95" s="244"/>
      <c r="B95" s="244"/>
    </row>
    <row r="96" spans="1:2" ht="21" x14ac:dyDescent="0.6">
      <c r="A96" s="244"/>
      <c r="B96" s="244"/>
    </row>
    <row r="97" spans="1:2" ht="21" x14ac:dyDescent="0.6">
      <c r="A97" s="244"/>
      <c r="B97" s="244"/>
    </row>
    <row r="98" spans="1:2" ht="21" x14ac:dyDescent="0.6">
      <c r="A98" s="244"/>
      <c r="B98" s="244"/>
    </row>
    <row r="99" spans="1:2" ht="21" x14ac:dyDescent="0.6">
      <c r="A99" s="244"/>
      <c r="B99" s="244"/>
    </row>
    <row r="100" spans="1:2" ht="21" x14ac:dyDescent="0.6">
      <c r="A100" s="244"/>
      <c r="B100" s="244"/>
    </row>
    <row r="101" spans="1:2" ht="21" x14ac:dyDescent="0.6">
      <c r="A101" s="244"/>
      <c r="B101" s="244"/>
    </row>
    <row r="102" spans="1:2" ht="21" x14ac:dyDescent="0.6">
      <c r="A102" s="244"/>
      <c r="B102" s="244"/>
    </row>
    <row r="103" spans="1:2" ht="21" x14ac:dyDescent="0.6">
      <c r="A103" s="244"/>
      <c r="B103" s="244"/>
    </row>
    <row r="104" spans="1:2" ht="21" x14ac:dyDescent="0.6">
      <c r="A104" s="244"/>
      <c r="B104" s="244"/>
    </row>
    <row r="105" spans="1:2" ht="21" x14ac:dyDescent="0.6">
      <c r="A105" s="244"/>
      <c r="B105" s="244"/>
    </row>
    <row r="106" spans="1:2" ht="21" x14ac:dyDescent="0.6">
      <c r="A106" s="244"/>
      <c r="B106" s="244"/>
    </row>
    <row r="107" spans="1:2" ht="21" x14ac:dyDescent="0.6">
      <c r="A107" s="244"/>
      <c r="B107" s="244"/>
    </row>
    <row r="108" spans="1:2" ht="21" x14ac:dyDescent="0.6">
      <c r="A108" s="244"/>
      <c r="B108" s="244"/>
    </row>
    <row r="109" spans="1:2" ht="21" x14ac:dyDescent="0.6">
      <c r="A109" s="244"/>
      <c r="B109" s="244"/>
    </row>
    <row r="110" spans="1:2" ht="21" x14ac:dyDescent="0.6">
      <c r="A110" s="244"/>
      <c r="B110" s="244"/>
    </row>
    <row r="111" spans="1:2" ht="21" x14ac:dyDescent="0.6">
      <c r="A111" s="244"/>
      <c r="B111" s="244"/>
    </row>
    <row r="112" spans="1:2" ht="21" x14ac:dyDescent="0.6">
      <c r="A112" s="244"/>
      <c r="B112" s="244"/>
    </row>
    <row r="113" spans="1:2" ht="21" x14ac:dyDescent="0.6">
      <c r="A113" s="244"/>
      <c r="B113" s="244"/>
    </row>
    <row r="114" spans="1:2" ht="21" x14ac:dyDescent="0.6">
      <c r="A114" s="244"/>
      <c r="B114" s="244"/>
    </row>
    <row r="115" spans="1:2" ht="21" x14ac:dyDescent="0.6">
      <c r="A115" s="244"/>
      <c r="B115" s="244"/>
    </row>
    <row r="116" spans="1:2" ht="21" x14ac:dyDescent="0.6">
      <c r="A116" s="244"/>
      <c r="B116" s="244"/>
    </row>
    <row r="117" spans="1:2" ht="21" x14ac:dyDescent="0.6">
      <c r="A117" s="244"/>
      <c r="B117" s="244"/>
    </row>
    <row r="118" spans="1:2" ht="21" x14ac:dyDescent="0.6">
      <c r="A118" s="245"/>
      <c r="B118" s="244"/>
    </row>
    <row r="119" spans="1:2" ht="21" x14ac:dyDescent="0.6">
      <c r="A119" s="244"/>
      <c r="B119" s="244"/>
    </row>
    <row r="120" spans="1:2" ht="21" x14ac:dyDescent="0.6">
      <c r="A120" s="244"/>
      <c r="B120" s="244"/>
    </row>
    <row r="121" spans="1:2" ht="21" x14ac:dyDescent="0.6">
      <c r="A121" s="244"/>
      <c r="B121" s="244"/>
    </row>
    <row r="122" spans="1:2" ht="21" x14ac:dyDescent="0.6">
      <c r="A122" s="244"/>
      <c r="B122" s="244"/>
    </row>
    <row r="123" spans="1:2" ht="21" x14ac:dyDescent="0.6">
      <c r="A123" s="244"/>
      <c r="B123" s="244"/>
    </row>
    <row r="124" spans="1:2" ht="21" x14ac:dyDescent="0.6">
      <c r="A124" s="244"/>
      <c r="B124" s="244"/>
    </row>
    <row r="125" spans="1:2" ht="21" x14ac:dyDescent="0.6">
      <c r="A125" s="244"/>
      <c r="B125" s="244"/>
    </row>
    <row r="126" spans="1:2" ht="21" x14ac:dyDescent="0.6">
      <c r="A126" s="244"/>
      <c r="B126" s="244"/>
    </row>
    <row r="127" spans="1:2" ht="21" x14ac:dyDescent="0.6">
      <c r="A127" s="244"/>
      <c r="B127" s="244"/>
    </row>
    <row r="128" spans="1:2" ht="21" x14ac:dyDescent="0.6">
      <c r="A128" s="244"/>
      <c r="B128" s="244"/>
    </row>
    <row r="129" spans="1:2" ht="21" x14ac:dyDescent="0.6">
      <c r="A129" s="244"/>
      <c r="B129" s="244"/>
    </row>
    <row r="130" spans="1:2" ht="21" x14ac:dyDescent="0.6">
      <c r="A130" s="244"/>
      <c r="B130" s="244"/>
    </row>
    <row r="131" spans="1:2" ht="21" x14ac:dyDescent="0.6">
      <c r="A131" s="244"/>
      <c r="B131" s="244"/>
    </row>
    <row r="132" spans="1:2" ht="21" x14ac:dyDescent="0.6">
      <c r="A132" s="244"/>
      <c r="B132" s="244"/>
    </row>
    <row r="133" spans="1:2" ht="21" x14ac:dyDescent="0.6">
      <c r="A133" s="244"/>
      <c r="B133" s="244"/>
    </row>
    <row r="134" spans="1:2" ht="21" x14ac:dyDescent="0.6">
      <c r="A134" s="244"/>
      <c r="B134" s="244"/>
    </row>
    <row r="135" spans="1:2" ht="21" x14ac:dyDescent="0.6">
      <c r="A135" s="244"/>
      <c r="B135" s="244"/>
    </row>
    <row r="136" spans="1:2" ht="21" x14ac:dyDescent="0.6">
      <c r="A136" s="244"/>
      <c r="B136" s="244"/>
    </row>
    <row r="137" spans="1:2" ht="21" x14ac:dyDescent="0.6">
      <c r="A137" s="244"/>
      <c r="B137" s="244"/>
    </row>
    <row r="138" spans="1:2" ht="21" x14ac:dyDescent="0.6">
      <c r="A138" s="244"/>
      <c r="B138" s="244"/>
    </row>
    <row r="139" spans="1:2" ht="21" x14ac:dyDescent="0.6">
      <c r="A139" s="244"/>
      <c r="B139" s="244"/>
    </row>
    <row r="140" spans="1:2" ht="21" x14ac:dyDescent="0.6">
      <c r="A140" s="244"/>
      <c r="B140" s="244"/>
    </row>
    <row r="141" spans="1:2" ht="21" x14ac:dyDescent="0.6">
      <c r="A141" s="244"/>
      <c r="B141" s="244"/>
    </row>
    <row r="142" spans="1:2" ht="21" x14ac:dyDescent="0.6">
      <c r="A142" s="244"/>
      <c r="B142" s="244"/>
    </row>
    <row r="143" spans="1:2" ht="21" x14ac:dyDescent="0.6">
      <c r="A143" s="244"/>
      <c r="B143" s="244"/>
    </row>
    <row r="144" spans="1:2" ht="21" x14ac:dyDescent="0.6">
      <c r="A144" s="244"/>
      <c r="B144" s="244"/>
    </row>
    <row r="145" spans="1:2" ht="21" x14ac:dyDescent="0.6">
      <c r="A145" s="244"/>
      <c r="B145" s="244"/>
    </row>
    <row r="146" spans="1:2" ht="21" x14ac:dyDescent="0.6">
      <c r="A146" s="244"/>
      <c r="B146" s="244"/>
    </row>
    <row r="147" spans="1:2" ht="21" x14ac:dyDescent="0.6">
      <c r="A147" s="244"/>
      <c r="B147" s="244"/>
    </row>
    <row r="148" spans="1:2" ht="21" x14ac:dyDescent="0.6">
      <c r="A148" s="244"/>
      <c r="B148" s="244"/>
    </row>
    <row r="149" spans="1:2" ht="21" x14ac:dyDescent="0.6">
      <c r="A149" s="244"/>
      <c r="B149" s="244"/>
    </row>
    <row r="150" spans="1:2" ht="21" x14ac:dyDescent="0.6">
      <c r="A150" s="244"/>
      <c r="B150" s="244"/>
    </row>
    <row r="151" spans="1:2" ht="21" x14ac:dyDescent="0.6">
      <c r="A151" s="244"/>
      <c r="B151" s="244"/>
    </row>
    <row r="152" spans="1:2" ht="21" x14ac:dyDescent="0.6">
      <c r="A152" s="244"/>
      <c r="B152" s="244"/>
    </row>
    <row r="153" spans="1:2" ht="21" x14ac:dyDescent="0.6">
      <c r="A153" s="244"/>
      <c r="B153" s="244"/>
    </row>
    <row r="154" spans="1:2" ht="21" x14ac:dyDescent="0.6">
      <c r="A154" s="244"/>
      <c r="B154" s="244"/>
    </row>
    <row r="155" spans="1:2" ht="21" x14ac:dyDescent="0.6">
      <c r="A155" s="244"/>
      <c r="B155" s="244"/>
    </row>
    <row r="156" spans="1:2" ht="21" x14ac:dyDescent="0.6">
      <c r="A156" s="244"/>
      <c r="B156" s="244"/>
    </row>
    <row r="157" spans="1:2" ht="21" x14ac:dyDescent="0.6">
      <c r="A157" s="244"/>
      <c r="B157" s="244"/>
    </row>
    <row r="158" spans="1:2" ht="21" x14ac:dyDescent="0.6">
      <c r="A158" s="244"/>
      <c r="B158" s="244"/>
    </row>
    <row r="159" spans="1:2" ht="21" x14ac:dyDescent="0.6">
      <c r="A159" s="244"/>
      <c r="B159" s="244"/>
    </row>
    <row r="160" spans="1:2" ht="21" x14ac:dyDescent="0.6">
      <c r="A160" s="244"/>
      <c r="B160" s="244"/>
    </row>
    <row r="161" spans="1:2" ht="21" x14ac:dyDescent="0.6">
      <c r="A161" s="244"/>
      <c r="B161" s="244"/>
    </row>
    <row r="162" spans="1:2" ht="21" x14ac:dyDescent="0.6">
      <c r="A162" s="244"/>
      <c r="B162" s="244"/>
    </row>
    <row r="163" spans="1:2" ht="21" x14ac:dyDescent="0.6">
      <c r="A163" s="244"/>
      <c r="B163" s="244"/>
    </row>
    <row r="164" spans="1:2" ht="21" x14ac:dyDescent="0.6">
      <c r="A164" s="244"/>
      <c r="B164" s="244"/>
    </row>
    <row r="165" spans="1:2" ht="21" x14ac:dyDescent="0.6">
      <c r="A165" s="244"/>
      <c r="B165" s="244"/>
    </row>
    <row r="166" spans="1:2" ht="21" x14ac:dyDescent="0.6">
      <c r="A166" s="244"/>
      <c r="B166" s="244"/>
    </row>
    <row r="167" spans="1:2" ht="21" x14ac:dyDescent="0.6">
      <c r="A167" s="244"/>
      <c r="B167" s="244"/>
    </row>
    <row r="168" spans="1:2" ht="21" x14ac:dyDescent="0.6">
      <c r="A168" s="244"/>
      <c r="B168" s="244"/>
    </row>
    <row r="169" spans="1:2" ht="21" x14ac:dyDescent="0.6">
      <c r="A169" s="244"/>
      <c r="B169" s="244"/>
    </row>
    <row r="170" spans="1:2" ht="21" x14ac:dyDescent="0.6">
      <c r="A170" s="244"/>
      <c r="B170" s="244"/>
    </row>
    <row r="171" spans="1:2" ht="21" x14ac:dyDescent="0.6">
      <c r="A171" s="244"/>
      <c r="B171" s="244"/>
    </row>
    <row r="172" spans="1:2" ht="21" x14ac:dyDescent="0.6">
      <c r="A172" s="244"/>
      <c r="B172" s="244"/>
    </row>
    <row r="173" spans="1:2" ht="21" x14ac:dyDescent="0.6">
      <c r="A173" s="244"/>
      <c r="B173" s="244"/>
    </row>
    <row r="174" spans="1:2" ht="21" x14ac:dyDescent="0.6">
      <c r="A174" s="244"/>
      <c r="B174" s="244"/>
    </row>
    <row r="175" spans="1:2" ht="21" x14ac:dyDescent="0.6">
      <c r="A175" s="244"/>
      <c r="B175" s="244"/>
    </row>
    <row r="176" spans="1:2" ht="21" x14ac:dyDescent="0.6">
      <c r="A176" s="244"/>
      <c r="B176" s="244"/>
    </row>
    <row r="177" spans="1:2" ht="21" x14ac:dyDescent="0.6">
      <c r="A177" s="244"/>
      <c r="B177" s="244"/>
    </row>
    <row r="178" spans="1:2" ht="21" x14ac:dyDescent="0.6">
      <c r="A178" s="244"/>
      <c r="B178" s="244"/>
    </row>
    <row r="179" spans="1:2" ht="21" x14ac:dyDescent="0.6">
      <c r="A179" s="244"/>
      <c r="B179" s="244"/>
    </row>
    <row r="180" spans="1:2" ht="21" x14ac:dyDescent="0.6">
      <c r="A180" s="244"/>
      <c r="B180" s="244"/>
    </row>
    <row r="181" spans="1:2" ht="21" x14ac:dyDescent="0.6">
      <c r="A181" s="244"/>
      <c r="B181" s="244"/>
    </row>
    <row r="182" spans="1:2" ht="21" x14ac:dyDescent="0.6">
      <c r="A182" s="244"/>
      <c r="B182" s="244"/>
    </row>
    <row r="183" spans="1:2" ht="21" x14ac:dyDescent="0.6">
      <c r="A183" s="244"/>
      <c r="B183" s="244"/>
    </row>
    <row r="184" spans="1:2" ht="21" x14ac:dyDescent="0.6">
      <c r="A184" s="244"/>
      <c r="B184" s="244"/>
    </row>
    <row r="185" spans="1:2" ht="21" x14ac:dyDescent="0.6">
      <c r="A185" s="244"/>
      <c r="B185" s="244"/>
    </row>
    <row r="186" spans="1:2" ht="21" x14ac:dyDescent="0.6">
      <c r="A186" s="244"/>
      <c r="B186" s="244"/>
    </row>
    <row r="187" spans="1:2" ht="21" x14ac:dyDescent="0.6">
      <c r="A187" s="244"/>
      <c r="B187" s="244"/>
    </row>
    <row r="188" spans="1:2" ht="21" x14ac:dyDescent="0.6">
      <c r="A188" s="244"/>
      <c r="B188" s="244"/>
    </row>
    <row r="189" spans="1:2" ht="21" x14ac:dyDescent="0.6">
      <c r="A189" s="244"/>
      <c r="B189" s="244"/>
    </row>
    <row r="190" spans="1:2" ht="21" x14ac:dyDescent="0.6">
      <c r="A190" s="245"/>
      <c r="B190" s="244"/>
    </row>
    <row r="191" spans="1:2" ht="21" x14ac:dyDescent="0.6">
      <c r="A191" s="244"/>
      <c r="B191" s="244"/>
    </row>
    <row r="192" spans="1:2" ht="21" x14ac:dyDescent="0.6">
      <c r="A192" s="244"/>
      <c r="B192" s="244"/>
    </row>
    <row r="193" spans="1:2" ht="21" x14ac:dyDescent="0.6">
      <c r="A193" s="244"/>
      <c r="B193" s="244"/>
    </row>
    <row r="194" spans="1:2" ht="21" x14ac:dyDescent="0.6">
      <c r="A194" s="244"/>
      <c r="B194" s="244"/>
    </row>
    <row r="195" spans="1:2" ht="21" x14ac:dyDescent="0.6">
      <c r="A195" s="244"/>
      <c r="B195" s="244"/>
    </row>
    <row r="196" spans="1:2" ht="21" x14ac:dyDescent="0.6">
      <c r="A196" s="244"/>
      <c r="B196" s="244"/>
    </row>
    <row r="197" spans="1:2" ht="21" x14ac:dyDescent="0.6">
      <c r="A197" s="244"/>
      <c r="B197" s="244"/>
    </row>
    <row r="198" spans="1:2" ht="21" x14ac:dyDescent="0.6">
      <c r="A198" s="244"/>
      <c r="B198" s="244"/>
    </row>
    <row r="199" spans="1:2" ht="21" x14ac:dyDescent="0.6">
      <c r="A199" s="244"/>
      <c r="B199" s="244"/>
    </row>
    <row r="200" spans="1:2" ht="21" x14ac:dyDescent="0.6">
      <c r="A200" s="244"/>
      <c r="B200" s="244"/>
    </row>
    <row r="201" spans="1:2" ht="21" x14ac:dyDescent="0.6">
      <c r="A201" s="244"/>
      <c r="B201" s="244"/>
    </row>
    <row r="202" spans="1:2" ht="21" x14ac:dyDescent="0.6">
      <c r="A202" s="244"/>
      <c r="B202" s="244"/>
    </row>
    <row r="203" spans="1:2" ht="21" x14ac:dyDescent="0.6">
      <c r="A203" s="244"/>
      <c r="B203" s="244"/>
    </row>
    <row r="204" spans="1:2" ht="21" x14ac:dyDescent="0.6">
      <c r="A204" s="244"/>
      <c r="B204" s="244"/>
    </row>
    <row r="205" spans="1:2" ht="21" x14ac:dyDescent="0.6">
      <c r="A205" s="244"/>
      <c r="B205" s="244"/>
    </row>
    <row r="206" spans="1:2" ht="21" x14ac:dyDescent="0.6">
      <c r="A206" s="244"/>
      <c r="B206" s="244"/>
    </row>
    <row r="207" spans="1:2" ht="21" x14ac:dyDescent="0.6">
      <c r="A207" s="244"/>
      <c r="B207" s="244"/>
    </row>
    <row r="208" spans="1:2" ht="21" x14ac:dyDescent="0.6">
      <c r="A208" s="244"/>
      <c r="B208" s="244"/>
    </row>
    <row r="209" spans="1:2" ht="21" x14ac:dyDescent="0.6">
      <c r="A209" s="244"/>
      <c r="B209" s="244"/>
    </row>
    <row r="210" spans="1:2" ht="21" x14ac:dyDescent="0.6">
      <c r="A210" s="244"/>
      <c r="B210" s="244"/>
    </row>
    <row r="211" spans="1:2" ht="21" x14ac:dyDescent="0.6">
      <c r="A211" s="244"/>
      <c r="B211" s="244"/>
    </row>
    <row r="212" spans="1:2" ht="21" x14ac:dyDescent="0.6">
      <c r="A212" s="244"/>
      <c r="B212" s="244"/>
    </row>
    <row r="213" spans="1:2" ht="21" x14ac:dyDescent="0.6">
      <c r="A213" s="244"/>
      <c r="B213" s="244"/>
    </row>
    <row r="214" spans="1:2" ht="21" x14ac:dyDescent="0.6">
      <c r="A214" s="244"/>
      <c r="B214" s="244"/>
    </row>
    <row r="215" spans="1:2" ht="21" x14ac:dyDescent="0.6">
      <c r="A215" s="244"/>
      <c r="B215" s="244"/>
    </row>
    <row r="216" spans="1:2" ht="21" x14ac:dyDescent="0.6">
      <c r="A216" s="244"/>
      <c r="B216" s="244"/>
    </row>
    <row r="217" spans="1:2" ht="21" x14ac:dyDescent="0.6">
      <c r="A217" s="244"/>
      <c r="B217" s="244"/>
    </row>
    <row r="218" spans="1:2" ht="21" x14ac:dyDescent="0.6">
      <c r="A218" s="244"/>
      <c r="B218" s="244"/>
    </row>
    <row r="219" spans="1:2" ht="21" x14ac:dyDescent="0.6">
      <c r="A219" s="244"/>
      <c r="B219" s="244"/>
    </row>
    <row r="220" spans="1:2" ht="21" x14ac:dyDescent="0.6">
      <c r="A220" s="244"/>
      <c r="B220" s="244"/>
    </row>
    <row r="221" spans="1:2" ht="21" x14ac:dyDescent="0.6">
      <c r="A221" s="244"/>
      <c r="B221" s="244"/>
    </row>
    <row r="222" spans="1:2" ht="21" x14ac:dyDescent="0.6">
      <c r="A222" s="244"/>
      <c r="B222" s="244"/>
    </row>
    <row r="223" spans="1:2" ht="21" x14ac:dyDescent="0.6">
      <c r="A223" s="244"/>
      <c r="B223" s="244"/>
    </row>
    <row r="224" spans="1:2" ht="21" x14ac:dyDescent="0.6">
      <c r="A224" s="244"/>
      <c r="B224" s="244"/>
    </row>
    <row r="225" spans="1:2" ht="21" x14ac:dyDescent="0.6">
      <c r="A225" s="244"/>
      <c r="B225" s="244"/>
    </row>
    <row r="226" spans="1:2" ht="21" x14ac:dyDescent="0.6">
      <c r="A226" s="244"/>
      <c r="B226" s="244"/>
    </row>
    <row r="227" spans="1:2" ht="21" x14ac:dyDescent="0.6">
      <c r="A227" s="244"/>
      <c r="B227" s="244"/>
    </row>
    <row r="228" spans="1:2" ht="21" x14ac:dyDescent="0.6">
      <c r="A228" s="244"/>
      <c r="B228" s="244"/>
    </row>
    <row r="229" spans="1:2" ht="21" x14ac:dyDescent="0.6">
      <c r="A229" s="244"/>
      <c r="B229" s="244"/>
    </row>
    <row r="230" spans="1:2" ht="21" x14ac:dyDescent="0.6">
      <c r="A230" s="244"/>
      <c r="B230" s="244"/>
    </row>
    <row r="231" spans="1:2" ht="21" x14ac:dyDescent="0.6">
      <c r="A231" s="244"/>
      <c r="B231" s="244"/>
    </row>
    <row r="232" spans="1:2" ht="21" x14ac:dyDescent="0.6">
      <c r="A232" s="244"/>
      <c r="B232" s="244"/>
    </row>
    <row r="233" spans="1:2" ht="21" x14ac:dyDescent="0.6">
      <c r="A233" s="244"/>
      <c r="B233" s="244"/>
    </row>
    <row r="234" spans="1:2" ht="21" x14ac:dyDescent="0.6">
      <c r="A234" s="244"/>
      <c r="B234" s="244"/>
    </row>
    <row r="235" spans="1:2" ht="21" x14ac:dyDescent="0.6">
      <c r="A235" s="244"/>
      <c r="B235" s="244"/>
    </row>
    <row r="236" spans="1:2" ht="21" x14ac:dyDescent="0.6">
      <c r="A236" s="244"/>
      <c r="B236" s="244"/>
    </row>
    <row r="237" spans="1:2" ht="21" x14ac:dyDescent="0.6">
      <c r="A237" s="244"/>
      <c r="B237" s="244"/>
    </row>
    <row r="238" spans="1:2" ht="21" x14ac:dyDescent="0.6">
      <c r="A238" s="244"/>
      <c r="B238" s="244"/>
    </row>
    <row r="239" spans="1:2" ht="21" x14ac:dyDescent="0.6">
      <c r="A239" s="244"/>
      <c r="B239" s="244"/>
    </row>
    <row r="240" spans="1:2" ht="21" x14ac:dyDescent="0.6">
      <c r="A240" s="244"/>
      <c r="B240" s="244"/>
    </row>
    <row r="241" spans="1:2" ht="21" x14ac:dyDescent="0.6">
      <c r="A241" s="244"/>
      <c r="B241" s="244"/>
    </row>
    <row r="242" spans="1:2" ht="21" x14ac:dyDescent="0.6">
      <c r="A242" s="244"/>
      <c r="B242" s="244"/>
    </row>
    <row r="243" spans="1:2" ht="21" x14ac:dyDescent="0.6">
      <c r="A243" s="244"/>
      <c r="B243" s="244"/>
    </row>
    <row r="244" spans="1:2" ht="21" x14ac:dyDescent="0.6">
      <c r="A244" s="244"/>
      <c r="B244" s="244"/>
    </row>
    <row r="245" spans="1:2" ht="21" x14ac:dyDescent="0.6">
      <c r="A245" s="244"/>
      <c r="B245" s="244"/>
    </row>
    <row r="246" spans="1:2" ht="21" x14ac:dyDescent="0.6">
      <c r="A246" s="244"/>
      <c r="B246" s="244"/>
    </row>
    <row r="247" spans="1:2" ht="21" x14ac:dyDescent="0.6">
      <c r="A247" s="244"/>
      <c r="B247" s="244"/>
    </row>
    <row r="248" spans="1:2" ht="21" x14ac:dyDescent="0.6">
      <c r="A248" s="244"/>
      <c r="B248" s="244"/>
    </row>
    <row r="249" spans="1:2" ht="21" x14ac:dyDescent="0.6">
      <c r="A249" s="244"/>
      <c r="B249" s="244"/>
    </row>
    <row r="250" spans="1:2" ht="21" x14ac:dyDescent="0.6">
      <c r="A250" s="244"/>
      <c r="B250" s="244"/>
    </row>
    <row r="251" spans="1:2" ht="21" x14ac:dyDescent="0.6">
      <c r="A251" s="244"/>
      <c r="B251" s="244"/>
    </row>
    <row r="252" spans="1:2" ht="21" x14ac:dyDescent="0.6">
      <c r="A252" s="244"/>
      <c r="B252" s="244"/>
    </row>
    <row r="253" spans="1:2" ht="21" x14ac:dyDescent="0.6">
      <c r="A253" s="244"/>
      <c r="B253" s="244"/>
    </row>
    <row r="254" spans="1:2" ht="21" x14ac:dyDescent="0.6">
      <c r="A254" s="244"/>
      <c r="B254" s="244"/>
    </row>
    <row r="255" spans="1:2" ht="21" x14ac:dyDescent="0.6">
      <c r="A255" s="244"/>
      <c r="B255" s="244"/>
    </row>
    <row r="256" spans="1:2" ht="21" x14ac:dyDescent="0.6">
      <c r="A256" s="244"/>
      <c r="B256" s="244"/>
    </row>
    <row r="257" spans="1:2" ht="21" x14ac:dyDescent="0.6">
      <c r="A257" s="245"/>
      <c r="B257" s="244"/>
    </row>
    <row r="258" spans="1:2" ht="21" x14ac:dyDescent="0.6">
      <c r="A258" s="244"/>
      <c r="B258" s="244"/>
    </row>
    <row r="259" spans="1:2" ht="21" x14ac:dyDescent="0.6">
      <c r="A259" s="244"/>
      <c r="B259" s="244"/>
    </row>
    <row r="260" spans="1:2" ht="21" x14ac:dyDescent="0.6">
      <c r="A260" s="244"/>
      <c r="B260" s="244"/>
    </row>
    <row r="261" spans="1:2" ht="21" x14ac:dyDescent="0.6">
      <c r="A261" s="244"/>
      <c r="B261" s="244"/>
    </row>
    <row r="262" spans="1:2" ht="21" x14ac:dyDescent="0.6">
      <c r="A262" s="244"/>
      <c r="B262" s="244"/>
    </row>
    <row r="263" spans="1:2" ht="21" x14ac:dyDescent="0.6">
      <c r="A263" s="244"/>
      <c r="B263" s="244"/>
    </row>
    <row r="264" spans="1:2" ht="21" x14ac:dyDescent="0.6">
      <c r="A264" s="244"/>
      <c r="B264" s="244"/>
    </row>
    <row r="265" spans="1:2" ht="21" x14ac:dyDescent="0.6">
      <c r="A265" s="244"/>
      <c r="B265" s="244"/>
    </row>
    <row r="266" spans="1:2" ht="21" x14ac:dyDescent="0.6">
      <c r="A266" s="244"/>
      <c r="B266" s="244"/>
    </row>
    <row r="267" spans="1:2" ht="21" x14ac:dyDescent="0.6">
      <c r="A267" s="244"/>
      <c r="B267" s="244"/>
    </row>
    <row r="268" spans="1:2" ht="21" x14ac:dyDescent="0.6">
      <c r="A268" s="244"/>
      <c r="B268" s="244"/>
    </row>
    <row r="269" spans="1:2" ht="21" x14ac:dyDescent="0.6">
      <c r="A269" s="244"/>
      <c r="B269" s="244"/>
    </row>
    <row r="270" spans="1:2" ht="21" x14ac:dyDescent="0.6">
      <c r="A270" s="244"/>
      <c r="B270" s="244"/>
    </row>
    <row r="271" spans="1:2" ht="21" x14ac:dyDescent="0.6">
      <c r="A271" s="244"/>
      <c r="B271" s="244"/>
    </row>
    <row r="272" spans="1:2" ht="21" x14ac:dyDescent="0.6">
      <c r="A272" s="244"/>
      <c r="B272" s="244"/>
    </row>
    <row r="273" spans="1:2" ht="21" x14ac:dyDescent="0.6">
      <c r="A273" s="244"/>
      <c r="B273" s="244"/>
    </row>
    <row r="274" spans="1:2" ht="21" x14ac:dyDescent="0.6">
      <c r="A274" s="244"/>
      <c r="B274" s="244"/>
    </row>
    <row r="275" spans="1:2" ht="21" x14ac:dyDescent="0.6">
      <c r="A275" s="244"/>
      <c r="B275" s="244"/>
    </row>
    <row r="276" spans="1:2" ht="21" x14ac:dyDescent="0.6">
      <c r="A276" s="244"/>
      <c r="B276" s="244"/>
    </row>
    <row r="277" spans="1:2" ht="21" x14ac:dyDescent="0.6">
      <c r="A277" s="244"/>
      <c r="B277" s="244"/>
    </row>
    <row r="278" spans="1:2" ht="21" x14ac:dyDescent="0.6">
      <c r="A278" s="244"/>
      <c r="B278" s="244"/>
    </row>
    <row r="279" spans="1:2" ht="21" x14ac:dyDescent="0.6">
      <c r="A279" s="244"/>
      <c r="B279" s="244"/>
    </row>
    <row r="280" spans="1:2" ht="21" x14ac:dyDescent="0.6">
      <c r="A280" s="244"/>
      <c r="B280" s="244"/>
    </row>
    <row r="281" spans="1:2" ht="21" x14ac:dyDescent="0.6">
      <c r="A281" s="244"/>
      <c r="B281" s="244"/>
    </row>
    <row r="282" spans="1:2" ht="21" x14ac:dyDescent="0.6">
      <c r="A282" s="244"/>
      <c r="B282" s="244"/>
    </row>
    <row r="283" spans="1:2" ht="21" x14ac:dyDescent="0.6">
      <c r="A283" s="244"/>
      <c r="B283" s="244"/>
    </row>
    <row r="284" spans="1:2" ht="21" x14ac:dyDescent="0.6">
      <c r="A284" s="244"/>
      <c r="B284" s="244"/>
    </row>
    <row r="285" spans="1:2" ht="21" x14ac:dyDescent="0.6">
      <c r="A285" s="244"/>
      <c r="B285" s="244"/>
    </row>
    <row r="286" spans="1:2" ht="21" x14ac:dyDescent="0.6">
      <c r="A286" s="244"/>
      <c r="B286" s="244"/>
    </row>
    <row r="287" spans="1:2" ht="21" x14ac:dyDescent="0.6">
      <c r="A287" s="244"/>
      <c r="B287" s="244"/>
    </row>
    <row r="288" spans="1:2" ht="21" x14ac:dyDescent="0.6">
      <c r="A288" s="244"/>
      <c r="B288" s="244"/>
    </row>
    <row r="289" spans="1:2" ht="21" x14ac:dyDescent="0.6">
      <c r="A289" s="244"/>
      <c r="B289" s="244"/>
    </row>
    <row r="290" spans="1:2" ht="21" x14ac:dyDescent="0.6">
      <c r="A290" s="244"/>
      <c r="B290" s="244"/>
    </row>
    <row r="291" spans="1:2" ht="21" x14ac:dyDescent="0.6">
      <c r="A291" s="244"/>
      <c r="B291" s="244"/>
    </row>
    <row r="292" spans="1:2" ht="21" x14ac:dyDescent="0.6">
      <c r="A292" s="244"/>
      <c r="B292" s="244"/>
    </row>
    <row r="293" spans="1:2" ht="21" x14ac:dyDescent="0.6">
      <c r="A293" s="244"/>
      <c r="B293" s="244"/>
    </row>
    <row r="294" spans="1:2" ht="21" x14ac:dyDescent="0.6">
      <c r="A294" s="244"/>
      <c r="B294" s="244"/>
    </row>
    <row r="295" spans="1:2" ht="21" x14ac:dyDescent="0.6">
      <c r="A295" s="244"/>
      <c r="B295" s="244"/>
    </row>
    <row r="296" spans="1:2" ht="21" x14ac:dyDescent="0.6">
      <c r="A296" s="244"/>
      <c r="B296" s="244"/>
    </row>
    <row r="297" spans="1:2" ht="21" x14ac:dyDescent="0.6">
      <c r="A297" s="244"/>
      <c r="B297" s="244"/>
    </row>
    <row r="298" spans="1:2" ht="21" x14ac:dyDescent="0.6">
      <c r="A298" s="244"/>
      <c r="B298" s="244"/>
    </row>
    <row r="299" spans="1:2" ht="21" x14ac:dyDescent="0.6">
      <c r="A299" s="244"/>
      <c r="B299" s="244"/>
    </row>
    <row r="300" spans="1:2" ht="21" x14ac:dyDescent="0.6">
      <c r="A300" s="244"/>
      <c r="B300" s="244"/>
    </row>
    <row r="301" spans="1:2" ht="21" x14ac:dyDescent="0.6">
      <c r="A301" s="244"/>
      <c r="B301" s="244"/>
    </row>
    <row r="302" spans="1:2" ht="21" x14ac:dyDescent="0.6">
      <c r="A302" s="244"/>
      <c r="B302" s="244"/>
    </row>
    <row r="303" spans="1:2" ht="21" x14ac:dyDescent="0.6">
      <c r="A303" s="244"/>
      <c r="B303" s="244"/>
    </row>
    <row r="304" spans="1:2" ht="21" x14ac:dyDescent="0.6">
      <c r="A304" s="244"/>
      <c r="B304" s="244"/>
    </row>
    <row r="305" spans="1:2" ht="21" x14ac:dyDescent="0.6">
      <c r="A305" s="244"/>
      <c r="B305" s="244"/>
    </row>
    <row r="306" spans="1:2" ht="21" x14ac:dyDescent="0.6">
      <c r="A306" s="244"/>
      <c r="B306" s="244"/>
    </row>
    <row r="307" spans="1:2" ht="21" x14ac:dyDescent="0.6">
      <c r="A307" s="244"/>
      <c r="B307" s="244"/>
    </row>
    <row r="308" spans="1:2" ht="21" x14ac:dyDescent="0.6">
      <c r="A308" s="244"/>
      <c r="B308" s="244"/>
    </row>
    <row r="309" spans="1:2" ht="21" x14ac:dyDescent="0.6">
      <c r="A309" s="244"/>
      <c r="B309" s="244"/>
    </row>
    <row r="310" spans="1:2" ht="21" x14ac:dyDescent="0.6">
      <c r="A310" s="244"/>
      <c r="B310" s="244"/>
    </row>
    <row r="311" spans="1:2" ht="21" x14ac:dyDescent="0.6">
      <c r="A311" s="244"/>
      <c r="B311" s="244"/>
    </row>
    <row r="312" spans="1:2" ht="21" x14ac:dyDescent="0.6">
      <c r="A312" s="244"/>
      <c r="B312" s="244"/>
    </row>
    <row r="313" spans="1:2" ht="21" x14ac:dyDescent="0.6">
      <c r="A313" s="244"/>
      <c r="B313" s="244"/>
    </row>
    <row r="314" spans="1:2" ht="21" x14ac:dyDescent="0.6">
      <c r="A314" s="244"/>
      <c r="B314" s="244"/>
    </row>
    <row r="315" spans="1:2" ht="21" x14ac:dyDescent="0.6">
      <c r="A315" s="244"/>
      <c r="B315" s="244"/>
    </row>
    <row r="316" spans="1:2" ht="21" x14ac:dyDescent="0.6">
      <c r="A316" s="244"/>
      <c r="B316" s="244"/>
    </row>
    <row r="317" spans="1:2" ht="21" x14ac:dyDescent="0.6">
      <c r="A317" s="244"/>
      <c r="B317" s="244"/>
    </row>
    <row r="318" spans="1:2" ht="21" x14ac:dyDescent="0.6">
      <c r="A318" s="244"/>
      <c r="B318" s="244"/>
    </row>
    <row r="319" spans="1:2" ht="21" x14ac:dyDescent="0.6">
      <c r="A319" s="244"/>
      <c r="B319" s="244"/>
    </row>
    <row r="320" spans="1:2" ht="21" x14ac:dyDescent="0.6">
      <c r="A320" s="244"/>
      <c r="B320" s="244"/>
    </row>
    <row r="321" spans="1:2" ht="21" x14ac:dyDescent="0.6">
      <c r="A321" s="244"/>
      <c r="B321" s="244"/>
    </row>
    <row r="322" spans="1:2" ht="21" x14ac:dyDescent="0.6">
      <c r="A322" s="244"/>
      <c r="B322" s="244"/>
    </row>
    <row r="323" spans="1:2" ht="21" x14ac:dyDescent="0.6">
      <c r="A323" s="244"/>
      <c r="B323" s="244"/>
    </row>
    <row r="324" spans="1:2" ht="21" x14ac:dyDescent="0.6">
      <c r="A324" s="244"/>
      <c r="B324" s="244"/>
    </row>
    <row r="325" spans="1:2" ht="21" x14ac:dyDescent="0.6">
      <c r="A325" s="244"/>
      <c r="B325" s="244"/>
    </row>
    <row r="326" spans="1:2" ht="21" x14ac:dyDescent="0.6">
      <c r="A326" s="244"/>
      <c r="B326" s="244"/>
    </row>
    <row r="327" spans="1:2" ht="21" x14ac:dyDescent="0.6">
      <c r="A327" s="244"/>
      <c r="B327" s="244"/>
    </row>
    <row r="328" spans="1:2" ht="21" x14ac:dyDescent="0.6">
      <c r="A328" s="244"/>
      <c r="B328" s="244"/>
    </row>
    <row r="329" spans="1:2" ht="21" x14ac:dyDescent="0.6">
      <c r="A329" s="244"/>
      <c r="B329" s="244"/>
    </row>
    <row r="330" spans="1:2" ht="21" x14ac:dyDescent="0.6">
      <c r="A330" s="245"/>
      <c r="B330" s="244"/>
    </row>
    <row r="331" spans="1:2" ht="21" x14ac:dyDescent="0.6">
      <c r="A331" s="244"/>
      <c r="B331" s="244"/>
    </row>
    <row r="332" spans="1:2" ht="21" x14ac:dyDescent="0.6">
      <c r="A332" s="244"/>
      <c r="B332" s="244"/>
    </row>
    <row r="333" spans="1:2" ht="21" x14ac:dyDescent="0.6">
      <c r="A333" s="244"/>
      <c r="B333" s="244"/>
    </row>
    <row r="334" spans="1:2" ht="21" x14ac:dyDescent="0.6">
      <c r="A334" s="244"/>
      <c r="B334" s="244"/>
    </row>
    <row r="335" spans="1:2" ht="21" x14ac:dyDescent="0.6">
      <c r="A335" s="244"/>
      <c r="B335" s="244"/>
    </row>
    <row r="336" spans="1:2" ht="21" x14ac:dyDescent="0.6">
      <c r="A336" s="244"/>
      <c r="B336" s="244"/>
    </row>
    <row r="337" spans="1:2" ht="21" x14ac:dyDescent="0.6">
      <c r="A337" s="244"/>
      <c r="B337" s="244"/>
    </row>
    <row r="338" spans="1:2" ht="21" x14ac:dyDescent="0.6">
      <c r="A338" s="244"/>
      <c r="B338" s="244"/>
    </row>
    <row r="339" spans="1:2" ht="21" x14ac:dyDescent="0.6">
      <c r="A339" s="244"/>
      <c r="B339" s="244"/>
    </row>
    <row r="340" spans="1:2" ht="21" x14ac:dyDescent="0.6">
      <c r="A340" s="244"/>
      <c r="B340" s="244"/>
    </row>
    <row r="341" spans="1:2" ht="21" x14ac:dyDescent="0.6">
      <c r="A341" s="244"/>
      <c r="B341" s="244"/>
    </row>
    <row r="342" spans="1:2" ht="21" x14ac:dyDescent="0.6">
      <c r="A342" s="244"/>
      <c r="B342" s="244"/>
    </row>
    <row r="343" spans="1:2" ht="21" x14ac:dyDescent="0.6">
      <c r="A343" s="244"/>
      <c r="B343" s="244"/>
    </row>
    <row r="344" spans="1:2" ht="21" x14ac:dyDescent="0.6">
      <c r="A344" s="244"/>
      <c r="B344" s="244"/>
    </row>
    <row r="345" spans="1:2" ht="21" x14ac:dyDescent="0.6">
      <c r="A345" s="244"/>
      <c r="B345" s="244"/>
    </row>
    <row r="346" spans="1:2" ht="21" x14ac:dyDescent="0.6">
      <c r="A346" s="244"/>
      <c r="B346" s="244"/>
    </row>
    <row r="347" spans="1:2" ht="21" x14ac:dyDescent="0.6">
      <c r="A347" s="244"/>
      <c r="B347" s="244"/>
    </row>
    <row r="348" spans="1:2" ht="21" x14ac:dyDescent="0.6">
      <c r="A348" s="244"/>
      <c r="B348" s="244"/>
    </row>
    <row r="349" spans="1:2" ht="21" x14ac:dyDescent="0.6">
      <c r="A349" s="244"/>
      <c r="B349" s="244"/>
    </row>
    <row r="350" spans="1:2" ht="21" x14ac:dyDescent="0.6">
      <c r="A350" s="244"/>
      <c r="B350" s="244"/>
    </row>
    <row r="351" spans="1:2" ht="21" x14ac:dyDescent="0.6">
      <c r="A351" s="244"/>
      <c r="B351" s="244"/>
    </row>
    <row r="352" spans="1:2" ht="21" x14ac:dyDescent="0.6">
      <c r="A352" s="244"/>
      <c r="B352" s="244"/>
    </row>
    <row r="353" spans="1:2" ht="21" x14ac:dyDescent="0.6">
      <c r="A353" s="244"/>
      <c r="B353" s="244"/>
    </row>
    <row r="354" spans="1:2" ht="21" x14ac:dyDescent="0.6">
      <c r="A354" s="244"/>
      <c r="B354" s="244"/>
    </row>
    <row r="355" spans="1:2" ht="21" x14ac:dyDescent="0.6">
      <c r="A355" s="244"/>
      <c r="B355" s="244"/>
    </row>
    <row r="356" spans="1:2" ht="21" x14ac:dyDescent="0.6">
      <c r="A356" s="244"/>
      <c r="B356" s="244"/>
    </row>
    <row r="357" spans="1:2" ht="21" x14ac:dyDescent="0.6">
      <c r="A357" s="244"/>
      <c r="B357" s="244"/>
    </row>
    <row r="358" spans="1:2" ht="21" x14ac:dyDescent="0.6">
      <c r="A358" s="244"/>
      <c r="B358" s="244"/>
    </row>
    <row r="359" spans="1:2" ht="21" x14ac:dyDescent="0.6">
      <c r="A359" s="244"/>
      <c r="B359" s="244"/>
    </row>
    <row r="360" spans="1:2" ht="21" x14ac:dyDescent="0.6">
      <c r="A360" s="244"/>
      <c r="B360" s="244"/>
    </row>
    <row r="361" spans="1:2" ht="21" x14ac:dyDescent="0.6">
      <c r="A361" s="244"/>
      <c r="B361" s="244"/>
    </row>
    <row r="362" spans="1:2" ht="21" x14ac:dyDescent="0.6">
      <c r="A362" s="244"/>
      <c r="B362" s="244"/>
    </row>
    <row r="363" spans="1:2" ht="21" x14ac:dyDescent="0.6">
      <c r="A363" s="244"/>
      <c r="B363" s="244"/>
    </row>
    <row r="364" spans="1:2" ht="21" x14ac:dyDescent="0.6">
      <c r="A364" s="244"/>
      <c r="B364" s="244"/>
    </row>
    <row r="365" spans="1:2" ht="21" x14ac:dyDescent="0.6">
      <c r="A365" s="244"/>
      <c r="B365" s="244"/>
    </row>
    <row r="366" spans="1:2" ht="21" x14ac:dyDescent="0.6">
      <c r="A366" s="244"/>
      <c r="B366" s="244"/>
    </row>
    <row r="367" spans="1:2" ht="21" x14ac:dyDescent="0.6">
      <c r="A367" s="244"/>
      <c r="B367" s="244"/>
    </row>
    <row r="368" spans="1:2" ht="21" x14ac:dyDescent="0.6">
      <c r="A368" s="244"/>
      <c r="B368" s="244"/>
    </row>
    <row r="369" spans="1:2" ht="21" x14ac:dyDescent="0.6">
      <c r="A369" s="244"/>
      <c r="B369" s="244"/>
    </row>
    <row r="370" spans="1:2" ht="21" x14ac:dyDescent="0.6">
      <c r="A370" s="244"/>
      <c r="B370" s="244"/>
    </row>
    <row r="371" spans="1:2" ht="21" x14ac:dyDescent="0.6">
      <c r="A371" s="244"/>
      <c r="B371" s="244"/>
    </row>
    <row r="372" spans="1:2" ht="21" x14ac:dyDescent="0.6">
      <c r="A372" s="244"/>
      <c r="B372" s="244"/>
    </row>
    <row r="373" spans="1:2" ht="21" x14ac:dyDescent="0.6">
      <c r="A373" s="244"/>
      <c r="B373" s="244"/>
    </row>
    <row r="374" spans="1:2" ht="21" x14ac:dyDescent="0.6">
      <c r="A374" s="244"/>
      <c r="B374" s="244"/>
    </row>
    <row r="375" spans="1:2" ht="21" x14ac:dyDescent="0.6">
      <c r="A375" s="244"/>
      <c r="B375" s="244"/>
    </row>
    <row r="376" spans="1:2" ht="21" x14ac:dyDescent="0.6">
      <c r="A376" s="244"/>
      <c r="B376" s="244"/>
    </row>
    <row r="377" spans="1:2" ht="21" x14ac:dyDescent="0.6">
      <c r="A377" s="244"/>
      <c r="B377" s="244"/>
    </row>
    <row r="378" spans="1:2" ht="21" x14ac:dyDescent="0.6">
      <c r="A378" s="244"/>
      <c r="B378" s="244"/>
    </row>
    <row r="379" spans="1:2" ht="21" x14ac:dyDescent="0.6">
      <c r="A379" s="244"/>
      <c r="B379" s="244"/>
    </row>
    <row r="380" spans="1:2" ht="21" x14ac:dyDescent="0.6">
      <c r="A380" s="244"/>
      <c r="B380" s="244"/>
    </row>
    <row r="381" spans="1:2" ht="21" x14ac:dyDescent="0.6">
      <c r="A381" s="244"/>
      <c r="B381" s="244"/>
    </row>
    <row r="382" spans="1:2" ht="21" x14ac:dyDescent="0.6">
      <c r="A382" s="244"/>
      <c r="B382" s="244"/>
    </row>
    <row r="383" spans="1:2" ht="21" x14ac:dyDescent="0.6">
      <c r="A383" s="244"/>
      <c r="B383" s="244"/>
    </row>
    <row r="384" spans="1:2" ht="21" x14ac:dyDescent="0.6">
      <c r="A384" s="244"/>
      <c r="B384" s="244"/>
    </row>
    <row r="385" spans="1:2" ht="21" x14ac:dyDescent="0.6">
      <c r="A385" s="244"/>
      <c r="B385" s="244"/>
    </row>
    <row r="386" spans="1:2" ht="21" x14ac:dyDescent="0.6">
      <c r="A386" s="244"/>
      <c r="B386" s="244"/>
    </row>
    <row r="387" spans="1:2" ht="21" x14ac:dyDescent="0.6">
      <c r="A387" s="244"/>
      <c r="B387" s="244"/>
    </row>
    <row r="388" spans="1:2" ht="21" x14ac:dyDescent="0.6">
      <c r="A388" s="244"/>
      <c r="B388" s="244"/>
    </row>
    <row r="389" spans="1:2" ht="21" x14ac:dyDescent="0.6">
      <c r="A389" s="244"/>
      <c r="B389" s="244"/>
    </row>
    <row r="390" spans="1:2" ht="21" x14ac:dyDescent="0.6">
      <c r="A390" s="244"/>
      <c r="B390" s="244"/>
    </row>
    <row r="391" spans="1:2" ht="21" x14ac:dyDescent="0.6">
      <c r="A391" s="244"/>
      <c r="B391" s="244"/>
    </row>
    <row r="392" spans="1:2" ht="21" x14ac:dyDescent="0.6">
      <c r="A392" s="244"/>
      <c r="B392" s="244"/>
    </row>
    <row r="393" spans="1:2" ht="21" x14ac:dyDescent="0.6">
      <c r="A393" s="244"/>
      <c r="B393" s="244"/>
    </row>
    <row r="394" spans="1:2" ht="21" x14ac:dyDescent="0.6">
      <c r="A394" s="244"/>
      <c r="B394" s="244"/>
    </row>
    <row r="395" spans="1:2" ht="21" x14ac:dyDescent="0.6">
      <c r="A395" s="244"/>
      <c r="B395" s="244"/>
    </row>
    <row r="396" spans="1:2" ht="21" x14ac:dyDescent="0.6">
      <c r="A396" s="244"/>
      <c r="B396" s="244"/>
    </row>
    <row r="397" spans="1:2" ht="21" x14ac:dyDescent="0.6">
      <c r="A397" s="244"/>
      <c r="B397" s="244"/>
    </row>
    <row r="398" spans="1:2" ht="21" x14ac:dyDescent="0.6">
      <c r="A398" s="244"/>
      <c r="B398" s="244"/>
    </row>
    <row r="399" spans="1:2" ht="21" x14ac:dyDescent="0.6">
      <c r="A399" s="244"/>
      <c r="B399" s="244"/>
    </row>
    <row r="400" spans="1:2" ht="21" x14ac:dyDescent="0.6">
      <c r="A400" s="244"/>
      <c r="B400" s="244"/>
    </row>
    <row r="401" spans="1:2" ht="21" x14ac:dyDescent="0.6">
      <c r="A401" s="244"/>
      <c r="B401" s="244"/>
    </row>
    <row r="402" spans="1:2" ht="21" x14ac:dyDescent="0.6">
      <c r="A402" s="244"/>
      <c r="B402" s="244"/>
    </row>
    <row r="403" spans="1:2" ht="21" x14ac:dyDescent="0.6">
      <c r="A403" s="244"/>
      <c r="B403" s="244"/>
    </row>
    <row r="404" spans="1:2" ht="21" x14ac:dyDescent="0.6">
      <c r="A404" s="244"/>
      <c r="B404" s="244"/>
    </row>
    <row r="405" spans="1:2" ht="21" x14ac:dyDescent="0.6">
      <c r="A405" s="244"/>
      <c r="B405" s="244"/>
    </row>
    <row r="406" spans="1:2" ht="21" x14ac:dyDescent="0.6">
      <c r="A406" s="244"/>
      <c r="B406" s="244"/>
    </row>
    <row r="407" spans="1:2" ht="21" x14ac:dyDescent="0.6">
      <c r="A407" s="245"/>
      <c r="B407" s="244"/>
    </row>
    <row r="408" spans="1:2" ht="21" x14ac:dyDescent="0.6">
      <c r="A408" s="244"/>
      <c r="B408" s="244"/>
    </row>
    <row r="409" spans="1:2" ht="21" x14ac:dyDescent="0.6">
      <c r="A409" s="244"/>
      <c r="B409" s="244"/>
    </row>
    <row r="410" spans="1:2" ht="21" x14ac:dyDescent="0.6">
      <c r="A410" s="244"/>
      <c r="B410" s="244"/>
    </row>
    <row r="411" spans="1:2" ht="21" x14ac:dyDescent="0.6">
      <c r="A411" s="244"/>
      <c r="B411" s="244"/>
    </row>
    <row r="412" spans="1:2" ht="21" x14ac:dyDescent="0.6">
      <c r="A412" s="244"/>
      <c r="B412" s="244"/>
    </row>
    <row r="413" spans="1:2" ht="21" x14ac:dyDescent="0.6">
      <c r="A413" s="244"/>
      <c r="B413" s="244"/>
    </row>
    <row r="414" spans="1:2" ht="21" x14ac:dyDescent="0.6">
      <c r="A414" s="244"/>
      <c r="B414" s="244"/>
    </row>
    <row r="415" spans="1:2" ht="21" x14ac:dyDescent="0.6">
      <c r="A415" s="244"/>
      <c r="B415" s="244"/>
    </row>
    <row r="416" spans="1:2" ht="21" x14ac:dyDescent="0.6">
      <c r="A416" s="244"/>
      <c r="B416" s="244"/>
    </row>
    <row r="417" spans="1:2" ht="21" x14ac:dyDescent="0.6">
      <c r="A417" s="244"/>
      <c r="B417" s="244"/>
    </row>
    <row r="418" spans="1:2" ht="21" x14ac:dyDescent="0.6">
      <c r="A418" s="244"/>
      <c r="B418" s="244"/>
    </row>
    <row r="419" spans="1:2" ht="21" x14ac:dyDescent="0.6">
      <c r="A419" s="244"/>
      <c r="B419" s="244"/>
    </row>
    <row r="420" spans="1:2" ht="21" x14ac:dyDescent="0.6">
      <c r="A420" s="244"/>
      <c r="B420" s="244"/>
    </row>
    <row r="421" spans="1:2" ht="21" x14ac:dyDescent="0.6">
      <c r="A421" s="244"/>
      <c r="B421" s="244"/>
    </row>
    <row r="422" spans="1:2" ht="21" x14ac:dyDescent="0.6">
      <c r="A422" s="244"/>
      <c r="B422" s="244"/>
    </row>
    <row r="423" spans="1:2" ht="21" x14ac:dyDescent="0.6">
      <c r="A423" s="244"/>
      <c r="B423" s="244"/>
    </row>
    <row r="424" spans="1:2" ht="21" x14ac:dyDescent="0.6">
      <c r="A424" s="244"/>
      <c r="B424" s="244"/>
    </row>
    <row r="425" spans="1:2" ht="21" x14ac:dyDescent="0.6">
      <c r="A425" s="244"/>
      <c r="B425" s="244"/>
    </row>
    <row r="426" spans="1:2" ht="21" x14ac:dyDescent="0.6">
      <c r="A426" s="244"/>
      <c r="B426" s="244"/>
    </row>
    <row r="427" spans="1:2" ht="21" x14ac:dyDescent="0.6">
      <c r="A427" s="244"/>
      <c r="B427" s="244"/>
    </row>
    <row r="428" spans="1:2" ht="21" x14ac:dyDescent="0.6">
      <c r="A428" s="244"/>
      <c r="B428" s="244"/>
    </row>
    <row r="429" spans="1:2" ht="21" x14ac:dyDescent="0.6">
      <c r="A429" s="244"/>
      <c r="B429" s="244"/>
    </row>
    <row r="430" spans="1:2" ht="21" x14ac:dyDescent="0.6">
      <c r="A430" s="244"/>
      <c r="B430" s="244"/>
    </row>
    <row r="431" spans="1:2" ht="21" x14ac:dyDescent="0.6">
      <c r="A431" s="244"/>
      <c r="B431" s="244"/>
    </row>
    <row r="432" spans="1:2" ht="21" x14ac:dyDescent="0.6">
      <c r="A432" s="244"/>
      <c r="B432" s="244"/>
    </row>
    <row r="433" spans="1:2" ht="21" x14ac:dyDescent="0.6">
      <c r="A433" s="244"/>
      <c r="B433" s="244"/>
    </row>
    <row r="434" spans="1:2" ht="21" x14ac:dyDescent="0.6">
      <c r="A434" s="244"/>
      <c r="B434" s="244"/>
    </row>
    <row r="435" spans="1:2" ht="21" x14ac:dyDescent="0.6">
      <c r="A435" s="244"/>
      <c r="B435" s="244"/>
    </row>
    <row r="436" spans="1:2" ht="21" x14ac:dyDescent="0.6">
      <c r="A436" s="244"/>
      <c r="B436" s="244"/>
    </row>
    <row r="437" spans="1:2" ht="21" x14ac:dyDescent="0.6">
      <c r="A437" s="244"/>
      <c r="B437" s="244"/>
    </row>
    <row r="438" spans="1:2" ht="21" x14ac:dyDescent="0.6">
      <c r="A438" s="244"/>
      <c r="B438" s="244"/>
    </row>
    <row r="439" spans="1:2" ht="21" x14ac:dyDescent="0.6">
      <c r="A439" s="244"/>
      <c r="B439" s="244"/>
    </row>
    <row r="440" spans="1:2" ht="21" x14ac:dyDescent="0.6">
      <c r="A440" s="244"/>
      <c r="B440" s="244"/>
    </row>
    <row r="441" spans="1:2" ht="21" x14ac:dyDescent="0.6">
      <c r="A441" s="244"/>
      <c r="B441" s="244"/>
    </row>
    <row r="442" spans="1:2" ht="21" x14ac:dyDescent="0.6">
      <c r="A442" s="244"/>
      <c r="B442" s="244"/>
    </row>
    <row r="443" spans="1:2" ht="21" x14ac:dyDescent="0.6">
      <c r="A443" s="244"/>
      <c r="B443" s="244"/>
    </row>
    <row r="444" spans="1:2" ht="21" x14ac:dyDescent="0.6">
      <c r="A444" s="244"/>
      <c r="B444" s="244"/>
    </row>
    <row r="445" spans="1:2" ht="21" x14ac:dyDescent="0.6">
      <c r="A445" s="244"/>
      <c r="B445" s="244"/>
    </row>
    <row r="446" spans="1:2" ht="21" x14ac:dyDescent="0.6">
      <c r="A446" s="244"/>
      <c r="B446" s="244"/>
    </row>
    <row r="447" spans="1:2" ht="21" x14ac:dyDescent="0.6">
      <c r="A447" s="244"/>
      <c r="B447" s="244"/>
    </row>
    <row r="448" spans="1:2" ht="21" x14ac:dyDescent="0.6">
      <c r="A448" s="244"/>
      <c r="B448" s="244"/>
    </row>
    <row r="449" spans="1:2" ht="21" x14ac:dyDescent="0.6">
      <c r="A449" s="244"/>
      <c r="B449" s="244"/>
    </row>
    <row r="450" spans="1:2" ht="21" x14ac:dyDescent="0.6">
      <c r="A450" s="244"/>
      <c r="B450" s="244"/>
    </row>
    <row r="451" spans="1:2" ht="21" x14ac:dyDescent="0.6">
      <c r="A451" s="244"/>
      <c r="B451" s="244"/>
    </row>
    <row r="452" spans="1:2" ht="21" x14ac:dyDescent="0.6">
      <c r="A452" s="244"/>
      <c r="B452" s="244"/>
    </row>
    <row r="453" spans="1:2" ht="21" x14ac:dyDescent="0.6">
      <c r="A453" s="244"/>
      <c r="B453" s="244"/>
    </row>
    <row r="454" spans="1:2" ht="21" x14ac:dyDescent="0.6">
      <c r="A454" s="244"/>
      <c r="B454" s="244"/>
    </row>
    <row r="455" spans="1:2" ht="21" x14ac:dyDescent="0.6">
      <c r="A455" s="244"/>
      <c r="B455" s="244"/>
    </row>
    <row r="456" spans="1:2" ht="21" x14ac:dyDescent="0.6">
      <c r="A456" s="244"/>
      <c r="B456" s="244"/>
    </row>
    <row r="457" spans="1:2" ht="21" x14ac:dyDescent="0.6">
      <c r="A457" s="244"/>
      <c r="B457" s="244"/>
    </row>
    <row r="458" spans="1:2" ht="21" x14ac:dyDescent="0.6">
      <c r="A458" s="244"/>
      <c r="B458" s="244"/>
    </row>
    <row r="459" spans="1:2" ht="21" x14ac:dyDescent="0.6">
      <c r="A459" s="244"/>
      <c r="B459" s="244"/>
    </row>
    <row r="460" spans="1:2" ht="21" x14ac:dyDescent="0.6">
      <c r="A460" s="244"/>
      <c r="B460" s="244"/>
    </row>
    <row r="461" spans="1:2" ht="21" x14ac:dyDescent="0.6">
      <c r="A461" s="244"/>
      <c r="B461" s="244"/>
    </row>
    <row r="462" spans="1:2" ht="21" x14ac:dyDescent="0.6">
      <c r="A462" s="244"/>
      <c r="B462" s="244"/>
    </row>
    <row r="463" spans="1:2" ht="21" x14ac:dyDescent="0.6">
      <c r="A463" s="244"/>
      <c r="B463" s="244"/>
    </row>
    <row r="464" spans="1:2" ht="21" x14ac:dyDescent="0.6">
      <c r="A464" s="244"/>
      <c r="B464" s="244"/>
    </row>
    <row r="465" spans="1:2" ht="21" x14ac:dyDescent="0.6">
      <c r="A465" s="244"/>
      <c r="B465" s="244"/>
    </row>
    <row r="466" spans="1:2" ht="21" x14ac:dyDescent="0.6">
      <c r="A466" s="244"/>
      <c r="B466" s="244"/>
    </row>
    <row r="467" spans="1:2" ht="21" x14ac:dyDescent="0.6">
      <c r="A467" s="244"/>
      <c r="B467" s="244"/>
    </row>
    <row r="468" spans="1:2" ht="21" x14ac:dyDescent="0.6">
      <c r="A468" s="244"/>
      <c r="B468" s="244"/>
    </row>
    <row r="469" spans="1:2" ht="21" x14ac:dyDescent="0.6">
      <c r="A469" s="244"/>
      <c r="B469" s="244"/>
    </row>
    <row r="470" spans="1:2" ht="21" x14ac:dyDescent="0.6">
      <c r="A470" s="244"/>
      <c r="B470" s="244"/>
    </row>
    <row r="471" spans="1:2" ht="21" x14ac:dyDescent="0.6">
      <c r="A471" s="244"/>
      <c r="B471" s="244"/>
    </row>
    <row r="472" spans="1:2" ht="21" x14ac:dyDescent="0.6">
      <c r="A472" s="244"/>
      <c r="B472" s="244"/>
    </row>
    <row r="473" spans="1:2" ht="21" x14ac:dyDescent="0.6">
      <c r="A473" s="244"/>
      <c r="B473" s="244"/>
    </row>
    <row r="474" spans="1:2" ht="21" x14ac:dyDescent="0.6">
      <c r="A474" s="244"/>
      <c r="B474" s="244"/>
    </row>
    <row r="475" spans="1:2" ht="21" x14ac:dyDescent="0.6">
      <c r="A475" s="244"/>
      <c r="B475" s="244"/>
    </row>
    <row r="476" spans="1:2" ht="21" x14ac:dyDescent="0.6">
      <c r="A476" s="244"/>
      <c r="B476" s="244"/>
    </row>
    <row r="477" spans="1:2" ht="21" x14ac:dyDescent="0.6">
      <c r="A477" s="244"/>
      <c r="B477" s="244"/>
    </row>
    <row r="478" spans="1:2" ht="21" x14ac:dyDescent="0.6">
      <c r="A478" s="244"/>
      <c r="B478" s="244"/>
    </row>
    <row r="479" spans="1:2" ht="21" x14ac:dyDescent="0.6">
      <c r="A479" s="244"/>
      <c r="B479" s="244"/>
    </row>
    <row r="480" spans="1:2" ht="21" x14ac:dyDescent="0.6">
      <c r="A480" s="244"/>
      <c r="B480" s="244"/>
    </row>
    <row r="481" spans="1:2" ht="21" x14ac:dyDescent="0.6">
      <c r="A481" s="244"/>
      <c r="B481" s="244"/>
    </row>
    <row r="482" spans="1:2" ht="21" x14ac:dyDescent="0.6">
      <c r="A482" s="244"/>
      <c r="B482" s="244"/>
    </row>
    <row r="483" spans="1:2" ht="21" x14ac:dyDescent="0.6">
      <c r="A483" s="244"/>
      <c r="B483" s="244"/>
    </row>
    <row r="484" spans="1:2" ht="21" x14ac:dyDescent="0.6">
      <c r="A484" s="244"/>
      <c r="B484" s="244"/>
    </row>
    <row r="485" spans="1:2" ht="21" x14ac:dyDescent="0.6">
      <c r="A485" s="244"/>
      <c r="B485" s="244"/>
    </row>
    <row r="486" spans="1:2" ht="21" x14ac:dyDescent="0.6">
      <c r="A486" s="244"/>
      <c r="B486" s="244"/>
    </row>
    <row r="487" spans="1:2" ht="21" x14ac:dyDescent="0.6">
      <c r="A487" s="244"/>
      <c r="B487" s="244"/>
    </row>
    <row r="488" spans="1:2" ht="21" x14ac:dyDescent="0.6">
      <c r="A488" s="244"/>
      <c r="B488" s="244"/>
    </row>
    <row r="489" spans="1:2" ht="21" x14ac:dyDescent="0.6">
      <c r="A489" s="244"/>
      <c r="B489" s="244"/>
    </row>
    <row r="490" spans="1:2" ht="21" x14ac:dyDescent="0.6">
      <c r="A490" s="244"/>
      <c r="B490" s="244"/>
    </row>
    <row r="491" spans="1:2" ht="21" x14ac:dyDescent="0.6">
      <c r="A491" s="244"/>
      <c r="B491" s="244"/>
    </row>
    <row r="492" spans="1:2" ht="21" x14ac:dyDescent="0.6">
      <c r="A492" s="244"/>
      <c r="B492" s="244"/>
    </row>
    <row r="493" spans="1:2" ht="21" x14ac:dyDescent="0.6">
      <c r="A493" s="244"/>
      <c r="B493" s="244"/>
    </row>
    <row r="494" spans="1:2" ht="21" x14ac:dyDescent="0.6">
      <c r="A494" s="244"/>
      <c r="B494" s="244"/>
    </row>
    <row r="495" spans="1:2" ht="21" x14ac:dyDescent="0.6">
      <c r="A495" s="245"/>
      <c r="B495" s="244"/>
    </row>
    <row r="496" spans="1:2" ht="21" x14ac:dyDescent="0.6">
      <c r="A496" s="244"/>
      <c r="B496" s="244"/>
    </row>
    <row r="497" spans="1:2" ht="21" x14ac:dyDescent="0.6">
      <c r="A497" s="244"/>
      <c r="B497" s="244"/>
    </row>
    <row r="498" spans="1:2" ht="21" x14ac:dyDescent="0.6">
      <c r="A498" s="244"/>
      <c r="B498" s="244"/>
    </row>
    <row r="499" spans="1:2" ht="21" x14ac:dyDescent="0.6">
      <c r="A499" s="244"/>
      <c r="B499" s="244"/>
    </row>
    <row r="500" spans="1:2" ht="21" x14ac:dyDescent="0.6">
      <c r="A500" s="244"/>
      <c r="B500" s="244"/>
    </row>
    <row r="501" spans="1:2" ht="21" x14ac:dyDescent="0.6">
      <c r="A501" s="244"/>
      <c r="B501" s="244"/>
    </row>
    <row r="502" spans="1:2" ht="21" x14ac:dyDescent="0.6">
      <c r="A502" s="244"/>
      <c r="B502" s="244"/>
    </row>
    <row r="503" spans="1:2" ht="21" x14ac:dyDescent="0.6">
      <c r="A503" s="244"/>
      <c r="B503" s="244"/>
    </row>
    <row r="504" spans="1:2" ht="21" x14ac:dyDescent="0.6">
      <c r="A504" s="244"/>
      <c r="B504" s="244"/>
    </row>
    <row r="505" spans="1:2" ht="21" x14ac:dyDescent="0.6">
      <c r="A505" s="244"/>
      <c r="B505" s="244"/>
    </row>
    <row r="506" spans="1:2" ht="21" x14ac:dyDescent="0.6">
      <c r="A506" s="244"/>
      <c r="B506" s="244"/>
    </row>
    <row r="507" spans="1:2" ht="21" x14ac:dyDescent="0.6">
      <c r="A507" s="244"/>
      <c r="B507" s="244"/>
    </row>
    <row r="508" spans="1:2" ht="21" x14ac:dyDescent="0.6">
      <c r="A508" s="244"/>
      <c r="B508" s="244"/>
    </row>
    <row r="509" spans="1:2" ht="21" x14ac:dyDescent="0.6">
      <c r="A509" s="244"/>
      <c r="B509" s="244"/>
    </row>
    <row r="510" spans="1:2" ht="21" x14ac:dyDescent="0.6">
      <c r="A510" s="244"/>
      <c r="B510" s="244"/>
    </row>
    <row r="511" spans="1:2" ht="21" x14ac:dyDescent="0.6">
      <c r="A511" s="244"/>
      <c r="B511" s="244"/>
    </row>
    <row r="512" spans="1:2" ht="21" x14ac:dyDescent="0.6">
      <c r="A512" s="244"/>
      <c r="B512" s="244"/>
    </row>
    <row r="513" spans="1:2" ht="21" x14ac:dyDescent="0.6">
      <c r="A513" s="244"/>
      <c r="B513" s="244"/>
    </row>
    <row r="514" spans="1:2" ht="21" x14ac:dyDescent="0.6">
      <c r="A514" s="244"/>
      <c r="B514" s="244"/>
    </row>
    <row r="515" spans="1:2" ht="21" x14ac:dyDescent="0.6">
      <c r="A515" s="244"/>
      <c r="B515" s="244"/>
    </row>
    <row r="516" spans="1:2" ht="21" x14ac:dyDescent="0.6">
      <c r="A516" s="244"/>
      <c r="B516" s="244"/>
    </row>
    <row r="517" spans="1:2" ht="21" x14ac:dyDescent="0.6">
      <c r="A517" s="244"/>
      <c r="B517" s="244"/>
    </row>
    <row r="518" spans="1:2" ht="21" x14ac:dyDescent="0.6">
      <c r="A518" s="244"/>
      <c r="B518" s="244"/>
    </row>
    <row r="519" spans="1:2" ht="21" x14ac:dyDescent="0.6">
      <c r="A519" s="244"/>
      <c r="B519" s="244"/>
    </row>
    <row r="520" spans="1:2" ht="21" x14ac:dyDescent="0.6">
      <c r="A520" s="244"/>
      <c r="B520" s="244"/>
    </row>
    <row r="521" spans="1:2" ht="21" x14ac:dyDescent="0.6">
      <c r="A521" s="244"/>
      <c r="B521" s="244"/>
    </row>
    <row r="522" spans="1:2" ht="21" x14ac:dyDescent="0.6">
      <c r="A522" s="244"/>
      <c r="B522" s="244"/>
    </row>
    <row r="523" spans="1:2" ht="21" x14ac:dyDescent="0.6">
      <c r="A523" s="244"/>
      <c r="B523" s="244"/>
    </row>
    <row r="524" spans="1:2" ht="21" x14ac:dyDescent="0.6">
      <c r="A524" s="244"/>
      <c r="B524" s="244"/>
    </row>
    <row r="525" spans="1:2" ht="21" x14ac:dyDescent="0.6">
      <c r="A525" s="244"/>
      <c r="B525" s="244"/>
    </row>
    <row r="526" spans="1:2" ht="21" x14ac:dyDescent="0.6">
      <c r="A526" s="244"/>
      <c r="B526" s="244"/>
    </row>
    <row r="527" spans="1:2" ht="21" x14ac:dyDescent="0.6">
      <c r="A527" s="244"/>
      <c r="B527" s="244"/>
    </row>
    <row r="528" spans="1:2" ht="21" x14ac:dyDescent="0.6">
      <c r="A528" s="244"/>
      <c r="B528" s="244"/>
    </row>
    <row r="529" spans="1:2" ht="21" x14ac:dyDescent="0.6">
      <c r="A529" s="244"/>
      <c r="B529" s="244"/>
    </row>
    <row r="530" spans="1:2" ht="21" x14ac:dyDescent="0.6">
      <c r="A530" s="244"/>
      <c r="B530" s="244"/>
    </row>
    <row r="531" spans="1:2" ht="21" x14ac:dyDescent="0.6">
      <c r="A531" s="244"/>
      <c r="B531" s="244"/>
    </row>
    <row r="532" spans="1:2" ht="21" x14ac:dyDescent="0.6">
      <c r="A532" s="244"/>
      <c r="B532" s="244"/>
    </row>
    <row r="533" spans="1:2" ht="21" x14ac:dyDescent="0.6">
      <c r="A533" s="244"/>
      <c r="B533" s="244"/>
    </row>
    <row r="534" spans="1:2" ht="21" x14ac:dyDescent="0.6">
      <c r="A534" s="244"/>
      <c r="B534" s="244"/>
    </row>
    <row r="535" spans="1:2" ht="21" x14ac:dyDescent="0.6">
      <c r="A535" s="244"/>
      <c r="B535" s="244"/>
    </row>
    <row r="536" spans="1:2" ht="21" x14ac:dyDescent="0.6">
      <c r="A536" s="244"/>
      <c r="B536" s="244"/>
    </row>
    <row r="537" spans="1:2" ht="21" x14ac:dyDescent="0.6">
      <c r="A537" s="244"/>
      <c r="B537" s="244"/>
    </row>
    <row r="538" spans="1:2" ht="21" x14ac:dyDescent="0.6">
      <c r="A538" s="244"/>
      <c r="B538" s="244"/>
    </row>
    <row r="539" spans="1:2" ht="21" x14ac:dyDescent="0.6">
      <c r="A539" s="244"/>
      <c r="B539" s="244"/>
    </row>
    <row r="540" spans="1:2" ht="21" x14ac:dyDescent="0.6">
      <c r="A540" s="244"/>
      <c r="B540" s="244"/>
    </row>
    <row r="541" spans="1:2" ht="21" x14ac:dyDescent="0.6">
      <c r="A541" s="244"/>
      <c r="B541" s="244"/>
    </row>
    <row r="542" spans="1:2" ht="21" x14ac:dyDescent="0.6">
      <c r="A542" s="244"/>
      <c r="B542" s="244"/>
    </row>
    <row r="543" spans="1:2" ht="21" x14ac:dyDescent="0.6">
      <c r="A543" s="244"/>
      <c r="B543" s="244"/>
    </row>
    <row r="544" spans="1:2" ht="21" x14ac:dyDescent="0.6">
      <c r="A544" s="244"/>
      <c r="B544" s="244"/>
    </row>
    <row r="545" spans="1:2" ht="21" x14ac:dyDescent="0.6">
      <c r="A545" s="244"/>
      <c r="B545" s="244"/>
    </row>
    <row r="546" spans="1:2" ht="21" x14ac:dyDescent="0.6">
      <c r="A546" s="244"/>
      <c r="B546" s="244"/>
    </row>
    <row r="547" spans="1:2" ht="21" x14ac:dyDescent="0.6">
      <c r="A547" s="244"/>
      <c r="B547" s="244"/>
    </row>
    <row r="548" spans="1:2" ht="21" x14ac:dyDescent="0.6">
      <c r="A548" s="244"/>
      <c r="B548" s="244"/>
    </row>
    <row r="549" spans="1:2" ht="21" x14ac:dyDescent="0.6">
      <c r="A549" s="244"/>
      <c r="B549" s="244"/>
    </row>
    <row r="550" spans="1:2" ht="21" x14ac:dyDescent="0.6">
      <c r="A550" s="244"/>
      <c r="B550" s="244"/>
    </row>
    <row r="551" spans="1:2" ht="21" x14ac:dyDescent="0.6">
      <c r="A551" s="244"/>
      <c r="B551" s="244"/>
    </row>
    <row r="552" spans="1:2" ht="21" x14ac:dyDescent="0.6">
      <c r="A552" s="244"/>
      <c r="B552" s="244"/>
    </row>
    <row r="553" spans="1:2" ht="21" x14ac:dyDescent="0.6">
      <c r="A553" s="244"/>
      <c r="B553" s="244"/>
    </row>
    <row r="554" spans="1:2" ht="21" x14ac:dyDescent="0.6">
      <c r="A554" s="244"/>
      <c r="B554" s="244"/>
    </row>
    <row r="555" spans="1:2" ht="21" x14ac:dyDescent="0.6">
      <c r="A555" s="244"/>
      <c r="B555" s="244"/>
    </row>
    <row r="556" spans="1:2" ht="21" x14ac:dyDescent="0.6">
      <c r="A556" s="244"/>
      <c r="B556" s="244"/>
    </row>
    <row r="557" spans="1:2" ht="21" x14ac:dyDescent="0.6">
      <c r="A557" s="244"/>
      <c r="B557" s="244"/>
    </row>
    <row r="558" spans="1:2" ht="21" x14ac:dyDescent="0.6">
      <c r="A558" s="244"/>
      <c r="B558" s="244"/>
    </row>
    <row r="559" spans="1:2" ht="21" x14ac:dyDescent="0.6">
      <c r="A559" s="244"/>
      <c r="B559" s="244"/>
    </row>
    <row r="560" spans="1:2" ht="21" x14ac:dyDescent="0.6">
      <c r="A560" s="244"/>
      <c r="B560" s="244"/>
    </row>
    <row r="561" spans="1:2" ht="21" x14ac:dyDescent="0.6">
      <c r="A561" s="244"/>
      <c r="B561" s="244"/>
    </row>
    <row r="562" spans="1:2" ht="21" x14ac:dyDescent="0.6">
      <c r="A562" s="244"/>
      <c r="B562" s="244"/>
    </row>
    <row r="563" spans="1:2" ht="21" x14ac:dyDescent="0.6">
      <c r="A563" s="244"/>
      <c r="B563" s="244"/>
    </row>
    <row r="564" spans="1:2" ht="21" x14ac:dyDescent="0.6">
      <c r="A564" s="244"/>
      <c r="B564" s="244"/>
    </row>
    <row r="565" spans="1:2" ht="21" x14ac:dyDescent="0.6">
      <c r="A565" s="244"/>
      <c r="B565" s="244"/>
    </row>
    <row r="566" spans="1:2" ht="21" x14ac:dyDescent="0.6">
      <c r="A566" s="244"/>
      <c r="B566" s="244"/>
    </row>
    <row r="567" spans="1:2" ht="21" x14ac:dyDescent="0.6">
      <c r="A567" s="244"/>
      <c r="B567" s="244"/>
    </row>
    <row r="568" spans="1:2" ht="21" x14ac:dyDescent="0.6">
      <c r="A568" s="244"/>
      <c r="B568" s="244"/>
    </row>
    <row r="569" spans="1:2" ht="21" x14ac:dyDescent="0.6">
      <c r="A569" s="244"/>
      <c r="B569" s="244"/>
    </row>
    <row r="570" spans="1:2" ht="21" x14ac:dyDescent="0.6">
      <c r="A570" s="244"/>
      <c r="B570" s="244"/>
    </row>
    <row r="571" spans="1:2" ht="21" x14ac:dyDescent="0.6">
      <c r="A571" s="244"/>
      <c r="B571" s="244"/>
    </row>
    <row r="572" spans="1:2" ht="21" x14ac:dyDescent="0.6">
      <c r="A572" s="244"/>
      <c r="B572" s="244"/>
    </row>
    <row r="573" spans="1:2" ht="21" x14ac:dyDescent="0.6">
      <c r="A573" s="244"/>
      <c r="B573" s="244"/>
    </row>
    <row r="574" spans="1:2" ht="21" x14ac:dyDescent="0.6">
      <c r="A574" s="244"/>
      <c r="B574" s="244"/>
    </row>
    <row r="575" spans="1:2" ht="21" x14ac:dyDescent="0.6">
      <c r="A575" s="244"/>
      <c r="B575" s="244"/>
    </row>
    <row r="576" spans="1:2" ht="21" x14ac:dyDescent="0.6">
      <c r="A576" s="244"/>
      <c r="B576" s="244"/>
    </row>
    <row r="577" spans="1:2" ht="21" x14ac:dyDescent="0.6">
      <c r="A577" s="244"/>
      <c r="B577" s="244"/>
    </row>
    <row r="578" spans="1:2" ht="21" x14ac:dyDescent="0.6">
      <c r="A578" s="244"/>
      <c r="B578" s="244"/>
    </row>
    <row r="579" spans="1:2" ht="21" x14ac:dyDescent="0.6">
      <c r="A579" s="244"/>
      <c r="B579" s="244"/>
    </row>
    <row r="580" spans="1:2" ht="21" x14ac:dyDescent="0.6">
      <c r="A580" s="244"/>
      <c r="B580" s="244"/>
    </row>
    <row r="581" spans="1:2" ht="21" x14ac:dyDescent="0.6">
      <c r="A581" s="244"/>
      <c r="B581" s="244"/>
    </row>
    <row r="582" spans="1:2" ht="21" x14ac:dyDescent="0.6">
      <c r="A582" s="244"/>
      <c r="B582" s="244"/>
    </row>
    <row r="583" spans="1:2" ht="21" x14ac:dyDescent="0.6">
      <c r="A583" s="244"/>
      <c r="B583" s="244"/>
    </row>
    <row r="584" spans="1:2" ht="21" x14ac:dyDescent="0.6">
      <c r="A584" s="244"/>
      <c r="B584" s="244"/>
    </row>
    <row r="585" spans="1:2" ht="21" x14ac:dyDescent="0.6">
      <c r="A585" s="245"/>
      <c r="B585" s="244"/>
    </row>
    <row r="586" spans="1:2" ht="21" x14ac:dyDescent="0.6">
      <c r="A586" s="244"/>
      <c r="B586" s="244"/>
    </row>
    <row r="587" spans="1:2" ht="21" x14ac:dyDescent="0.6">
      <c r="A587" s="244"/>
      <c r="B587" s="244"/>
    </row>
    <row r="588" spans="1:2" ht="21" x14ac:dyDescent="0.6">
      <c r="A588" s="244"/>
      <c r="B588" s="244"/>
    </row>
    <row r="589" spans="1:2" ht="21" x14ac:dyDescent="0.6">
      <c r="A589" s="244"/>
      <c r="B589" s="244"/>
    </row>
    <row r="590" spans="1:2" ht="21" x14ac:dyDescent="0.6">
      <c r="A590" s="244"/>
      <c r="B590" s="244"/>
    </row>
    <row r="591" spans="1:2" ht="21" x14ac:dyDescent="0.6">
      <c r="A591" s="244"/>
      <c r="B591" s="244"/>
    </row>
    <row r="592" spans="1:2" ht="21" x14ac:dyDescent="0.6">
      <c r="A592" s="244"/>
      <c r="B592" s="244"/>
    </row>
    <row r="593" spans="1:2" ht="21" x14ac:dyDescent="0.6">
      <c r="A593" s="244"/>
      <c r="B593" s="244"/>
    </row>
    <row r="594" spans="1:2" ht="21" x14ac:dyDescent="0.6">
      <c r="A594" s="244"/>
      <c r="B594" s="244"/>
    </row>
    <row r="595" spans="1:2" ht="21" x14ac:dyDescent="0.6">
      <c r="A595" s="244"/>
      <c r="B595" s="244"/>
    </row>
    <row r="596" spans="1:2" ht="21" x14ac:dyDescent="0.6">
      <c r="A596" s="244"/>
      <c r="B596" s="244"/>
    </row>
    <row r="597" spans="1:2" ht="21" x14ac:dyDescent="0.6">
      <c r="A597" s="244"/>
      <c r="B597" s="244"/>
    </row>
    <row r="598" spans="1:2" ht="21" x14ac:dyDescent="0.6">
      <c r="A598" s="244"/>
      <c r="B598" s="244"/>
    </row>
    <row r="599" spans="1:2" ht="21" x14ac:dyDescent="0.6">
      <c r="A599" s="244"/>
      <c r="B599" s="244"/>
    </row>
    <row r="600" spans="1:2" ht="21" x14ac:dyDescent="0.6">
      <c r="A600" s="244"/>
      <c r="B600" s="244"/>
    </row>
    <row r="601" spans="1:2" ht="21" x14ac:dyDescent="0.6">
      <c r="A601" s="244"/>
      <c r="B601" s="244"/>
    </row>
    <row r="602" spans="1:2" ht="21" x14ac:dyDescent="0.6">
      <c r="A602" s="244"/>
      <c r="B602" s="244"/>
    </row>
    <row r="603" spans="1:2" ht="21" x14ac:dyDescent="0.6">
      <c r="A603" s="244"/>
      <c r="B603" s="244"/>
    </row>
    <row r="604" spans="1:2" ht="21" x14ac:dyDescent="0.6">
      <c r="A604" s="244"/>
      <c r="B604" s="244"/>
    </row>
    <row r="605" spans="1:2" ht="21" x14ac:dyDescent="0.6">
      <c r="A605" s="244"/>
      <c r="B605" s="244"/>
    </row>
    <row r="606" spans="1:2" ht="21" x14ac:dyDescent="0.6">
      <c r="A606" s="244"/>
      <c r="B606" s="244"/>
    </row>
    <row r="607" spans="1:2" ht="21" x14ac:dyDescent="0.6">
      <c r="A607" s="244"/>
      <c r="B607" s="244"/>
    </row>
    <row r="608" spans="1:2" ht="21" x14ac:dyDescent="0.6">
      <c r="A608" s="244"/>
      <c r="B608" s="244"/>
    </row>
    <row r="609" spans="1:2" ht="21" x14ac:dyDescent="0.6">
      <c r="A609" s="244"/>
      <c r="B609" s="244"/>
    </row>
    <row r="610" spans="1:2" ht="21" x14ac:dyDescent="0.6">
      <c r="A610" s="244"/>
      <c r="B610" s="244"/>
    </row>
    <row r="611" spans="1:2" ht="21" x14ac:dyDescent="0.6">
      <c r="A611" s="244"/>
      <c r="B611" s="244"/>
    </row>
    <row r="612" spans="1:2" ht="21" x14ac:dyDescent="0.6">
      <c r="A612" s="244"/>
      <c r="B612" s="244"/>
    </row>
    <row r="613" spans="1:2" ht="21" x14ac:dyDescent="0.6">
      <c r="A613" s="244"/>
      <c r="B613" s="244"/>
    </row>
    <row r="614" spans="1:2" ht="21" x14ac:dyDescent="0.6">
      <c r="A614" s="244"/>
      <c r="B614" s="244"/>
    </row>
    <row r="615" spans="1:2" ht="21" x14ac:dyDescent="0.6">
      <c r="A615" s="244"/>
      <c r="B615" s="244"/>
    </row>
    <row r="616" spans="1:2" ht="21" x14ac:dyDescent="0.6">
      <c r="A616" s="244"/>
      <c r="B616" s="244"/>
    </row>
    <row r="617" spans="1:2" ht="21" x14ac:dyDescent="0.6">
      <c r="A617" s="244"/>
      <c r="B617" s="244"/>
    </row>
    <row r="618" spans="1:2" ht="21" x14ac:dyDescent="0.6">
      <c r="A618" s="244"/>
      <c r="B618" s="244"/>
    </row>
    <row r="619" spans="1:2" ht="21" x14ac:dyDescent="0.6">
      <c r="A619" s="244"/>
      <c r="B619" s="244"/>
    </row>
    <row r="620" spans="1:2" ht="21" x14ac:dyDescent="0.6">
      <c r="A620" s="244"/>
      <c r="B620" s="244"/>
    </row>
    <row r="621" spans="1:2" ht="21" x14ac:dyDescent="0.6">
      <c r="A621" s="244"/>
      <c r="B621" s="244"/>
    </row>
    <row r="622" spans="1:2" ht="21" x14ac:dyDescent="0.6">
      <c r="A622" s="244"/>
      <c r="B622" s="244"/>
    </row>
    <row r="623" spans="1:2" ht="21" x14ac:dyDescent="0.6">
      <c r="A623" s="244"/>
      <c r="B623" s="244"/>
    </row>
    <row r="624" spans="1:2" ht="21" x14ac:dyDescent="0.6">
      <c r="A624" s="244"/>
      <c r="B624" s="244"/>
    </row>
    <row r="625" spans="1:23" ht="21" x14ac:dyDescent="0.6">
      <c r="A625" s="244"/>
      <c r="B625" s="244"/>
    </row>
    <row r="626" spans="1:23" ht="21" x14ac:dyDescent="0.6">
      <c r="A626" s="244"/>
      <c r="B626" s="244"/>
    </row>
    <row r="627" spans="1:23" ht="21" x14ac:dyDescent="0.6">
      <c r="A627" s="244"/>
      <c r="B627" s="244"/>
    </row>
    <row r="628" spans="1:23" ht="21" x14ac:dyDescent="0.6">
      <c r="A628" s="244"/>
      <c r="B628" s="244"/>
    </row>
    <row r="629" spans="1:23" ht="21" x14ac:dyDescent="0.6">
      <c r="A629" s="244"/>
      <c r="B629" s="244"/>
    </row>
    <row r="630" spans="1:23" ht="21" x14ac:dyDescent="0.6">
      <c r="A630" s="244"/>
      <c r="B630" s="244"/>
    </row>
    <row r="631" spans="1:23" ht="21" x14ac:dyDescent="0.6">
      <c r="A631" s="244"/>
      <c r="B631" s="244"/>
    </row>
    <row r="632" spans="1:23" ht="21" x14ac:dyDescent="0.6">
      <c r="A632" s="244"/>
      <c r="B632" s="244"/>
    </row>
    <row r="633" spans="1:23" ht="21" x14ac:dyDescent="0.6">
      <c r="A633" s="244"/>
      <c r="B633" s="244"/>
    </row>
    <row r="634" spans="1:23" ht="21" x14ac:dyDescent="0.6">
      <c r="A634" s="244"/>
      <c r="B634" s="244"/>
    </row>
    <row r="635" spans="1:23" ht="21" x14ac:dyDescent="0.6">
      <c r="A635" s="244"/>
      <c r="B635" s="244"/>
    </row>
    <row r="636" spans="1:23" ht="21" x14ac:dyDescent="0.6">
      <c r="A636" s="244"/>
      <c r="B636" s="244"/>
      <c r="D636" s="246"/>
      <c r="E636" s="246"/>
      <c r="F636" s="247"/>
      <c r="G636" s="246"/>
      <c r="H636" s="247"/>
      <c r="I636" s="247"/>
      <c r="J636" s="247"/>
      <c r="K636" s="247"/>
      <c r="L636" s="248"/>
      <c r="M636" s="248"/>
      <c r="N636" s="248"/>
      <c r="O636" s="248"/>
      <c r="P636" s="248"/>
      <c r="Q636" s="248"/>
      <c r="R636" s="248"/>
      <c r="S636" s="248"/>
      <c r="T636" s="248"/>
      <c r="U636" s="248"/>
      <c r="V636" s="248"/>
      <c r="W636" s="248"/>
    </row>
    <row r="637" spans="1:23" ht="21" x14ac:dyDescent="0.6">
      <c r="A637" s="244"/>
      <c r="B637" s="244"/>
    </row>
    <row r="638" spans="1:23" ht="21" x14ac:dyDescent="0.6">
      <c r="A638" s="244"/>
      <c r="B638" s="244"/>
    </row>
    <row r="639" spans="1:23" ht="21" x14ac:dyDescent="0.6">
      <c r="A639" s="244"/>
      <c r="B639" s="244"/>
    </row>
    <row r="640" spans="1:23" ht="21" x14ac:dyDescent="0.6">
      <c r="A640" s="244"/>
      <c r="B640" s="244"/>
    </row>
    <row r="641" spans="1:2" ht="21" x14ac:dyDescent="0.6">
      <c r="A641" s="244"/>
      <c r="B641" s="244"/>
    </row>
    <row r="642" spans="1:2" ht="21" x14ac:dyDescent="0.6">
      <c r="A642" s="244"/>
      <c r="B642" s="244"/>
    </row>
    <row r="643" spans="1:2" ht="21" x14ac:dyDescent="0.6">
      <c r="A643" s="244"/>
      <c r="B643" s="244"/>
    </row>
    <row r="644" spans="1:2" ht="21" x14ac:dyDescent="0.6">
      <c r="A644" s="244"/>
      <c r="B644" s="244"/>
    </row>
    <row r="645" spans="1:2" ht="21" x14ac:dyDescent="0.6">
      <c r="A645" s="244"/>
      <c r="B645" s="244"/>
    </row>
    <row r="646" spans="1:2" ht="21" x14ac:dyDescent="0.6">
      <c r="A646" s="244"/>
      <c r="B646" s="244"/>
    </row>
    <row r="647" spans="1:2" ht="21" x14ac:dyDescent="0.6">
      <c r="A647" s="244"/>
      <c r="B647" s="244"/>
    </row>
    <row r="648" spans="1:2" ht="21" x14ac:dyDescent="0.6">
      <c r="A648" s="244"/>
      <c r="B648" s="244"/>
    </row>
    <row r="649" spans="1:2" ht="21" x14ac:dyDescent="0.6">
      <c r="A649" s="244"/>
      <c r="B649" s="244"/>
    </row>
    <row r="650" spans="1:2" ht="21" x14ac:dyDescent="0.6">
      <c r="A650" s="244"/>
      <c r="B650" s="244"/>
    </row>
    <row r="651" spans="1:2" ht="21" x14ac:dyDescent="0.6">
      <c r="A651" s="244"/>
      <c r="B651" s="244"/>
    </row>
    <row r="652" spans="1:2" ht="21" x14ac:dyDescent="0.6">
      <c r="A652" s="244"/>
      <c r="B652" s="244"/>
    </row>
    <row r="653" spans="1:2" ht="21" x14ac:dyDescent="0.6">
      <c r="A653" s="244"/>
      <c r="B653" s="244"/>
    </row>
    <row r="654" spans="1:2" ht="21" x14ac:dyDescent="0.6">
      <c r="A654" s="244"/>
      <c r="B654" s="244"/>
    </row>
    <row r="655" spans="1:2" ht="21" x14ac:dyDescent="0.6">
      <c r="A655" s="244"/>
      <c r="B655" s="244"/>
    </row>
    <row r="656" spans="1:2" ht="21" x14ac:dyDescent="0.6">
      <c r="A656" s="245"/>
      <c r="B656" s="244"/>
    </row>
    <row r="657" spans="1:2" ht="21" x14ac:dyDescent="0.6">
      <c r="A657" s="244"/>
      <c r="B657" s="244"/>
    </row>
    <row r="658" spans="1:2" ht="21" x14ac:dyDescent="0.6">
      <c r="A658" s="244"/>
      <c r="B658" s="244"/>
    </row>
    <row r="659" spans="1:2" ht="21" x14ac:dyDescent="0.6">
      <c r="A659" s="244"/>
      <c r="B659" s="244"/>
    </row>
    <row r="660" spans="1:2" ht="21" x14ac:dyDescent="0.6">
      <c r="A660" s="244"/>
      <c r="B660" s="244"/>
    </row>
    <row r="661" spans="1:2" ht="21" x14ac:dyDescent="0.6">
      <c r="A661" s="244"/>
      <c r="B661" s="244"/>
    </row>
    <row r="662" spans="1:2" ht="21" x14ac:dyDescent="0.6">
      <c r="A662" s="244"/>
      <c r="B662" s="244"/>
    </row>
    <row r="663" spans="1:2" ht="21" x14ac:dyDescent="0.6">
      <c r="A663" s="244"/>
      <c r="B663" s="244"/>
    </row>
    <row r="664" spans="1:2" ht="21" x14ac:dyDescent="0.6">
      <c r="A664" s="244"/>
      <c r="B664" s="244"/>
    </row>
    <row r="665" spans="1:2" ht="21" x14ac:dyDescent="0.6">
      <c r="A665" s="244"/>
      <c r="B665" s="244"/>
    </row>
    <row r="666" spans="1:2" ht="21" x14ac:dyDescent="0.6">
      <c r="A666" s="244"/>
      <c r="B666" s="244"/>
    </row>
    <row r="667" spans="1:2" ht="21" x14ac:dyDescent="0.6">
      <c r="A667" s="244"/>
      <c r="B667" s="244"/>
    </row>
    <row r="668" spans="1:2" ht="21" x14ac:dyDescent="0.6">
      <c r="A668" s="244"/>
      <c r="B668" s="244"/>
    </row>
    <row r="669" spans="1:2" ht="21" x14ac:dyDescent="0.6">
      <c r="A669" s="244"/>
      <c r="B669" s="244"/>
    </row>
    <row r="670" spans="1:2" ht="21" x14ac:dyDescent="0.6">
      <c r="A670" s="244"/>
      <c r="B670" s="244"/>
    </row>
    <row r="671" spans="1:2" ht="21" x14ac:dyDescent="0.6">
      <c r="A671" s="244"/>
      <c r="B671" s="244"/>
    </row>
    <row r="672" spans="1:2" ht="21" x14ac:dyDescent="0.6">
      <c r="A672" s="244"/>
      <c r="B672" s="244"/>
    </row>
    <row r="673" spans="1:2" ht="21" x14ac:dyDescent="0.6">
      <c r="A673" s="244"/>
      <c r="B673" s="244"/>
    </row>
    <row r="674" spans="1:2" ht="21" x14ac:dyDescent="0.6">
      <c r="A674" s="244"/>
      <c r="B674" s="244"/>
    </row>
    <row r="675" spans="1:2" ht="21" x14ac:dyDescent="0.6">
      <c r="A675" s="244"/>
      <c r="B675" s="244"/>
    </row>
    <row r="676" spans="1:2" ht="21" x14ac:dyDescent="0.6">
      <c r="A676" s="244"/>
      <c r="B676" s="244"/>
    </row>
    <row r="677" spans="1:2" ht="21" x14ac:dyDescent="0.6">
      <c r="A677" s="244"/>
      <c r="B677" s="244"/>
    </row>
    <row r="678" spans="1:2" ht="21" x14ac:dyDescent="0.6">
      <c r="A678" s="244"/>
      <c r="B678" s="244"/>
    </row>
    <row r="679" spans="1:2" ht="21" x14ac:dyDescent="0.6">
      <c r="A679" s="244"/>
      <c r="B679" s="244"/>
    </row>
    <row r="680" spans="1:2" ht="21" x14ac:dyDescent="0.6">
      <c r="A680" s="244"/>
      <c r="B680" s="244"/>
    </row>
    <row r="681" spans="1:2" ht="21" x14ac:dyDescent="0.6">
      <c r="A681" s="244"/>
      <c r="B681" s="244"/>
    </row>
    <row r="682" spans="1:2" ht="21" x14ac:dyDescent="0.6">
      <c r="A682" s="244"/>
      <c r="B682" s="244"/>
    </row>
    <row r="683" spans="1:2" ht="21" x14ac:dyDescent="0.6">
      <c r="A683" s="244"/>
      <c r="B683" s="244"/>
    </row>
    <row r="684" spans="1:2" ht="21" x14ac:dyDescent="0.6">
      <c r="A684" s="244"/>
      <c r="B684" s="244"/>
    </row>
    <row r="685" spans="1:2" ht="21" x14ac:dyDescent="0.6">
      <c r="A685" s="244"/>
      <c r="B685" s="244"/>
    </row>
    <row r="686" spans="1:2" ht="21" x14ac:dyDescent="0.6">
      <c r="A686" s="244"/>
      <c r="B686" s="244"/>
    </row>
    <row r="687" spans="1:2" ht="21" x14ac:dyDescent="0.6">
      <c r="A687" s="244"/>
      <c r="B687" s="244"/>
    </row>
    <row r="688" spans="1:2" ht="21" x14ac:dyDescent="0.6">
      <c r="A688" s="244"/>
      <c r="B688" s="244"/>
    </row>
    <row r="689" spans="1:2" ht="21" x14ac:dyDescent="0.6">
      <c r="A689" s="244"/>
      <c r="B689" s="244"/>
    </row>
    <row r="690" spans="1:2" ht="21" x14ac:dyDescent="0.6">
      <c r="A690" s="244"/>
      <c r="B690" s="244"/>
    </row>
    <row r="691" spans="1:2" ht="21" x14ac:dyDescent="0.6">
      <c r="A691" s="244"/>
      <c r="B691" s="244"/>
    </row>
    <row r="692" spans="1:2" ht="21" x14ac:dyDescent="0.6">
      <c r="A692" s="244"/>
      <c r="B692" s="244"/>
    </row>
    <row r="693" spans="1:2" ht="21" x14ac:dyDescent="0.6">
      <c r="A693" s="244"/>
      <c r="B693" s="244"/>
    </row>
    <row r="694" spans="1:2" ht="21" x14ac:dyDescent="0.6">
      <c r="A694" s="244"/>
      <c r="B694" s="244"/>
    </row>
    <row r="695" spans="1:2" ht="21" x14ac:dyDescent="0.6">
      <c r="A695" s="244"/>
      <c r="B695" s="244"/>
    </row>
    <row r="696" spans="1:2" ht="21" x14ac:dyDescent="0.6">
      <c r="A696" s="244"/>
      <c r="B696" s="244"/>
    </row>
    <row r="697" spans="1:2" ht="21" x14ac:dyDescent="0.6">
      <c r="A697" s="244"/>
      <c r="B697" s="244"/>
    </row>
    <row r="698" spans="1:2" ht="21" x14ac:dyDescent="0.6">
      <c r="A698" s="244"/>
      <c r="B698" s="244"/>
    </row>
    <row r="699" spans="1:2" ht="21" x14ac:dyDescent="0.6">
      <c r="A699" s="244"/>
      <c r="B699" s="244"/>
    </row>
    <row r="700" spans="1:2" ht="21" x14ac:dyDescent="0.6">
      <c r="A700" s="244"/>
      <c r="B700" s="244"/>
    </row>
    <row r="701" spans="1:2" ht="21" x14ac:dyDescent="0.6">
      <c r="A701" s="244"/>
      <c r="B701" s="244"/>
    </row>
    <row r="702" spans="1:2" ht="21" x14ac:dyDescent="0.6">
      <c r="A702" s="244"/>
      <c r="B702" s="244"/>
    </row>
    <row r="703" spans="1:2" ht="21" x14ac:dyDescent="0.6">
      <c r="A703" s="244"/>
      <c r="B703" s="244"/>
    </row>
    <row r="704" spans="1:2" ht="21" x14ac:dyDescent="0.6">
      <c r="A704" s="244"/>
      <c r="B704" s="244"/>
    </row>
    <row r="705" spans="1:2" ht="21" x14ac:dyDescent="0.6">
      <c r="A705" s="244"/>
      <c r="B705" s="244"/>
    </row>
    <row r="706" spans="1:2" ht="21" x14ac:dyDescent="0.6">
      <c r="A706" s="244"/>
      <c r="B706" s="244"/>
    </row>
    <row r="707" spans="1:2" ht="21" x14ac:dyDescent="0.6">
      <c r="A707" s="244"/>
      <c r="B707" s="244"/>
    </row>
    <row r="708" spans="1:2" ht="21" x14ac:dyDescent="0.6">
      <c r="A708" s="244"/>
      <c r="B708" s="244"/>
    </row>
    <row r="709" spans="1:2" ht="21" x14ac:dyDescent="0.6">
      <c r="A709" s="244"/>
      <c r="B709" s="244"/>
    </row>
    <row r="710" spans="1:2" ht="21" x14ac:dyDescent="0.6">
      <c r="A710" s="244"/>
      <c r="B710" s="244"/>
    </row>
    <row r="711" spans="1:2" ht="21" x14ac:dyDescent="0.6">
      <c r="A711" s="244"/>
      <c r="B711" s="244"/>
    </row>
    <row r="712" spans="1:2" ht="21" x14ac:dyDescent="0.6">
      <c r="A712" s="244"/>
      <c r="B712" s="244"/>
    </row>
    <row r="713" spans="1:2" ht="21" x14ac:dyDescent="0.6">
      <c r="A713" s="244"/>
      <c r="B713" s="244"/>
    </row>
    <row r="714" spans="1:2" ht="21" x14ac:dyDescent="0.6">
      <c r="A714" s="244"/>
      <c r="B714" s="244"/>
    </row>
    <row r="715" spans="1:2" ht="21" x14ac:dyDescent="0.6">
      <c r="A715" s="244"/>
      <c r="B715" s="244"/>
    </row>
    <row r="716" spans="1:2" ht="21" x14ac:dyDescent="0.6">
      <c r="A716" s="244"/>
      <c r="B716" s="244"/>
    </row>
    <row r="717" spans="1:2" ht="21" x14ac:dyDescent="0.6">
      <c r="A717" s="244"/>
      <c r="B717" s="244"/>
    </row>
    <row r="718" spans="1:2" ht="21" x14ac:dyDescent="0.6">
      <c r="A718" s="244"/>
      <c r="B718" s="244"/>
    </row>
    <row r="719" spans="1:2" ht="21" x14ac:dyDescent="0.6">
      <c r="A719" s="244"/>
      <c r="B719" s="244"/>
    </row>
    <row r="720" spans="1:2" ht="21" x14ac:dyDescent="0.6">
      <c r="A720" s="244"/>
      <c r="B720" s="244"/>
    </row>
    <row r="721" spans="1:2" ht="21" x14ac:dyDescent="0.6">
      <c r="A721" s="244"/>
      <c r="B721" s="244"/>
    </row>
    <row r="722" spans="1:2" ht="21" x14ac:dyDescent="0.6">
      <c r="A722" s="244"/>
      <c r="B722" s="244"/>
    </row>
    <row r="723" spans="1:2" ht="21" x14ac:dyDescent="0.6">
      <c r="A723" s="244"/>
      <c r="B723" s="244"/>
    </row>
    <row r="724" spans="1:2" ht="21" x14ac:dyDescent="0.6">
      <c r="A724" s="244"/>
      <c r="B724" s="244"/>
    </row>
    <row r="725" spans="1:2" ht="21" x14ac:dyDescent="0.6">
      <c r="A725" s="244"/>
      <c r="B725" s="244"/>
    </row>
    <row r="726" spans="1:2" ht="21" x14ac:dyDescent="0.6">
      <c r="A726" s="244"/>
      <c r="B726" s="244"/>
    </row>
    <row r="727" spans="1:2" ht="21" x14ac:dyDescent="0.6">
      <c r="A727" s="244"/>
      <c r="B727" s="244"/>
    </row>
    <row r="728" spans="1:2" ht="21" x14ac:dyDescent="0.6">
      <c r="A728" s="244"/>
      <c r="B728" s="244"/>
    </row>
    <row r="729" spans="1:2" ht="21" x14ac:dyDescent="0.6">
      <c r="A729" s="244"/>
      <c r="B729" s="244"/>
    </row>
    <row r="730" spans="1:2" ht="21" x14ac:dyDescent="0.6">
      <c r="A730" s="244"/>
      <c r="B730" s="244"/>
    </row>
    <row r="731" spans="1:2" ht="21" x14ac:dyDescent="0.6">
      <c r="A731" s="244"/>
      <c r="B731" s="244"/>
    </row>
    <row r="732" spans="1:2" ht="21" x14ac:dyDescent="0.6">
      <c r="A732" s="244"/>
      <c r="B732" s="244"/>
    </row>
    <row r="733" spans="1:2" ht="21" x14ac:dyDescent="0.6">
      <c r="A733" s="244"/>
      <c r="B733" s="244"/>
    </row>
    <row r="734" spans="1:2" ht="21" x14ac:dyDescent="0.6">
      <c r="A734" s="244"/>
      <c r="B734" s="244"/>
    </row>
    <row r="735" spans="1:2" ht="21" x14ac:dyDescent="0.6">
      <c r="A735" s="244"/>
      <c r="B735" s="244"/>
    </row>
    <row r="736" spans="1:2" ht="21" x14ac:dyDescent="0.6">
      <c r="A736" s="244"/>
      <c r="B736" s="244"/>
    </row>
    <row r="737" spans="1:2" ht="21" x14ac:dyDescent="0.6">
      <c r="A737" s="244"/>
      <c r="B737" s="244"/>
    </row>
    <row r="738" spans="1:2" ht="21" x14ac:dyDescent="0.6">
      <c r="A738" s="245"/>
      <c r="B738" s="244"/>
    </row>
    <row r="739" spans="1:2" ht="21" x14ac:dyDescent="0.6">
      <c r="A739" s="244"/>
      <c r="B739" s="244"/>
    </row>
    <row r="740" spans="1:2" ht="21" x14ac:dyDescent="0.6">
      <c r="A740" s="244"/>
      <c r="B740" s="244"/>
    </row>
    <row r="741" spans="1:2" ht="21" x14ac:dyDescent="0.6">
      <c r="A741" s="244"/>
      <c r="B741" s="244"/>
    </row>
    <row r="742" spans="1:2" ht="21" x14ac:dyDescent="0.6">
      <c r="A742" s="244"/>
      <c r="B742" s="244"/>
    </row>
    <row r="743" spans="1:2" ht="21" x14ac:dyDescent="0.6">
      <c r="A743" s="244"/>
      <c r="B743" s="244"/>
    </row>
    <row r="744" spans="1:2" ht="21" x14ac:dyDescent="0.6">
      <c r="A744" s="244"/>
      <c r="B744" s="244"/>
    </row>
    <row r="745" spans="1:2" ht="21" x14ac:dyDescent="0.6">
      <c r="A745" s="244"/>
      <c r="B745" s="244"/>
    </row>
    <row r="746" spans="1:2" ht="21" x14ac:dyDescent="0.6">
      <c r="A746" s="244"/>
      <c r="B746" s="244"/>
    </row>
    <row r="747" spans="1:2" ht="21" x14ac:dyDescent="0.6">
      <c r="A747" s="244"/>
      <c r="B747" s="244"/>
    </row>
    <row r="748" spans="1:2" ht="21" x14ac:dyDescent="0.6">
      <c r="A748" s="244"/>
      <c r="B748" s="244"/>
    </row>
    <row r="749" spans="1:2" ht="21" x14ac:dyDescent="0.6">
      <c r="A749" s="244"/>
      <c r="B749" s="244"/>
    </row>
    <row r="750" spans="1:2" ht="21" x14ac:dyDescent="0.6">
      <c r="A750" s="244"/>
      <c r="B750" s="244"/>
    </row>
    <row r="751" spans="1:2" ht="21" x14ac:dyDescent="0.6">
      <c r="A751" s="244"/>
      <c r="B751" s="244"/>
    </row>
    <row r="752" spans="1:2" ht="21" x14ac:dyDescent="0.6">
      <c r="A752" s="244"/>
      <c r="B752" s="244"/>
    </row>
    <row r="753" spans="1:2" ht="21" x14ac:dyDescent="0.6">
      <c r="A753" s="244"/>
      <c r="B753" s="244"/>
    </row>
    <row r="754" spans="1:2" ht="21" x14ac:dyDescent="0.6">
      <c r="A754" s="244"/>
      <c r="B754" s="244"/>
    </row>
    <row r="755" spans="1:2" ht="21" x14ac:dyDescent="0.6">
      <c r="A755" s="244"/>
      <c r="B755" s="244"/>
    </row>
    <row r="756" spans="1:2" ht="21" x14ac:dyDescent="0.6">
      <c r="A756" s="244"/>
      <c r="B756" s="244"/>
    </row>
    <row r="757" spans="1:2" ht="21" x14ac:dyDescent="0.6">
      <c r="A757" s="244"/>
      <c r="B757" s="244"/>
    </row>
    <row r="758" spans="1:2" ht="21" x14ac:dyDescent="0.6">
      <c r="A758" s="244"/>
      <c r="B758" s="244"/>
    </row>
    <row r="759" spans="1:2" ht="21" x14ac:dyDescent="0.6">
      <c r="A759" s="244"/>
      <c r="B759" s="244"/>
    </row>
    <row r="760" spans="1:2" ht="21" x14ac:dyDescent="0.6">
      <c r="A760" s="244"/>
      <c r="B760" s="244"/>
    </row>
    <row r="761" spans="1:2" ht="21" x14ac:dyDescent="0.6">
      <c r="A761" s="244"/>
      <c r="B761" s="244"/>
    </row>
    <row r="762" spans="1:2" ht="21" x14ac:dyDescent="0.6">
      <c r="A762" s="244"/>
      <c r="B762" s="244"/>
    </row>
    <row r="763" spans="1:2" ht="21" x14ac:dyDescent="0.6">
      <c r="A763" s="244"/>
      <c r="B763" s="244"/>
    </row>
    <row r="764" spans="1:2" ht="21" x14ac:dyDescent="0.6">
      <c r="A764" s="244"/>
      <c r="B764" s="244"/>
    </row>
    <row r="765" spans="1:2" ht="21" x14ac:dyDescent="0.6">
      <c r="A765" s="244"/>
      <c r="B765" s="244"/>
    </row>
    <row r="766" spans="1:2" ht="21" x14ac:dyDescent="0.6">
      <c r="A766" s="244"/>
      <c r="B766" s="244"/>
    </row>
    <row r="767" spans="1:2" ht="21" x14ac:dyDescent="0.6">
      <c r="A767" s="244"/>
      <c r="B767" s="244"/>
    </row>
    <row r="768" spans="1:2" ht="21" x14ac:dyDescent="0.6">
      <c r="A768" s="244"/>
      <c r="B768" s="244"/>
    </row>
    <row r="769" spans="1:2" ht="21" x14ac:dyDescent="0.6">
      <c r="A769" s="244"/>
      <c r="B769" s="244"/>
    </row>
    <row r="770" spans="1:2" ht="21" x14ac:dyDescent="0.6">
      <c r="A770" s="244"/>
      <c r="B770" s="244"/>
    </row>
    <row r="771" spans="1:2" ht="21" x14ac:dyDescent="0.6">
      <c r="A771" s="244"/>
      <c r="B771" s="244"/>
    </row>
    <row r="772" spans="1:2" ht="21" x14ac:dyDescent="0.6">
      <c r="A772" s="244"/>
      <c r="B772" s="244"/>
    </row>
    <row r="773" spans="1:2" ht="21" x14ac:dyDescent="0.6">
      <c r="A773" s="244"/>
      <c r="B773" s="244"/>
    </row>
    <row r="774" spans="1:2" ht="21" x14ac:dyDescent="0.6">
      <c r="A774" s="244"/>
      <c r="B774" s="244"/>
    </row>
    <row r="775" spans="1:2" ht="21" x14ac:dyDescent="0.6">
      <c r="A775" s="244"/>
      <c r="B775" s="244"/>
    </row>
    <row r="776" spans="1:2" ht="21" x14ac:dyDescent="0.6">
      <c r="A776" s="244"/>
      <c r="B776" s="244"/>
    </row>
    <row r="777" spans="1:2" ht="21" x14ac:dyDescent="0.6">
      <c r="A777" s="244"/>
      <c r="B777" s="244"/>
    </row>
    <row r="778" spans="1:2" ht="21" x14ac:dyDescent="0.6">
      <c r="A778" s="244"/>
      <c r="B778" s="244"/>
    </row>
    <row r="779" spans="1:2" ht="21" x14ac:dyDescent="0.6">
      <c r="A779" s="244"/>
      <c r="B779" s="244"/>
    </row>
    <row r="780" spans="1:2" ht="21" x14ac:dyDescent="0.6">
      <c r="A780" s="244"/>
      <c r="B780" s="244"/>
    </row>
    <row r="781" spans="1:2" ht="21" x14ac:dyDescent="0.6">
      <c r="A781" s="244"/>
      <c r="B781" s="244"/>
    </row>
    <row r="782" spans="1:2" ht="21" x14ac:dyDescent="0.6">
      <c r="A782" s="244"/>
      <c r="B782" s="244"/>
    </row>
    <row r="783" spans="1:2" ht="21" x14ac:dyDescent="0.6">
      <c r="A783" s="244"/>
      <c r="B783" s="244"/>
    </row>
    <row r="784" spans="1:2" ht="21" x14ac:dyDescent="0.6">
      <c r="A784" s="244"/>
      <c r="B784" s="244"/>
    </row>
    <row r="785" spans="1:2" ht="21" x14ac:dyDescent="0.6">
      <c r="A785" s="244"/>
      <c r="B785" s="244"/>
    </row>
    <row r="786" spans="1:2" ht="21" x14ac:dyDescent="0.6">
      <c r="A786" s="244"/>
      <c r="B786" s="244"/>
    </row>
    <row r="787" spans="1:2" ht="21" x14ac:dyDescent="0.6">
      <c r="A787" s="244"/>
      <c r="B787" s="244"/>
    </row>
    <row r="788" spans="1:2" ht="21" x14ac:dyDescent="0.6">
      <c r="A788" s="244"/>
      <c r="B788" s="244"/>
    </row>
    <row r="789" spans="1:2" ht="21" x14ac:dyDescent="0.6">
      <c r="A789" s="244"/>
      <c r="B789" s="244"/>
    </row>
    <row r="790" spans="1:2" ht="21" x14ac:dyDescent="0.6">
      <c r="A790" s="244"/>
      <c r="B790" s="244"/>
    </row>
    <row r="791" spans="1:2" ht="21" x14ac:dyDescent="0.6">
      <c r="A791" s="244"/>
      <c r="B791" s="244"/>
    </row>
    <row r="792" spans="1:2" ht="21" x14ac:dyDescent="0.6">
      <c r="A792" s="244"/>
      <c r="B792" s="244"/>
    </row>
    <row r="793" spans="1:2" ht="21" x14ac:dyDescent="0.6">
      <c r="A793" s="244"/>
      <c r="B793" s="244"/>
    </row>
    <row r="794" spans="1:2" ht="21" x14ac:dyDescent="0.6">
      <c r="A794" s="244"/>
      <c r="B794" s="244"/>
    </row>
    <row r="795" spans="1:2" ht="21" x14ac:dyDescent="0.6">
      <c r="A795" s="244"/>
      <c r="B795" s="244"/>
    </row>
    <row r="796" spans="1:2" ht="21" x14ac:dyDescent="0.6">
      <c r="A796" s="244"/>
      <c r="B796" s="244"/>
    </row>
    <row r="797" spans="1:2" ht="21" x14ac:dyDescent="0.6">
      <c r="A797" s="244"/>
      <c r="B797" s="244"/>
    </row>
    <row r="798" spans="1:2" ht="21" x14ac:dyDescent="0.6">
      <c r="A798" s="244"/>
      <c r="B798" s="244"/>
    </row>
    <row r="799" spans="1:2" ht="21" x14ac:dyDescent="0.6">
      <c r="A799" s="244"/>
      <c r="B799" s="244"/>
    </row>
    <row r="800" spans="1:2" ht="21" x14ac:dyDescent="0.6">
      <c r="A800" s="244"/>
      <c r="B800" s="244"/>
    </row>
    <row r="801" spans="1:2" ht="21" x14ac:dyDescent="0.6">
      <c r="A801" s="244"/>
      <c r="B801" s="244"/>
    </row>
    <row r="802" spans="1:2" ht="21" x14ac:dyDescent="0.6">
      <c r="A802" s="244"/>
      <c r="B802" s="244"/>
    </row>
    <row r="803" spans="1:2" ht="21" x14ac:dyDescent="0.6">
      <c r="A803" s="244"/>
      <c r="B803" s="244"/>
    </row>
    <row r="804" spans="1:2" ht="21" x14ac:dyDescent="0.6">
      <c r="A804" s="244"/>
      <c r="B804" s="244"/>
    </row>
    <row r="805" spans="1:2" ht="21" x14ac:dyDescent="0.6">
      <c r="A805" s="244"/>
      <c r="B805" s="244"/>
    </row>
    <row r="806" spans="1:2" ht="21" x14ac:dyDescent="0.6">
      <c r="A806" s="244"/>
      <c r="B806" s="244"/>
    </row>
    <row r="807" spans="1:2" ht="21" x14ac:dyDescent="0.6">
      <c r="A807" s="244"/>
      <c r="B807" s="244"/>
    </row>
    <row r="808" spans="1:2" ht="21" x14ac:dyDescent="0.6">
      <c r="A808" s="244"/>
      <c r="B808" s="244"/>
    </row>
    <row r="809" spans="1:2" ht="21" x14ac:dyDescent="0.6">
      <c r="A809" s="244"/>
      <c r="B809" s="244"/>
    </row>
    <row r="810" spans="1:2" ht="21" x14ac:dyDescent="0.6">
      <c r="A810" s="244"/>
      <c r="B810" s="244"/>
    </row>
    <row r="811" spans="1:2" ht="21" x14ac:dyDescent="0.6">
      <c r="A811" s="244"/>
      <c r="B811" s="244"/>
    </row>
    <row r="812" spans="1:2" ht="21" x14ac:dyDescent="0.6">
      <c r="A812" s="244"/>
      <c r="B812" s="244"/>
    </row>
    <row r="813" spans="1:2" ht="21" x14ac:dyDescent="0.6">
      <c r="A813" s="244"/>
      <c r="B813" s="244"/>
    </row>
    <row r="814" spans="1:2" ht="21" x14ac:dyDescent="0.6">
      <c r="A814" s="244"/>
      <c r="B814" s="244"/>
    </row>
    <row r="815" spans="1:2" ht="21" x14ac:dyDescent="0.6">
      <c r="A815" s="244"/>
      <c r="B815" s="244"/>
    </row>
    <row r="816" spans="1:2" ht="21" x14ac:dyDescent="0.6">
      <c r="A816" s="245"/>
      <c r="B816" s="244"/>
    </row>
    <row r="817" spans="1:23" ht="21" x14ac:dyDescent="0.6">
      <c r="A817" s="249"/>
      <c r="B817" s="249"/>
      <c r="C817" s="249"/>
      <c r="D817" s="249"/>
      <c r="E817" s="249"/>
      <c r="F817" s="250"/>
      <c r="G817" s="249"/>
      <c r="H817" s="250"/>
      <c r="I817" s="250"/>
      <c r="J817" s="250"/>
      <c r="K817" s="250"/>
      <c r="L817" s="251"/>
      <c r="M817" s="251"/>
      <c r="N817" s="251"/>
      <c r="O817" s="251"/>
      <c r="P817" s="251"/>
      <c r="Q817" s="251"/>
      <c r="R817" s="251"/>
      <c r="S817" s="251"/>
      <c r="T817" s="251"/>
      <c r="U817" s="251"/>
      <c r="V817" s="251"/>
      <c r="W817" s="251"/>
    </row>
  </sheetData>
  <mergeCells count="8">
    <mergeCell ref="AA3:AC3"/>
    <mergeCell ref="AD3:AF3"/>
    <mergeCell ref="I3:K3"/>
    <mergeCell ref="L3:N3"/>
    <mergeCell ref="O3:Q3"/>
    <mergeCell ref="R3:T3"/>
    <mergeCell ref="U3:W3"/>
    <mergeCell ref="X3:Z3"/>
  </mergeCells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1.ตรวจสอบความครบถ้วน7แผน ราย รพ</vt:lpstr>
      <vt:lpstr>2.ผลการวิเคราะห์ตรวจสอบ</vt:lpstr>
      <vt:lpstr>ผลการวิเคราะห์ตรวจสอบ (2)</vt:lpstr>
      <vt:lpstr>3.รพ. ที่ลงทุนเกิน 20% EBITDA</vt:lpstr>
      <vt:lpstr>4.การจัดทำแผน ราย จว</vt:lpstr>
      <vt:lpstr>เขต 8 เปรียบเทียบการเงิน 3  ปี</vt:lpstr>
      <vt:lpstr>'1.ตรวจสอบความครบถ้วน7แผน ราย รพ'!Print_Titles</vt:lpstr>
      <vt:lpstr>'2.ผลการวิเคราะห์ตรวจสอบ'!Print_Titles</vt:lpstr>
      <vt:lpstr>'3.รพ. ที่ลงทุนเกิน 20% EBITDA'!Print_Titles</vt:lpstr>
      <vt:lpstr>'4.การจัดทำแผน ราย จว'!Print_Titles</vt:lpstr>
      <vt:lpstr>'ผลการวิเคราะห์ตรวจสอบ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2024-11-12T02:49:04Z</cp:lastPrinted>
  <dcterms:created xsi:type="dcterms:W3CDTF">2024-07-25T14:12:02Z</dcterms:created>
  <dcterms:modified xsi:type="dcterms:W3CDTF">2024-11-29T07:50:54Z</dcterms:modified>
</cp:coreProperties>
</file>