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68\unitcost ต.ค.67\"/>
    </mc:Choice>
  </mc:AlternateContent>
  <bookViews>
    <workbookView xWindow="0" yWindow="0" windowWidth="23040" windowHeight="8688" tabRatio="749" activeTab="2"/>
  </bookViews>
  <sheets>
    <sheet name="รายเขต" sheetId="118" r:id="rId1"/>
    <sheet name="ค่ากลางกลุ่ม UnitCost, HGR" sheetId="63" r:id="rId2"/>
    <sheet name="ต.ค.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E14" i="119" l="1"/>
  <c r="G14" i="119" s="1"/>
  <c r="I14" i="119" s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E8" i="119" s="1"/>
  <c r="G8" i="119" s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2" i="119" l="1"/>
  <c r="G12" i="119" s="1"/>
  <c r="E13" i="119"/>
  <c r="E11" i="119"/>
  <c r="E10" i="119"/>
  <c r="G10" i="119" s="1"/>
  <c r="E9" i="119"/>
  <c r="G9" i="119" s="1"/>
  <c r="I9" i="119" s="1"/>
  <c r="E15" i="119"/>
  <c r="G11" i="119" l="1"/>
  <c r="I11" i="119" s="1"/>
  <c r="H11" i="119" s="1"/>
  <c r="G13" i="119"/>
  <c r="I13" i="119" s="1"/>
  <c r="F9" i="119"/>
  <c r="H9" i="119"/>
  <c r="I8" i="119"/>
  <c r="F8" i="119" s="1"/>
  <c r="I10" i="119"/>
  <c r="F10" i="119" s="1"/>
  <c r="G15" i="119"/>
  <c r="I12" i="119"/>
  <c r="F12" i="119" s="1"/>
  <c r="F13" i="119" l="1"/>
  <c r="H13" i="119"/>
  <c r="F11" i="119"/>
  <c r="H10" i="119"/>
  <c r="H8" i="119"/>
  <c r="H12" i="119"/>
  <c r="I15" i="119"/>
  <c r="H15" i="119" s="1"/>
  <c r="F15" i="119" l="1"/>
</calcChain>
</file>

<file path=xl/sharedStrings.xml><?xml version="1.0" encoding="utf-8"?>
<sst xmlns="http://schemas.openxmlformats.org/spreadsheetml/2006/main" count="833" uniqueCount="323">
  <si>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</si>
  <si>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</si>
  <si>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</si>
  <si>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</si>
  <si>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</si>
  <si>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</si>
  <si>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</si>
  <si>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</si>
  <si>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</si>
  <si>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</si>
  <si>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</si>
  <si>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</si>
  <si>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</si>
  <si>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</si>
  <si>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</si>
  <si>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</si>
  <si>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</si>
  <si>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</si>
  <si>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</si>
  <si>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</si>
  <si>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</si>
  <si>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</si>
  <si>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</si>
  <si>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</si>
  <si>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</si>
  <si>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</si>
  <si>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</si>
  <si>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</si>
  <si>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</si>
  <si>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</si>
  <si>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</si>
  <si>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</si>
  <si>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</si>
  <si>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</si>
  <si>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</si>
  <si>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</si>
  <si>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</si>
  <si>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</si>
  <si>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</si>
  <si>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</si>
  <si>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</si>
  <si>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</si>
  <si>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</si>
  <si>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</si>
  <si>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</si>
  <si>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</si>
  <si>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</si>
  <si>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</si>
  <si>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</si>
  <si>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</si>
  <si>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</si>
  <si>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</si>
  <si>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</si>
  <si>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</si>
  <si>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</si>
  <si>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</si>
  <si>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</si>
  <si>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</si>
  <si>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</si>
  <si>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</si>
  <si>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</si>
  <si>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</si>
  <si>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</si>
  <si>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</si>
  <si>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</si>
  <si>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</si>
  <si>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</si>
  <si>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</si>
  <si>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</si>
  <si>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</si>
  <si>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</si>
  <si>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</si>
  <si>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</si>
  <si>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</si>
  <si>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</si>
  <si>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</si>
  <si>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</si>
  <si>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</si>
  <si>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</si>
  <si>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</si>
  <si>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</si>
  <si>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</si>
  <si>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</si>
  <si>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</si>
  <si>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</si>
  <si>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</si>
  <si>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</si>
  <si>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</si>
  <si>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</si>
  <si>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</si>
  <si>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</si>
  <si>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</si>
  <si>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</si>
  <si>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</si>
  <si>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</si>
  <si>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</si>
  <si>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</si>
  <si>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</si>
  <si>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</si>
  <si>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</si>
  <si>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</si>
  <si>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</si>
  <si>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</si>
  <si>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</si>
  <si>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</si>
  <si>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</si>
  <si>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</si>
  <si>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</si>
  <si>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</si>
  <si>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</si>
  <si>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</si>
  <si>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</si>
  <si>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</si>
  <si>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</si>
  <si>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</si>
  <si>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</si>
  <si>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</si>
  <si>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</si>
  <si>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</si>
  <si>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</si>
  <si>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</si>
  <si>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</si>
  <si>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</si>
  <si>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</si>
  <si>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</si>
  <si>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</si>
  <si>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</si>
  <si>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</si>
  <si>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</si>
  <si>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</si>
  <si>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</si>
  <si>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</si>
  <si>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</si>
  <si>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</si>
  <si>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</si>
  <si>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</si>
  <si>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</si>
  <si>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</si>
  <si>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</si>
  <si>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</si>
  <si>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</si>
  <si>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</si>
  <si>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</si>
  <si>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</si>
  <si>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</si>
  <si>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</si>
  <si>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</si>
  <si>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</si>
  <si>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</si>
  <si>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</si>
  <si>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</si>
  <si>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</si>
  <si>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</si>
  <si>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</si>
  <si>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</si>
  <si>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</si>
  <si>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</si>
  <si>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</si>
  <si>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</si>
  <si>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</si>
  <si>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</si>
  <si>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</si>
  <si>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</si>
  <si>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</si>
  <si>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</si>
  <si>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</si>
  <si>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</si>
  <si>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</si>
  <si>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</si>
  <si>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</si>
  <si>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</si>
  <si>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</si>
  <si>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</si>
  <si>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</si>
  <si>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</si>
  <si>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</si>
  <si>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</si>
  <si>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</si>
  <si>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</si>
  <si>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</si>
  <si>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</si>
  <si>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</si>
  <si>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</si>
  <si>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</si>
  <si>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</si>
  <si>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</si>
  <si>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</si>
  <si>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</si>
  <si>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</si>
  <si>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</si>
  <si>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</si>
  <si>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</si>
  <si>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</si>
  <si>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</si>
  <si>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</si>
  <si>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</si>
  <si>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</si>
  <si>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</si>
  <si>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</si>
  <si>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</si>
  <si>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</si>
  <si>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</si>
  <si>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</si>
  <si>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</si>
  <si>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</si>
  <si>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</si>
  <si>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</si>
  <si>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</si>
  <si>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</si>
  <si>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</si>
  <si>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</si>
  <si>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</si>
  <si>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</si>
  <si>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</si>
  <si>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</si>
  <si>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</si>
  <si>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</si>
  <si>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</si>
  <si>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</si>
  <si>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</si>
  <si>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</si>
  <si>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</si>
  <si>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</si>
  <si>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</si>
  <si>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</si>
  <si>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</si>
  <si>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</si>
  <si>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</si>
  <si>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</si>
  <si>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</si>
  <si>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</si>
  <si>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</si>
  <si>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</si>
  <si>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</si>
  <si>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</si>
  <si>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</si>
  <si>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</si>
  <si>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</si>
  <si>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</si>
  <si>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</si>
  <si>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</si>
  <si>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</si>
  <si>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</si>
  <si>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</si>
  <si>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</si>
  <si>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</si>
  <si>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</si>
  <si>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</si>
  <si>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</si>
  <si>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</si>
  <si>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</si>
  <si>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</si>
  <si>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</si>
  <si>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</si>
  <si>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</si>
  <si>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</si>
  <si>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</si>
  <si>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</si>
  <si>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</si>
  <si>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</si>
  <si>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</si>
  <si>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</si>
  <si>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</si>
  <si>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</si>
  <si>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</si>
  <si>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</si>
  <si>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</si>
  <si>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</si>
  <si>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</si>
  <si>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</si>
  <si>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</si>
  <si>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</si>
  <si>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</si>
  <si>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</si>
  <si>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</si>
  <si>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</si>
  <si>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</si>
  <si>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</si>
  <si>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</si>
  <si>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</si>
  <si>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</si>
  <si>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</si>
  <si>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</si>
  <si>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</si>
  <si>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</si>
  <si>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</si>
  <si>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</si>
  <si>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</si>
  <si>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</si>
  <si>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</si>
  <si>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</si>
  <si>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</si>
  <si>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</si>
  <si>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</si>
  <si>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</si>
  <si>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</si>
  <si>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</si>
  <si>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</si>
  <si>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</si>
  <si>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</si>
  <si>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</si>
  <si>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</si>
  <si>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</si>
  <si>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</si>
  <si>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</si>
  <si>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</si>
  <si>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</si>
  <si>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</si>
  <si>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</si>
  <si>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</si>
  <si>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ค่ากลางกลุ่ม Unit Cost ไตรมาสที่ 4/2567  ข้อมูลจาก กองเศรษฐกิจสุขภาพ</t>
  </si>
  <si>
    <t xml:space="preserve">หมายเหตุ ค่ากลางกลุ่ม เทียบค่ากลางจาก ไตรมาสที่ 4/2567 </t>
  </si>
  <si>
    <t>จำนวน รพ.ทั้งหมด</t>
  </si>
  <si>
    <t>ไตรมาส 4 / 2567  ข้อมูล ณ 29 ตุลาคม  2567</t>
  </si>
  <si>
    <t>เป้าหมาย: ไม่น้อยกว่าร้อยละ 90</t>
  </si>
  <si>
    <t>เดือนตุลาคม 2567 ข้อมูล ณ 16 พฤศจิกายน 2567</t>
  </si>
  <si>
    <t>ผลการคำนวนต้นทุนผุ้ป่วยนอกต่อครั้ง และ ต้นทุนผุ้ป่วยใน ต่อ AdjRW เดือนตุลาคม 2567  ข้อมูล ณ 16 พฤศจิกายน 67</t>
  </si>
  <si>
    <t>ปลาปาก บ้านแพง นาทม นาแก</t>
  </si>
  <si>
    <t>บึงกาฬ เซกา ปากคาด บึงโขงหลง บุ่งคล้า</t>
  </si>
  <si>
    <t xml:space="preserve">เลย นาแห้ว </t>
  </si>
  <si>
    <t>สกลนคร กุสุมาลย์ คำตากล้า เต่างอย โพนนาแก้ว</t>
  </si>
  <si>
    <t>สังคม</t>
  </si>
  <si>
    <t>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</si>
</sst>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04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8" fontId="36" fillId="0" borderId="19" xfId="0" applyNumberFormat="1" applyFont="1" applyBorder="1" applyAlignment="1">
      <alignment horizontal="left" vertical="top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Normal="100" workbookViewId="0"/>
  </sheetViews>
  <sheetFormatPr defaultRowHeight="14.4"/>
  <cols>
    <col min="1" max="7" width="10.88671875" customWidth="1"/>
    <col min="8" max="8" width="19.88671875" customWidth="1"/>
  </cols>
  <sheetData>
    <row r="2" spans="1:8" ht="24.6">
      <c r="A2" s="106" t="s">
        <v>240</v>
      </c>
      <c r="B2" s="106"/>
      <c r="C2" s="106"/>
      <c r="D2" s="106"/>
      <c r="E2" s="106"/>
      <c r="F2" s="106"/>
      <c r="G2" s="106"/>
      <c r="H2" s="106"/>
    </row>
    <row r="3" spans="1:8" ht="24.6">
      <c r="A3" s="107" t="s">
        <v>226</v>
      </c>
      <c r="B3" s="107"/>
      <c r="C3" s="107"/>
      <c r="D3" s="107"/>
      <c r="E3" s="107"/>
      <c r="F3" s="107"/>
      <c r="G3" s="107"/>
      <c r="H3" s="107"/>
    </row>
    <row r="4" spans="1:8" ht="24.6">
      <c r="A4" s="107" t="s">
        <v>227</v>
      </c>
      <c r="B4" s="107"/>
      <c r="C4" s="107"/>
      <c r="D4" s="107"/>
      <c r="E4" s="107"/>
      <c r="F4" s="107"/>
      <c r="G4" s="107"/>
      <c r="H4" s="107"/>
    </row>
    <row r="5" spans="1:8" ht="24.6">
      <c r="A5" s="108" t="s">
        <v>313</v>
      </c>
      <c r="B5" s="108"/>
      <c r="C5" s="108"/>
      <c r="D5" s="108"/>
      <c r="E5" s="108"/>
      <c r="F5" s="108"/>
      <c r="G5" s="108"/>
      <c r="H5" s="108"/>
    </row>
    <row r="6" spans="1:8" ht="24.6">
      <c r="A6" s="109" t="s">
        <v>180</v>
      </c>
      <c r="B6" s="110" t="s">
        <v>217</v>
      </c>
      <c r="C6" s="112" t="s">
        <v>218</v>
      </c>
      <c r="D6" s="112"/>
      <c r="E6" s="112"/>
      <c r="F6" s="112"/>
      <c r="G6" s="112"/>
      <c r="H6" s="112"/>
    </row>
    <row r="7" spans="1:8" ht="49.2">
      <c r="A7" s="109"/>
      <c r="B7" s="111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83</v>
      </c>
      <c r="D8" s="7">
        <f>C8/B8*100</f>
        <v>80.582524271844662</v>
      </c>
      <c r="E8" s="12">
        <f>B8-C8</f>
        <v>20</v>
      </c>
      <c r="F8" s="13">
        <f>E8/G8*100</f>
        <v>19.417475728155338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35</v>
      </c>
      <c r="D9" s="7">
        <f t="shared" ref="D9:D20" si="1">C9/B9*100</f>
        <v>74.468085106382972</v>
      </c>
      <c r="E9" s="12">
        <f t="shared" ref="E9:E19" si="2">B9-C9</f>
        <v>12</v>
      </c>
      <c r="F9" s="13">
        <f t="shared" ref="F9:F19" si="3">E9/G9*100</f>
        <v>25.531914893617021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38</v>
      </c>
      <c r="D10" s="7">
        <f t="shared" si="1"/>
        <v>70.370370370370367</v>
      </c>
      <c r="E10" s="12">
        <f t="shared" si="2"/>
        <v>16</v>
      </c>
      <c r="F10" s="13">
        <f t="shared" si="3"/>
        <v>29.629629629629626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37</v>
      </c>
      <c r="D11" s="7">
        <f t="shared" si="1"/>
        <v>51.388888888888886</v>
      </c>
      <c r="E11" s="12">
        <f t="shared" si="2"/>
        <v>35</v>
      </c>
      <c r="F11" s="13">
        <f t="shared" si="3"/>
        <v>48.611111111111107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47</v>
      </c>
      <c r="D12" s="7">
        <f t="shared" si="1"/>
        <v>70.149253731343293</v>
      </c>
      <c r="E12" s="12">
        <f t="shared" si="2"/>
        <v>20</v>
      </c>
      <c r="F12" s="13">
        <f t="shared" si="3"/>
        <v>29.850746268656714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36</v>
      </c>
      <c r="D13" s="7">
        <f t="shared" si="1"/>
        <v>49.315068493150683</v>
      </c>
      <c r="E13" s="12">
        <f t="shared" si="2"/>
        <v>37</v>
      </c>
      <c r="F13" s="13">
        <f t="shared" si="3"/>
        <v>50.684931506849317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62</v>
      </c>
      <c r="D14" s="7">
        <f t="shared" si="1"/>
        <v>80.519480519480524</v>
      </c>
      <c r="E14" s="12">
        <f t="shared" si="2"/>
        <v>15</v>
      </c>
      <c r="F14" s="13">
        <f t="shared" si="3"/>
        <v>19.480519480519483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80</v>
      </c>
      <c r="D15" s="68">
        <f t="shared" si="1"/>
        <v>90.909090909090907</v>
      </c>
      <c r="E15" s="69">
        <f t="shared" si="2"/>
        <v>8</v>
      </c>
      <c r="F15" s="70">
        <f t="shared" si="3"/>
        <v>9.0909090909090917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67</v>
      </c>
      <c r="D16" s="7">
        <f t="shared" si="1"/>
        <v>75.280898876404493</v>
      </c>
      <c r="E16" s="12">
        <f t="shared" si="2"/>
        <v>22</v>
      </c>
      <c r="F16" s="13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52</v>
      </c>
      <c r="D17" s="7">
        <f t="shared" si="1"/>
        <v>73.239436619718319</v>
      </c>
      <c r="E17" s="12">
        <f t="shared" si="2"/>
        <v>19</v>
      </c>
      <c r="F17" s="13">
        <f t="shared" si="3"/>
        <v>26.760563380281688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45</v>
      </c>
      <c r="D18" s="7">
        <f t="shared" si="1"/>
        <v>54.878048780487809</v>
      </c>
      <c r="E18" s="12">
        <f t="shared" si="2"/>
        <v>37</v>
      </c>
      <c r="F18" s="13">
        <f t="shared" si="3"/>
        <v>45.121951219512198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33</v>
      </c>
      <c r="D19" s="72">
        <f t="shared" si="1"/>
        <v>42.307692307692307</v>
      </c>
      <c r="E19" s="12">
        <f t="shared" si="2"/>
        <v>45</v>
      </c>
      <c r="F19" s="31">
        <f t="shared" si="3"/>
        <v>57.692307692307686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615</v>
      </c>
      <c r="D20" s="80">
        <f t="shared" si="1"/>
        <v>68.257491675915645</v>
      </c>
      <c r="E20" s="81">
        <f>SUM(E8:E19)</f>
        <v>286</v>
      </c>
      <c r="F20" s="82">
        <f>E20/G20*100</f>
        <v>31.742508324084351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B2" sqref="B2:L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83"/>
      <c r="B2" s="119" t="s">
        <v>310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117" t="s">
        <v>177</v>
      </c>
      <c r="B3" s="117" t="s">
        <v>183</v>
      </c>
      <c r="C3" s="117" t="s">
        <v>187</v>
      </c>
      <c r="D3" s="104"/>
      <c r="E3" s="114" t="s">
        <v>205</v>
      </c>
      <c r="F3" s="115"/>
      <c r="G3" s="115"/>
      <c r="H3" s="116"/>
      <c r="I3" s="114" t="s">
        <v>206</v>
      </c>
      <c r="J3" s="115"/>
      <c r="K3" s="115"/>
      <c r="L3" s="115"/>
    </row>
    <row r="4" spans="1:12" ht="49.2">
      <c r="A4" s="118"/>
      <c r="B4" s="118"/>
      <c r="C4" s="118"/>
      <c r="D4" s="103" t="s">
        <v>312</v>
      </c>
      <c r="E4" s="87" t="s">
        <v>204</v>
      </c>
      <c r="F4" s="87" t="s">
        <v>207</v>
      </c>
      <c r="G4" s="87" t="s">
        <v>208</v>
      </c>
      <c r="H4" s="89" t="s">
        <v>209</v>
      </c>
      <c r="I4" s="87" t="s">
        <v>204</v>
      </c>
      <c r="J4" s="87" t="s">
        <v>207</v>
      </c>
      <c r="K4" s="87" t="s">
        <v>208</v>
      </c>
      <c r="L4" s="89" t="s">
        <v>209</v>
      </c>
    </row>
    <row r="5" spans="1:12">
      <c r="A5" s="3">
        <v>1</v>
      </c>
      <c r="B5" s="3"/>
      <c r="C5" s="3" t="s">
        <v>298</v>
      </c>
      <c r="D5" s="3" t="s">
        <v>301</v>
      </c>
      <c r="E5" s="3" t="s">
        <v>301</v>
      </c>
      <c r="F5" s="3" t="s">
        <v>301</v>
      </c>
      <c r="G5" s="3" t="s">
        <v>301</v>
      </c>
      <c r="H5" s="3"/>
      <c r="I5" s="3" t="s">
        <v>301</v>
      </c>
      <c r="J5" s="3" t="s">
        <v>301</v>
      </c>
      <c r="K5" s="3" t="s">
        <v>301</v>
      </c>
      <c r="L5" s="88" t="s">
        <v>301</v>
      </c>
    </row>
    <row r="6" spans="1:12" ht="24.6" customHeight="1">
      <c r="A6" s="47">
        <f>'[2]Table 1'!A6</f>
        <v>2</v>
      </c>
      <c r="B6" s="47">
        <f>'[2]Table 1'!B6</f>
        <v>2</v>
      </c>
      <c r="C6" s="48" t="s">
        <v>233</v>
      </c>
      <c r="D6" s="48">
        <v>37</v>
      </c>
      <c r="E6" s="47">
        <v>35</v>
      </c>
      <c r="F6" s="96">
        <v>984.02</v>
      </c>
      <c r="G6" s="97">
        <v>221.16</v>
      </c>
      <c r="H6" s="98">
        <v>1205.18</v>
      </c>
      <c r="I6" s="90">
        <v>31</v>
      </c>
      <c r="J6" s="98">
        <v>20101.810000000001</v>
      </c>
      <c r="K6" s="98">
        <v>6287.54</v>
      </c>
      <c r="L6" s="98">
        <v>26389.35</v>
      </c>
    </row>
    <row r="7" spans="1:12">
      <c r="A7" s="49">
        <f>'[2]Table 1'!A7</f>
        <v>3</v>
      </c>
      <c r="B7" s="47">
        <f>'[2]Table 1'!B7</f>
        <v>3</v>
      </c>
      <c r="C7" s="48" t="s">
        <v>238</v>
      </c>
      <c r="D7" s="48">
        <v>22</v>
      </c>
      <c r="E7" s="47">
        <v>22</v>
      </c>
      <c r="F7" s="96">
        <v>859.89</v>
      </c>
      <c r="G7" s="97">
        <v>151.38999999999999</v>
      </c>
      <c r="H7" s="97">
        <v>1011.28</v>
      </c>
      <c r="I7" s="90">
        <v>17</v>
      </c>
      <c r="J7" s="98">
        <v>15939.76</v>
      </c>
      <c r="K7" s="98">
        <v>6296.18</v>
      </c>
      <c r="L7" s="98">
        <v>22235.94</v>
      </c>
    </row>
    <row r="8" spans="1:12">
      <c r="A8" s="74">
        <f>'[2]Table 1'!A8</f>
        <v>4</v>
      </c>
      <c r="B8" s="74">
        <f>'[2]Table 1'!B8</f>
        <v>4</v>
      </c>
      <c r="C8" s="75" t="s">
        <v>244</v>
      </c>
      <c r="D8" s="75" t="s">
        <v>301</v>
      </c>
      <c r="E8" s="74" t="s">
        <v>301</v>
      </c>
      <c r="F8" s="96" t="s">
        <v>301</v>
      </c>
      <c r="G8" s="91" t="s">
        <v>301</v>
      </c>
      <c r="H8" s="91" t="s">
        <v>301</v>
      </c>
      <c r="I8" s="91" t="s">
        <v>301</v>
      </c>
      <c r="J8" s="91" t="s">
        <v>301</v>
      </c>
      <c r="K8" s="91"/>
      <c r="L8" s="91"/>
    </row>
    <row r="9" spans="1:12">
      <c r="A9" s="49">
        <f>'[2]Table 1'!A9</f>
        <v>5</v>
      </c>
      <c r="B9" s="47">
        <f>'[2]Table 1'!B9</f>
        <v>5</v>
      </c>
      <c r="C9" s="48" t="s">
        <v>230</v>
      </c>
      <c r="D9" s="48">
        <v>274</v>
      </c>
      <c r="E9" s="47">
        <v>261</v>
      </c>
      <c r="F9" s="96">
        <v>897.9</v>
      </c>
      <c r="G9" s="97">
        <v>125.36</v>
      </c>
      <c r="H9" s="98">
        <v>1023.26</v>
      </c>
      <c r="I9" s="90">
        <v>249</v>
      </c>
      <c r="J9" s="98">
        <v>17176.95</v>
      </c>
      <c r="K9" s="98">
        <v>4404.33</v>
      </c>
      <c r="L9" s="98">
        <v>21581.279999999999</v>
      </c>
    </row>
    <row r="10" spans="1:12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8">
        <v>174</v>
      </c>
      <c r="E10" s="77">
        <v>164</v>
      </c>
      <c r="F10" s="96">
        <v>880.48</v>
      </c>
      <c r="G10" s="97">
        <v>117.67</v>
      </c>
      <c r="H10" s="97">
        <v>998.15</v>
      </c>
      <c r="I10" s="90">
        <v>162</v>
      </c>
      <c r="J10" s="98">
        <v>15630.83</v>
      </c>
      <c r="K10" s="98">
        <v>3758.03</v>
      </c>
      <c r="L10" s="98">
        <v>19388.86</v>
      </c>
    </row>
    <row r="11" spans="1:12">
      <c r="A11" s="76">
        <f>'[2]Table 1'!A11</f>
        <v>7</v>
      </c>
      <c r="B11" s="74">
        <f>'[2]Table 1'!B11</f>
        <v>7</v>
      </c>
      <c r="C11" s="75" t="s">
        <v>245</v>
      </c>
      <c r="D11" s="75" t="s">
        <v>301</v>
      </c>
      <c r="E11" s="74" t="s">
        <v>301</v>
      </c>
      <c r="F11" s="96" t="s">
        <v>301</v>
      </c>
      <c r="G11" s="91" t="s">
        <v>301</v>
      </c>
      <c r="H11" s="91" t="s">
        <v>301</v>
      </c>
      <c r="I11" s="91" t="s">
        <v>301</v>
      </c>
      <c r="J11" s="91" t="s">
        <v>301</v>
      </c>
      <c r="K11" s="91"/>
      <c r="L11" s="91"/>
    </row>
    <row r="12" spans="1:12">
      <c r="A12" s="76">
        <v>8</v>
      </c>
      <c r="B12" s="74">
        <v>8</v>
      </c>
      <c r="C12" s="75" t="s">
        <v>299</v>
      </c>
      <c r="D12" s="75" t="s">
        <v>301</v>
      </c>
      <c r="E12" s="74" t="s">
        <v>301</v>
      </c>
      <c r="F12" s="96" t="s">
        <v>301</v>
      </c>
      <c r="G12" s="91" t="s">
        <v>301</v>
      </c>
      <c r="H12" s="91" t="s">
        <v>301</v>
      </c>
      <c r="I12" s="91" t="s">
        <v>301</v>
      </c>
      <c r="J12" s="91" t="s">
        <v>301</v>
      </c>
      <c r="K12" s="91"/>
      <c r="L12" s="91"/>
    </row>
    <row r="13" spans="1:12">
      <c r="A13" s="47">
        <v>9</v>
      </c>
      <c r="B13" s="47">
        <v>9</v>
      </c>
      <c r="C13" s="48" t="s">
        <v>295</v>
      </c>
      <c r="D13" s="48">
        <v>84</v>
      </c>
      <c r="E13" s="47">
        <v>81</v>
      </c>
      <c r="F13" s="96">
        <v>877.46</v>
      </c>
      <c r="G13" s="97">
        <v>127.83</v>
      </c>
      <c r="H13" s="97">
        <v>1005.29</v>
      </c>
      <c r="I13" s="90">
        <v>78</v>
      </c>
      <c r="J13" s="98">
        <v>16265.59</v>
      </c>
      <c r="K13" s="98">
        <v>3869.1</v>
      </c>
      <c r="L13" s="98">
        <v>20134.689999999999</v>
      </c>
    </row>
    <row r="14" spans="1:12">
      <c r="A14" s="50">
        <v>10</v>
      </c>
      <c r="B14" s="51">
        <v>10</v>
      </c>
      <c r="C14" s="52" t="s">
        <v>231</v>
      </c>
      <c r="D14" s="52">
        <v>69</v>
      </c>
      <c r="E14" s="51">
        <v>68</v>
      </c>
      <c r="F14" s="96">
        <v>895.06</v>
      </c>
      <c r="G14" s="97">
        <v>130.88999999999999</v>
      </c>
      <c r="H14" s="98">
        <v>1025.95</v>
      </c>
      <c r="I14" s="90">
        <v>67</v>
      </c>
      <c r="J14" s="98">
        <v>16200.65</v>
      </c>
      <c r="K14" s="98">
        <v>4150.3599999999997</v>
      </c>
      <c r="L14" s="98">
        <v>20351.009999999998</v>
      </c>
    </row>
    <row r="15" spans="1:12">
      <c r="A15" s="74">
        <v>11</v>
      </c>
      <c r="B15" s="74">
        <v>11</v>
      </c>
      <c r="C15" s="75" t="s">
        <v>300</v>
      </c>
      <c r="D15" s="75" t="s">
        <v>301</v>
      </c>
      <c r="E15" s="74" t="s">
        <v>301</v>
      </c>
      <c r="F15" s="96" t="s">
        <v>301</v>
      </c>
      <c r="G15" s="91" t="s">
        <v>301</v>
      </c>
      <c r="H15" s="91" t="s">
        <v>301</v>
      </c>
      <c r="I15" s="91" t="s">
        <v>301</v>
      </c>
      <c r="J15" s="91" t="s">
        <v>301</v>
      </c>
      <c r="K15" s="91"/>
      <c r="L15" s="91"/>
    </row>
    <row r="16" spans="1:12">
      <c r="A16" s="49">
        <v>12</v>
      </c>
      <c r="B16" s="47">
        <v>12</v>
      </c>
      <c r="C16" s="48" t="s">
        <v>235</v>
      </c>
      <c r="D16" s="48">
        <v>35</v>
      </c>
      <c r="E16" s="47">
        <v>34</v>
      </c>
      <c r="F16" s="96">
        <v>926.57</v>
      </c>
      <c r="G16" s="97">
        <v>98.05</v>
      </c>
      <c r="H16" s="98">
        <v>1024.6199999999999</v>
      </c>
      <c r="I16" s="90">
        <v>35</v>
      </c>
      <c r="J16" s="98">
        <v>16350.74</v>
      </c>
      <c r="K16" s="98">
        <v>4220</v>
      </c>
      <c r="L16" s="98">
        <v>20570.740000000002</v>
      </c>
    </row>
    <row r="17" spans="1:12">
      <c r="A17" s="47">
        <v>13</v>
      </c>
      <c r="B17" s="47">
        <v>13</v>
      </c>
      <c r="C17" s="48" t="s">
        <v>232</v>
      </c>
      <c r="D17" s="48">
        <v>75</v>
      </c>
      <c r="E17" s="47">
        <v>75</v>
      </c>
      <c r="F17" s="96">
        <v>909.69</v>
      </c>
      <c r="G17" s="97">
        <v>120.21</v>
      </c>
      <c r="H17" s="98">
        <v>1029.9000000000001</v>
      </c>
      <c r="I17" s="90">
        <v>72</v>
      </c>
      <c r="J17" s="98">
        <v>15337.89</v>
      </c>
      <c r="K17" s="98">
        <v>2991.91</v>
      </c>
      <c r="L17" s="98">
        <v>18329.79</v>
      </c>
    </row>
    <row r="18" spans="1:12">
      <c r="A18" s="76">
        <v>14</v>
      </c>
      <c r="B18" s="74">
        <v>14</v>
      </c>
      <c r="C18" s="75" t="s">
        <v>296</v>
      </c>
      <c r="D18" s="75" t="s">
        <v>301</v>
      </c>
      <c r="E18" s="74" t="s">
        <v>301</v>
      </c>
      <c r="F18" s="96" t="s">
        <v>301</v>
      </c>
      <c r="G18" s="91" t="s">
        <v>301</v>
      </c>
      <c r="H18" s="91" t="s">
        <v>301</v>
      </c>
      <c r="I18" s="91" t="s">
        <v>301</v>
      </c>
      <c r="J18" s="91" t="s">
        <v>301</v>
      </c>
      <c r="K18" s="91"/>
      <c r="L18" s="91"/>
    </row>
    <row r="19" spans="1:12">
      <c r="A19" s="47">
        <v>15</v>
      </c>
      <c r="B19" s="47">
        <v>15</v>
      </c>
      <c r="C19" s="48" t="s">
        <v>237</v>
      </c>
      <c r="D19" s="48">
        <v>41</v>
      </c>
      <c r="E19" s="47">
        <v>40</v>
      </c>
      <c r="F19" s="96">
        <v>958.74</v>
      </c>
      <c r="G19" s="97">
        <v>155.53</v>
      </c>
      <c r="H19" s="98">
        <v>1114.27</v>
      </c>
      <c r="I19" s="90">
        <v>38</v>
      </c>
      <c r="J19" s="98">
        <v>16884.439999999999</v>
      </c>
      <c r="K19" s="98">
        <v>3630.1</v>
      </c>
      <c r="L19" s="98">
        <v>20514.54</v>
      </c>
    </row>
    <row r="20" spans="1:12">
      <c r="A20" s="49">
        <v>16</v>
      </c>
      <c r="B20" s="47">
        <v>16</v>
      </c>
      <c r="C20" s="48" t="s">
        <v>228</v>
      </c>
      <c r="D20" s="48">
        <v>29</v>
      </c>
      <c r="E20" s="47">
        <v>28</v>
      </c>
      <c r="F20" s="105">
        <v>1026.8</v>
      </c>
      <c r="G20" s="97">
        <v>150.91999999999999</v>
      </c>
      <c r="H20" s="98">
        <v>1177.72</v>
      </c>
      <c r="I20" s="90">
        <v>29</v>
      </c>
      <c r="J20" s="98">
        <v>15991.65</v>
      </c>
      <c r="K20" s="98">
        <v>2235.6</v>
      </c>
      <c r="L20" s="98">
        <v>18227.25</v>
      </c>
    </row>
    <row r="21" spans="1:12">
      <c r="A21" s="47">
        <v>17</v>
      </c>
      <c r="B21" s="47">
        <v>17</v>
      </c>
      <c r="C21" s="48" t="s">
        <v>234</v>
      </c>
      <c r="D21" s="48">
        <v>27</v>
      </c>
      <c r="E21" s="47">
        <v>27</v>
      </c>
      <c r="F21" s="96">
        <v>1109.79</v>
      </c>
      <c r="G21" s="97">
        <v>154.91</v>
      </c>
      <c r="H21" s="98">
        <v>1264.7</v>
      </c>
      <c r="I21" s="90">
        <v>27</v>
      </c>
      <c r="J21" s="98">
        <v>16035.55</v>
      </c>
      <c r="K21" s="98">
        <v>2397</v>
      </c>
      <c r="L21" s="98">
        <v>18432.55</v>
      </c>
    </row>
    <row r="22" spans="1:12">
      <c r="A22" s="49">
        <v>18</v>
      </c>
      <c r="B22" s="47">
        <v>18</v>
      </c>
      <c r="C22" s="48" t="s">
        <v>297</v>
      </c>
      <c r="D22" s="48">
        <v>12</v>
      </c>
      <c r="E22" s="47">
        <v>12</v>
      </c>
      <c r="F22" s="96">
        <v>1274.51</v>
      </c>
      <c r="G22" s="97">
        <v>212.47</v>
      </c>
      <c r="H22" s="98">
        <v>1486.98</v>
      </c>
      <c r="I22" s="90">
        <v>12</v>
      </c>
      <c r="J22" s="98">
        <v>17013.04</v>
      </c>
      <c r="K22" s="98">
        <v>1430.86</v>
      </c>
      <c r="L22" s="98">
        <v>18443.900000000001</v>
      </c>
    </row>
    <row r="23" spans="1:12">
      <c r="A23" s="47">
        <v>19</v>
      </c>
      <c r="B23" s="47">
        <v>19</v>
      </c>
      <c r="C23" s="48" t="s">
        <v>236</v>
      </c>
      <c r="D23" s="48">
        <v>19</v>
      </c>
      <c r="E23" s="47">
        <v>19</v>
      </c>
      <c r="F23" s="96">
        <v>1439.84</v>
      </c>
      <c r="G23" s="97">
        <v>289.58</v>
      </c>
      <c r="H23" s="98">
        <v>1729.42</v>
      </c>
      <c r="I23" s="90">
        <v>17</v>
      </c>
      <c r="J23" s="98">
        <v>15036.9</v>
      </c>
      <c r="K23" s="98">
        <v>1415.31</v>
      </c>
      <c r="L23" s="98">
        <v>16452.21</v>
      </c>
    </row>
    <row r="24" spans="1:12">
      <c r="A24" s="49">
        <v>20</v>
      </c>
      <c r="B24" s="47">
        <v>20</v>
      </c>
      <c r="C24" s="48" t="s">
        <v>239</v>
      </c>
      <c r="D24" s="48">
        <v>4</v>
      </c>
      <c r="E24" s="47">
        <v>4</v>
      </c>
      <c r="F24" s="96">
        <v>1721.16</v>
      </c>
      <c r="G24" s="97">
        <v>404.67</v>
      </c>
      <c r="H24" s="98">
        <v>2125.83</v>
      </c>
      <c r="I24" s="90">
        <v>4</v>
      </c>
      <c r="J24" s="98">
        <v>16913.27</v>
      </c>
      <c r="K24" s="98">
        <v>2189.63</v>
      </c>
      <c r="L24" s="98">
        <v>19102.89</v>
      </c>
    </row>
    <row r="25" spans="1:12">
      <c r="A25" s="113" t="str">
        <f>'[2]Table 1'!C23</f>
        <v>รวม</v>
      </c>
      <c r="B25" s="113"/>
      <c r="C25" s="113"/>
      <c r="D25" s="102">
        <f>SUM(D6:D24)</f>
        <v>902</v>
      </c>
      <c r="E25" s="100">
        <f>SUM(E6:E24)</f>
        <v>870</v>
      </c>
      <c r="F25" s="100">
        <v>466.72</v>
      </c>
      <c r="G25" s="100">
        <v>250.47</v>
      </c>
      <c r="H25" s="100">
        <v>717.19</v>
      </c>
      <c r="I25" s="100">
        <f t="shared" ref="I25" si="0">SUM(I6:I24)</f>
        <v>838</v>
      </c>
      <c r="J25" s="100">
        <v>30265.94</v>
      </c>
      <c r="K25" s="100">
        <v>23009.7</v>
      </c>
      <c r="L25" s="100">
        <v>53275.63</v>
      </c>
    </row>
    <row r="26" spans="1:12">
      <c r="E26" s="53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M12" sqref="M12"/>
    </sheetView>
  </sheetViews>
  <sheetFormatPr defaultRowHeight="14.4"/>
  <cols>
    <col min="2" max="2" width="5.44140625" customWidth="1"/>
    <col min="3" max="3" width="11" customWidth="1"/>
    <col min="10" max="10" width="19.77734375" customWidth="1"/>
    <col min="11" max="11" width="43.109375" customWidth="1"/>
  </cols>
  <sheetData>
    <row r="2" spans="2:11" ht="24.6">
      <c r="B2" s="106" t="s">
        <v>240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24.6">
      <c r="B3" s="107" t="s">
        <v>226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4.6">
      <c r="B4" s="120" t="s">
        <v>314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24.6">
      <c r="B5" s="121" t="s">
        <v>315</v>
      </c>
      <c r="C5" s="122"/>
      <c r="D5" s="122"/>
      <c r="E5" s="122"/>
      <c r="F5" s="122"/>
      <c r="G5" s="122"/>
      <c r="H5" s="122"/>
      <c r="I5" s="122"/>
      <c r="J5" s="122"/>
      <c r="K5" s="123"/>
    </row>
    <row r="6" spans="2:11" ht="24.6">
      <c r="B6" s="109" t="s">
        <v>180</v>
      </c>
      <c r="C6" s="109" t="s">
        <v>216</v>
      </c>
      <c r="D6" s="109" t="s">
        <v>217</v>
      </c>
      <c r="E6" s="112" t="s">
        <v>218</v>
      </c>
      <c r="F6" s="112"/>
      <c r="G6" s="112"/>
      <c r="H6" s="112"/>
      <c r="I6" s="112"/>
      <c r="J6" s="112"/>
      <c r="K6" s="124" t="s">
        <v>243</v>
      </c>
    </row>
    <row r="7" spans="2:11" ht="49.2">
      <c r="B7" s="109"/>
      <c r="C7" s="109"/>
      <c r="D7" s="109"/>
      <c r="E7" s="4" t="s">
        <v>309</v>
      </c>
      <c r="F7" s="86" t="s">
        <v>178</v>
      </c>
      <c r="G7" s="14" t="s">
        <v>220</v>
      </c>
      <c r="H7" s="15" t="s">
        <v>178</v>
      </c>
      <c r="I7" s="86" t="s">
        <v>221</v>
      </c>
      <c r="J7" s="86" t="s">
        <v>222</v>
      </c>
      <c r="K7" s="124"/>
    </row>
    <row r="8" spans="2:11" ht="24.6">
      <c r="B8" s="73">
        <v>8</v>
      </c>
      <c r="C8" s="9" t="s">
        <v>165</v>
      </c>
      <c r="D8" s="73">
        <v>12</v>
      </c>
      <c r="E8" s="73">
        <f>'สรุปUnit Cost และ HGR'!U94</f>
        <v>8</v>
      </c>
      <c r="F8" s="7">
        <f>E8/I8*100</f>
        <v>66.666666666666657</v>
      </c>
      <c r="G8" s="12">
        <f>D8-E8</f>
        <v>4</v>
      </c>
      <c r="H8" s="13">
        <f>G8/I8*100</f>
        <v>33.333333333333329</v>
      </c>
      <c r="I8" s="73">
        <f t="shared" ref="I8:I15" si="0">SUM(E8+G8)</f>
        <v>12</v>
      </c>
      <c r="J8" s="73">
        <v>0</v>
      </c>
      <c r="K8" s="12" t="s">
        <v>317</v>
      </c>
    </row>
    <row r="9" spans="2:11" ht="24.6">
      <c r="B9" s="73">
        <v>8</v>
      </c>
      <c r="C9" s="9" t="s">
        <v>89</v>
      </c>
      <c r="D9" s="73">
        <v>8</v>
      </c>
      <c r="E9" s="73">
        <f>'สรุปUnit Cost และ HGR'!U95</f>
        <v>3</v>
      </c>
      <c r="F9" s="7">
        <f t="shared" ref="F9:F15" si="1">E9/I9*100</f>
        <v>37.5</v>
      </c>
      <c r="G9" s="12">
        <f t="shared" ref="G9:G14" si="2">D9-E9</f>
        <v>5</v>
      </c>
      <c r="H9" s="13">
        <f t="shared" ref="H9:H14" si="3">G9/I9*100</f>
        <v>62.5</v>
      </c>
      <c r="I9" s="73">
        <f t="shared" si="0"/>
        <v>8</v>
      </c>
      <c r="J9" s="73">
        <v>0</v>
      </c>
      <c r="K9" s="12" t="s">
        <v>318</v>
      </c>
    </row>
    <row r="10" spans="2:11" ht="24.6">
      <c r="B10" s="73">
        <v>8</v>
      </c>
      <c r="C10" s="9" t="s">
        <v>125</v>
      </c>
      <c r="D10" s="73">
        <v>14</v>
      </c>
      <c r="E10" s="73">
        <f>'สรุปUnit Cost และ HGR'!U96</f>
        <v>12</v>
      </c>
      <c r="F10" s="7">
        <f t="shared" si="1"/>
        <v>85.714285714285708</v>
      </c>
      <c r="G10" s="12">
        <f t="shared" si="2"/>
        <v>2</v>
      </c>
      <c r="H10" s="13">
        <f t="shared" si="3"/>
        <v>14.285714285714285</v>
      </c>
      <c r="I10" s="73">
        <f t="shared" si="0"/>
        <v>14</v>
      </c>
      <c r="J10" s="73">
        <v>0</v>
      </c>
      <c r="K10" s="12" t="s">
        <v>319</v>
      </c>
    </row>
    <row r="11" spans="2:11" ht="24.6">
      <c r="B11" s="73">
        <v>8</v>
      </c>
      <c r="C11" s="9" t="s">
        <v>148</v>
      </c>
      <c r="D11" s="73">
        <v>18</v>
      </c>
      <c r="E11" s="73">
        <f>'สรุปUnit Cost และ HGR'!U97</f>
        <v>13</v>
      </c>
      <c r="F11" s="7">
        <f t="shared" si="1"/>
        <v>72.222222222222214</v>
      </c>
      <c r="G11" s="12">
        <f t="shared" si="2"/>
        <v>5</v>
      </c>
      <c r="H11" s="13">
        <f t="shared" si="3"/>
        <v>27.777777777777779</v>
      </c>
      <c r="I11" s="73">
        <f t="shared" si="0"/>
        <v>18</v>
      </c>
      <c r="J11" s="73">
        <v>0</v>
      </c>
      <c r="K11" s="12" t="s">
        <v>320</v>
      </c>
    </row>
    <row r="12" spans="2:11" s="46" customFormat="1" ht="24.6">
      <c r="B12" s="41">
        <v>8</v>
      </c>
      <c r="C12" s="42" t="s">
        <v>139</v>
      </c>
      <c r="D12" s="41">
        <v>9</v>
      </c>
      <c r="E12" s="73">
        <f>'สรุปUnit Cost และ HGR'!U98</f>
        <v>8</v>
      </c>
      <c r="F12" s="43">
        <f t="shared" si="1"/>
        <v>88.888888888888886</v>
      </c>
      <c r="G12" s="12">
        <f t="shared" si="2"/>
        <v>1</v>
      </c>
      <c r="H12" s="45">
        <f t="shared" si="3"/>
        <v>11.111111111111111</v>
      </c>
      <c r="I12" s="41">
        <f t="shared" si="0"/>
        <v>9</v>
      </c>
      <c r="J12" s="41">
        <v>0</v>
      </c>
      <c r="K12" s="44" t="s">
        <v>321</v>
      </c>
    </row>
    <row r="13" spans="2:11" ht="24.6">
      <c r="B13" s="73">
        <v>8</v>
      </c>
      <c r="C13" s="9" t="s">
        <v>98</v>
      </c>
      <c r="D13" s="73">
        <v>6</v>
      </c>
      <c r="E13" s="73">
        <f>'สรุปUnit Cost และ HGR'!U99</f>
        <v>5</v>
      </c>
      <c r="F13" s="7">
        <f t="shared" si="1"/>
        <v>83.333333333333343</v>
      </c>
      <c r="G13" s="12">
        <f t="shared" si="2"/>
        <v>1</v>
      </c>
      <c r="H13" s="13">
        <f t="shared" si="3"/>
        <v>16.666666666666664</v>
      </c>
      <c r="I13" s="73">
        <f t="shared" si="0"/>
        <v>6</v>
      </c>
      <c r="J13" s="73">
        <v>0</v>
      </c>
      <c r="K13" s="12" t="s">
        <v>322</v>
      </c>
    </row>
    <row r="14" spans="2:11" ht="24.6">
      <c r="B14" s="73">
        <v>8</v>
      </c>
      <c r="C14" s="9" t="s">
        <v>104</v>
      </c>
      <c r="D14" s="73">
        <v>21</v>
      </c>
      <c r="E14" s="73">
        <f>'สรุปUnit Cost และ HGR'!U100</f>
        <v>21</v>
      </c>
      <c r="F14" s="7">
        <f t="shared" si="1"/>
        <v>100</v>
      </c>
      <c r="G14" s="12">
        <f t="shared" si="2"/>
        <v>0</v>
      </c>
      <c r="H14" s="13">
        <f t="shared" si="3"/>
        <v>0</v>
      </c>
      <c r="I14" s="73">
        <f t="shared" si="0"/>
        <v>21</v>
      </c>
      <c r="J14" s="73">
        <v>0</v>
      </c>
      <c r="K14" s="12"/>
    </row>
    <row r="15" spans="2:11" ht="24.6">
      <c r="B15" s="126" t="s">
        <v>223</v>
      </c>
      <c r="C15" s="126"/>
      <c r="D15" s="92">
        <f>SUM(D8:D14)</f>
        <v>88</v>
      </c>
      <c r="E15" s="101">
        <f>SUM(E8:E14)</f>
        <v>70</v>
      </c>
      <c r="F15" s="93">
        <f t="shared" si="1"/>
        <v>79.545454545454547</v>
      </c>
      <c r="G15" s="94">
        <f>SUM(G8:G14)</f>
        <v>18</v>
      </c>
      <c r="H15" s="95">
        <f>G15/I15*100</f>
        <v>20.454545454545457</v>
      </c>
      <c r="I15" s="92">
        <f t="shared" si="0"/>
        <v>88</v>
      </c>
      <c r="J15" s="92">
        <f>SUM(J8:J14)</f>
        <v>0</v>
      </c>
      <c r="K15" s="99"/>
    </row>
    <row r="16" spans="2:11" ht="24.6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zoomScale="60" zoomScaleNormal="6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Y15" sqref="Y15"/>
    </sheetView>
  </sheetViews>
  <sheetFormatPr defaultColWidth="9" defaultRowHeight="21"/>
  <cols>
    <col min="1" max="1" width="5.109375" style="17" customWidth="1"/>
    <col min="2" max="2" width="11.6640625" style="8" customWidth="1"/>
    <col min="3" max="3" width="9" style="8"/>
    <col min="4" max="4" width="23.21875" style="8" customWidth="1"/>
    <col min="5" max="5" width="6.88671875" style="17" customWidth="1"/>
    <col min="6" max="6" width="11.21875" style="17" customWidth="1"/>
    <col min="7" max="7" width="8.88671875" style="17" customWidth="1"/>
    <col min="8" max="8" width="10.88671875" style="8" customWidth="1"/>
    <col min="9" max="9" width="6.44140625" style="8" customWidth="1"/>
    <col min="10" max="10" width="20" style="8" customWidth="1"/>
    <col min="11" max="11" width="18.777343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7.554687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37.799999999999997" customHeight="1">
      <c r="B1" s="133" t="s">
        <v>316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8"/>
      <c r="Q1" s="18"/>
      <c r="R1" s="18"/>
      <c r="S1" s="18"/>
      <c r="T1" s="18"/>
      <c r="U1" s="18"/>
    </row>
    <row r="2" spans="1:21" s="19" customFormat="1">
      <c r="A2" s="144" t="s">
        <v>180</v>
      </c>
      <c r="B2" s="144" t="s">
        <v>88</v>
      </c>
      <c r="C2" s="144" t="s">
        <v>176</v>
      </c>
      <c r="D2" s="144" t="s">
        <v>181</v>
      </c>
      <c r="E2" s="131" t="s">
        <v>182</v>
      </c>
      <c r="F2" s="131" t="s">
        <v>214</v>
      </c>
      <c r="G2" s="131" t="s">
        <v>215</v>
      </c>
      <c r="H2" s="129" t="s">
        <v>188</v>
      </c>
      <c r="I2" s="127" t="s">
        <v>241</v>
      </c>
      <c r="J2" s="127" t="s">
        <v>187</v>
      </c>
      <c r="K2" s="134" t="s">
        <v>210</v>
      </c>
      <c r="L2" s="135"/>
      <c r="M2" s="135"/>
      <c r="N2" s="136"/>
      <c r="O2" s="137" t="s">
        <v>224</v>
      </c>
      <c r="P2" s="138"/>
      <c r="Q2" s="138"/>
      <c r="R2" s="139"/>
      <c r="S2" s="140" t="s">
        <v>225</v>
      </c>
      <c r="T2" s="140"/>
      <c r="U2" s="140"/>
    </row>
    <row r="3" spans="1:21" s="23" customFormat="1" ht="63">
      <c r="A3" s="145"/>
      <c r="B3" s="145"/>
      <c r="C3" s="145"/>
      <c r="D3" s="145"/>
      <c r="E3" s="132"/>
      <c r="F3" s="132"/>
      <c r="G3" s="132"/>
      <c r="H3" s="130"/>
      <c r="I3" s="128"/>
      <c r="J3" s="128"/>
      <c r="K3" s="20" t="s">
        <v>189</v>
      </c>
      <c r="L3" s="20" t="s">
        <v>190</v>
      </c>
      <c r="M3" s="20" t="s">
        <v>191</v>
      </c>
      <c r="N3" s="20" t="s">
        <v>209</v>
      </c>
      <c r="O3" s="21" t="s">
        <v>192</v>
      </c>
      <c r="P3" s="22" t="s">
        <v>193</v>
      </c>
      <c r="Q3" s="21" t="s">
        <v>194</v>
      </c>
      <c r="R3" s="21" t="s">
        <v>209</v>
      </c>
      <c r="S3" s="20" t="s">
        <v>211</v>
      </c>
      <c r="T3" s="20" t="s">
        <v>212</v>
      </c>
      <c r="U3" s="38" t="s">
        <v>213</v>
      </c>
    </row>
    <row r="4" spans="1:21" s="11" customFormat="1" ht="27">
      <c r="A4" s="24" t="s">
        <v>195</v>
      </c>
      <c r="B4" s="32" t="s">
        <v>165</v>
      </c>
      <c r="C4" s="32" t="s">
        <v>5</v>
      </c>
      <c r="D4" s="32" t="s">
        <v>166</v>
      </c>
      <c r="E4" s="24" t="s">
        <v>186</v>
      </c>
      <c r="F4" s="24" t="s">
        <v>196</v>
      </c>
      <c r="G4" s="24">
        <v>392</v>
      </c>
      <c r="H4" s="33">
        <v>106378</v>
      </c>
      <c r="I4" s="24">
        <v>16</v>
      </c>
      <c r="J4" s="34" t="s">
        <v>228</v>
      </c>
      <c r="K4" s="35">
        <v>30064469.780728798</v>
      </c>
      <c r="L4" s="35">
        <v>34220</v>
      </c>
      <c r="M4" s="36">
        <v>878.56428348126303</v>
      </c>
      <c r="N4" s="27">
        <v>1177.72</v>
      </c>
      <c r="O4" s="35">
        <v>46193028.2092712</v>
      </c>
      <c r="P4" s="35">
        <v>3081.3204000000001</v>
      </c>
      <c r="Q4" s="37">
        <v>14991.3096376706</v>
      </c>
      <c r="R4" s="28">
        <v>18227.25</v>
      </c>
      <c r="S4" s="16" t="str">
        <f t="shared" ref="S4:S35" si="0">IF(AND(M4&lt;=N4),"1","0")</f>
        <v>1</v>
      </c>
      <c r="T4" s="16" t="str">
        <f>IF(AND(Q4&lt;=R4),"1","0")</f>
        <v>1</v>
      </c>
      <c r="U4" s="16" t="str">
        <f t="shared" ref="U4:U35" si="1">IF(AND(M4&lt;=N4,Q4&lt;=R4),"1","0")</f>
        <v>1</v>
      </c>
    </row>
    <row r="5" spans="1:21" s="11" customFormat="1" ht="27">
      <c r="A5" s="24" t="s">
        <v>195</v>
      </c>
      <c r="B5" s="32" t="s">
        <v>165</v>
      </c>
      <c r="C5" s="32" t="s">
        <v>63</v>
      </c>
      <c r="D5" s="32" t="s">
        <v>167</v>
      </c>
      <c r="E5" s="24" t="s">
        <v>185</v>
      </c>
      <c r="F5" s="24" t="s">
        <v>197</v>
      </c>
      <c r="G5" s="24">
        <v>30</v>
      </c>
      <c r="H5" s="33">
        <v>39229</v>
      </c>
      <c r="I5" s="24">
        <v>6</v>
      </c>
      <c r="J5" s="34" t="s">
        <v>229</v>
      </c>
      <c r="K5" s="35">
        <v>8437696.5875777602</v>
      </c>
      <c r="L5" s="35">
        <v>7270</v>
      </c>
      <c r="M5" s="36">
        <v>1160.6185127342201</v>
      </c>
      <c r="N5" s="27">
        <v>998.15</v>
      </c>
      <c r="O5" s="35">
        <v>1729070.94242224</v>
      </c>
      <c r="P5" s="35">
        <v>115.68040000000001</v>
      </c>
      <c r="Q5" s="37">
        <v>14946.9654532855</v>
      </c>
      <c r="R5" s="28">
        <v>19388.86</v>
      </c>
      <c r="S5" s="16" t="str">
        <f t="shared" si="0"/>
        <v>0</v>
      </c>
      <c r="T5" s="16" t="str">
        <f t="shared" ref="T5:T68" si="2">IF(AND(Q5&lt;=R5),"1","0")</f>
        <v>1</v>
      </c>
      <c r="U5" s="16" t="str">
        <f t="shared" si="1"/>
        <v>0</v>
      </c>
    </row>
    <row r="6" spans="1:21" s="11" customFormat="1" ht="27">
      <c r="A6" s="24" t="s">
        <v>195</v>
      </c>
      <c r="B6" s="32" t="s">
        <v>165</v>
      </c>
      <c r="C6" s="32" t="s">
        <v>64</v>
      </c>
      <c r="D6" s="32" t="s">
        <v>168</v>
      </c>
      <c r="E6" s="24" t="s">
        <v>185</v>
      </c>
      <c r="F6" s="24" t="s">
        <v>197</v>
      </c>
      <c r="G6" s="24">
        <v>40</v>
      </c>
      <c r="H6" s="33">
        <v>44414</v>
      </c>
      <c r="I6" s="24">
        <v>6</v>
      </c>
      <c r="J6" s="34" t="s">
        <v>229</v>
      </c>
      <c r="K6" s="35">
        <v>6573459.2268231297</v>
      </c>
      <c r="L6" s="35">
        <v>7766</v>
      </c>
      <c r="M6" s="36">
        <v>846.44079665505103</v>
      </c>
      <c r="N6" s="27">
        <v>998.15</v>
      </c>
      <c r="O6" s="35">
        <v>2776552.1331768702</v>
      </c>
      <c r="P6" s="35">
        <v>152.5907</v>
      </c>
      <c r="Q6" s="37">
        <v>18196.077042551598</v>
      </c>
      <c r="R6" s="28">
        <v>19388.86</v>
      </c>
      <c r="S6" s="16" t="str">
        <f t="shared" si="0"/>
        <v>1</v>
      </c>
      <c r="T6" s="16" t="str">
        <f t="shared" si="2"/>
        <v>1</v>
      </c>
      <c r="U6" s="16" t="str">
        <f t="shared" si="1"/>
        <v>1</v>
      </c>
    </row>
    <row r="7" spans="1:21" s="11" customFormat="1" ht="27">
      <c r="A7" s="24" t="s">
        <v>195</v>
      </c>
      <c r="B7" s="32" t="s">
        <v>165</v>
      </c>
      <c r="C7" s="32" t="s">
        <v>65</v>
      </c>
      <c r="D7" s="32" t="s">
        <v>169</v>
      </c>
      <c r="E7" s="24" t="s">
        <v>185</v>
      </c>
      <c r="F7" s="24" t="s">
        <v>197</v>
      </c>
      <c r="G7" s="24">
        <v>43</v>
      </c>
      <c r="H7" s="33">
        <v>26994</v>
      </c>
      <c r="I7" s="24">
        <v>5</v>
      </c>
      <c r="J7" s="34" t="s">
        <v>230</v>
      </c>
      <c r="K7" s="35">
        <v>8545153.5893389191</v>
      </c>
      <c r="L7" s="35">
        <v>9080</v>
      </c>
      <c r="M7" s="36">
        <v>941.096210279616</v>
      </c>
      <c r="N7" s="27">
        <v>1023.26</v>
      </c>
      <c r="O7" s="35">
        <v>2836765.4506610902</v>
      </c>
      <c r="P7" s="35">
        <v>111.9932</v>
      </c>
      <c r="Q7" s="37">
        <v>25329.800833096</v>
      </c>
      <c r="R7" s="28">
        <v>21581.279999999999</v>
      </c>
      <c r="S7" s="16" t="str">
        <f t="shared" si="0"/>
        <v>1</v>
      </c>
      <c r="T7" s="16" t="str">
        <f t="shared" si="2"/>
        <v>0</v>
      </c>
      <c r="U7" s="16" t="str">
        <f t="shared" si="1"/>
        <v>0</v>
      </c>
    </row>
    <row r="8" spans="1:21" s="11" customFormat="1" ht="27">
      <c r="A8" s="24" t="s">
        <v>195</v>
      </c>
      <c r="B8" s="32" t="s">
        <v>165</v>
      </c>
      <c r="C8" s="32" t="s">
        <v>66</v>
      </c>
      <c r="D8" s="32" t="s">
        <v>170</v>
      </c>
      <c r="E8" s="24" t="s">
        <v>185</v>
      </c>
      <c r="F8" s="24" t="s">
        <v>197</v>
      </c>
      <c r="G8" s="24">
        <v>36</v>
      </c>
      <c r="H8" s="33">
        <v>17669</v>
      </c>
      <c r="I8" s="24">
        <v>5</v>
      </c>
      <c r="J8" s="34" t="s">
        <v>230</v>
      </c>
      <c r="K8" s="35">
        <v>4913706.3060841104</v>
      </c>
      <c r="L8" s="35">
        <v>4712</v>
      </c>
      <c r="M8" s="36">
        <v>1042.8069410195501</v>
      </c>
      <c r="N8" s="27">
        <v>1023.26</v>
      </c>
      <c r="O8" s="35">
        <v>1369639.0139158899</v>
      </c>
      <c r="P8" s="35">
        <v>108.944</v>
      </c>
      <c r="Q8" s="37">
        <v>12571.9545263244</v>
      </c>
      <c r="R8" s="28">
        <v>21581.279999999999</v>
      </c>
      <c r="S8" s="16" t="str">
        <f t="shared" si="0"/>
        <v>0</v>
      </c>
      <c r="T8" s="16" t="str">
        <f t="shared" si="2"/>
        <v>1</v>
      </c>
      <c r="U8" s="16" t="str">
        <f t="shared" si="1"/>
        <v>0</v>
      </c>
    </row>
    <row r="9" spans="1:21" s="11" customFormat="1" ht="27">
      <c r="A9" s="24" t="s">
        <v>195</v>
      </c>
      <c r="B9" s="32" t="s">
        <v>165</v>
      </c>
      <c r="C9" s="32" t="s">
        <v>67</v>
      </c>
      <c r="D9" s="32" t="s">
        <v>171</v>
      </c>
      <c r="E9" s="24" t="s">
        <v>185</v>
      </c>
      <c r="F9" s="24" t="s">
        <v>197</v>
      </c>
      <c r="G9" s="24">
        <v>30</v>
      </c>
      <c r="H9" s="33">
        <v>32646</v>
      </c>
      <c r="I9" s="24">
        <v>6</v>
      </c>
      <c r="J9" s="34" t="s">
        <v>229</v>
      </c>
      <c r="K9" s="35">
        <v>9455299.2262816392</v>
      </c>
      <c r="L9" s="35">
        <v>10443</v>
      </c>
      <c r="M9" s="36">
        <v>905.41982440693698</v>
      </c>
      <c r="N9" s="27">
        <v>998.15</v>
      </c>
      <c r="O9" s="35">
        <v>2606502.9837183598</v>
      </c>
      <c r="P9" s="35">
        <v>249.029</v>
      </c>
      <c r="Q9" s="37">
        <v>10466.6644596347</v>
      </c>
      <c r="R9" s="28">
        <v>19388.86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>
      <c r="A10" s="24" t="s">
        <v>195</v>
      </c>
      <c r="B10" s="32" t="s">
        <v>165</v>
      </c>
      <c r="C10" s="32" t="s">
        <v>68</v>
      </c>
      <c r="D10" s="32" t="s">
        <v>172</v>
      </c>
      <c r="E10" s="24" t="s">
        <v>185</v>
      </c>
      <c r="F10" s="24" t="s">
        <v>197</v>
      </c>
      <c r="G10" s="24">
        <v>61</v>
      </c>
      <c r="H10" s="33">
        <v>54029</v>
      </c>
      <c r="I10" s="24">
        <v>6</v>
      </c>
      <c r="J10" s="34" t="s">
        <v>229</v>
      </c>
      <c r="K10" s="35">
        <v>9126770.8847868498</v>
      </c>
      <c r="L10" s="35">
        <v>12449</v>
      </c>
      <c r="M10" s="36">
        <v>733.13285282246397</v>
      </c>
      <c r="N10" s="27">
        <v>998.15</v>
      </c>
      <c r="O10" s="35">
        <v>3378377.8652131502</v>
      </c>
      <c r="P10" s="35">
        <v>173.37639999999999</v>
      </c>
      <c r="Q10" s="37">
        <v>19485.8000582153</v>
      </c>
      <c r="R10" s="28">
        <v>19388.86</v>
      </c>
      <c r="S10" s="16" t="str">
        <f t="shared" si="0"/>
        <v>1</v>
      </c>
      <c r="T10" s="16" t="str">
        <f t="shared" si="2"/>
        <v>0</v>
      </c>
      <c r="U10" s="16" t="str">
        <f t="shared" si="1"/>
        <v>0</v>
      </c>
    </row>
    <row r="11" spans="1:21" s="11" customFormat="1" ht="27">
      <c r="A11" s="24" t="s">
        <v>195</v>
      </c>
      <c r="B11" s="32" t="s">
        <v>165</v>
      </c>
      <c r="C11" s="32" t="s">
        <v>69</v>
      </c>
      <c r="D11" s="32" t="s">
        <v>173</v>
      </c>
      <c r="E11" s="24" t="s">
        <v>185</v>
      </c>
      <c r="F11" s="24" t="s">
        <v>199</v>
      </c>
      <c r="G11" s="24">
        <v>90</v>
      </c>
      <c r="H11" s="33">
        <v>53438</v>
      </c>
      <c r="I11" s="24">
        <v>12</v>
      </c>
      <c r="J11" s="34" t="s">
        <v>235</v>
      </c>
      <c r="K11" s="35">
        <v>12421632.678027499</v>
      </c>
      <c r="L11" s="35">
        <v>16193</v>
      </c>
      <c r="M11" s="36">
        <v>767.09891175369</v>
      </c>
      <c r="N11" s="27">
        <v>1024.6199999999999</v>
      </c>
      <c r="O11" s="35">
        <v>4769742.7019724902</v>
      </c>
      <c r="P11" s="35">
        <v>664.95920000000001</v>
      </c>
      <c r="Q11" s="37">
        <v>7172.9855034301299</v>
      </c>
      <c r="R11" s="28">
        <v>20570.740000000002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>
      <c r="A12" s="24" t="s">
        <v>195</v>
      </c>
      <c r="B12" s="32" t="s">
        <v>165</v>
      </c>
      <c r="C12" s="32" t="s">
        <v>70</v>
      </c>
      <c r="D12" s="32" t="s">
        <v>174</v>
      </c>
      <c r="E12" s="24" t="s">
        <v>185</v>
      </c>
      <c r="F12" s="24" t="s">
        <v>197</v>
      </c>
      <c r="G12" s="24">
        <v>48</v>
      </c>
      <c r="H12" s="33">
        <v>37692</v>
      </c>
      <c r="I12" s="24">
        <v>6</v>
      </c>
      <c r="J12" s="34" t="s">
        <v>229</v>
      </c>
      <c r="K12" s="35">
        <v>10153909.046038</v>
      </c>
      <c r="L12" s="35">
        <v>11817</v>
      </c>
      <c r="M12" s="36">
        <v>859.26284556469898</v>
      </c>
      <c r="N12" s="27">
        <v>998.15</v>
      </c>
      <c r="O12" s="35">
        <v>2691479.69396195</v>
      </c>
      <c r="P12" s="35">
        <v>225.0241</v>
      </c>
      <c r="Q12" s="37">
        <v>11960.8508331417</v>
      </c>
      <c r="R12" s="28">
        <v>19388.86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>
      <c r="A13" s="24" t="s">
        <v>195</v>
      </c>
      <c r="B13" s="32" t="s">
        <v>165</v>
      </c>
      <c r="C13" s="32" t="s">
        <v>71</v>
      </c>
      <c r="D13" s="32" t="s">
        <v>175</v>
      </c>
      <c r="E13" s="24" t="s">
        <v>185</v>
      </c>
      <c r="F13" s="24" t="s">
        <v>197</v>
      </c>
      <c r="G13" s="24">
        <v>50</v>
      </c>
      <c r="H13" s="33">
        <v>43356</v>
      </c>
      <c r="I13" s="24">
        <v>6</v>
      </c>
      <c r="J13" s="34" t="s">
        <v>229</v>
      </c>
      <c r="K13" s="35">
        <v>9173251.5172852408</v>
      </c>
      <c r="L13" s="35">
        <v>9695</v>
      </c>
      <c r="M13" s="36">
        <v>946.18375629553805</v>
      </c>
      <c r="N13" s="27">
        <v>998.15</v>
      </c>
      <c r="O13" s="35">
        <v>3275433.7427147599</v>
      </c>
      <c r="P13" s="35">
        <v>290.15719999999999</v>
      </c>
      <c r="Q13" s="37">
        <v>11288.4799781455</v>
      </c>
      <c r="R13" s="28">
        <v>19388.86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>
      <c r="A14" s="24" t="s">
        <v>195</v>
      </c>
      <c r="B14" s="32" t="s">
        <v>165</v>
      </c>
      <c r="C14" s="32" t="s">
        <v>76</v>
      </c>
      <c r="D14" s="32" t="s">
        <v>302</v>
      </c>
      <c r="E14" s="24" t="s">
        <v>185</v>
      </c>
      <c r="F14" s="24" t="s">
        <v>199</v>
      </c>
      <c r="G14" s="24">
        <v>234</v>
      </c>
      <c r="H14" s="33">
        <v>60381</v>
      </c>
      <c r="I14" s="24">
        <v>13</v>
      </c>
      <c r="J14" s="34" t="s">
        <v>232</v>
      </c>
      <c r="K14" s="35">
        <v>15790179.0125455</v>
      </c>
      <c r="L14" s="35">
        <v>17365</v>
      </c>
      <c r="M14" s="36">
        <v>909.31062554250104</v>
      </c>
      <c r="N14" s="27">
        <v>1029.9000000000001</v>
      </c>
      <c r="O14" s="35">
        <v>12845096.2174545</v>
      </c>
      <c r="P14" s="35">
        <v>1160.1400000000001</v>
      </c>
      <c r="Q14" s="37">
        <v>11072.0225295693</v>
      </c>
      <c r="R14" s="28">
        <v>18329.79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>
      <c r="A15" s="24" t="s">
        <v>195</v>
      </c>
      <c r="B15" s="32" t="s">
        <v>165</v>
      </c>
      <c r="C15" s="32" t="s">
        <v>87</v>
      </c>
      <c r="D15" s="32" t="s">
        <v>200</v>
      </c>
      <c r="E15" s="24" t="s">
        <v>185</v>
      </c>
      <c r="F15" s="24" t="s">
        <v>201</v>
      </c>
      <c r="G15" s="24">
        <v>20</v>
      </c>
      <c r="H15" s="33">
        <v>11638</v>
      </c>
      <c r="I15" s="24">
        <v>2</v>
      </c>
      <c r="J15" s="34" t="s">
        <v>233</v>
      </c>
      <c r="K15" s="35">
        <v>2670562.9752041898</v>
      </c>
      <c r="L15" s="35">
        <v>3575</v>
      </c>
      <c r="M15" s="36">
        <v>747.01062243473905</v>
      </c>
      <c r="N15" s="27">
        <v>1205.18</v>
      </c>
      <c r="O15" s="35">
        <v>1230888.48479581</v>
      </c>
      <c r="P15" s="35">
        <v>65</v>
      </c>
      <c r="Q15" s="37">
        <v>18936.7459199355</v>
      </c>
      <c r="R15" s="28">
        <v>26389.35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>
      <c r="A16" s="24" t="s">
        <v>195</v>
      </c>
      <c r="B16" s="32" t="s">
        <v>89</v>
      </c>
      <c r="C16" s="32" t="s">
        <v>37</v>
      </c>
      <c r="D16" s="32" t="s">
        <v>90</v>
      </c>
      <c r="E16" s="24" t="s">
        <v>186</v>
      </c>
      <c r="F16" s="24" t="s">
        <v>196</v>
      </c>
      <c r="G16" s="24">
        <v>273</v>
      </c>
      <c r="H16" s="33">
        <v>76101</v>
      </c>
      <c r="I16" s="24">
        <v>16</v>
      </c>
      <c r="J16" s="34" t="s">
        <v>228</v>
      </c>
      <c r="K16" s="35">
        <v>27322712.102173999</v>
      </c>
      <c r="L16" s="35">
        <v>21913</v>
      </c>
      <c r="M16" s="36">
        <v>1246.8722722664199</v>
      </c>
      <c r="N16" s="27">
        <v>1177.72</v>
      </c>
      <c r="O16" s="35">
        <v>32549034.077826001</v>
      </c>
      <c r="P16" s="35">
        <v>1990.6724999999999</v>
      </c>
      <c r="Q16" s="37">
        <v>16350.772956287899</v>
      </c>
      <c r="R16" s="28">
        <v>18227.25</v>
      </c>
      <c r="S16" s="16" t="str">
        <f t="shared" si="0"/>
        <v>0</v>
      </c>
      <c r="T16" s="16" t="str">
        <f t="shared" si="2"/>
        <v>1</v>
      </c>
      <c r="U16" s="16" t="str">
        <f t="shared" si="1"/>
        <v>0</v>
      </c>
    </row>
    <row r="17" spans="1:21" s="11" customFormat="1" ht="27">
      <c r="A17" s="24" t="s">
        <v>195</v>
      </c>
      <c r="B17" s="32" t="s">
        <v>89</v>
      </c>
      <c r="C17" s="32" t="s">
        <v>38</v>
      </c>
      <c r="D17" s="32" t="s">
        <v>91</v>
      </c>
      <c r="E17" s="24" t="s">
        <v>185</v>
      </c>
      <c r="F17" s="24" t="s">
        <v>197</v>
      </c>
      <c r="G17" s="24">
        <v>37</v>
      </c>
      <c r="H17" s="33">
        <v>41639</v>
      </c>
      <c r="I17" s="24">
        <v>6</v>
      </c>
      <c r="J17" s="34" t="s">
        <v>229</v>
      </c>
      <c r="K17" s="35">
        <v>7682783.4346387601</v>
      </c>
      <c r="L17" s="35">
        <v>8343</v>
      </c>
      <c r="M17" s="36">
        <v>920.86580781958105</v>
      </c>
      <c r="N17" s="27">
        <v>998.15</v>
      </c>
      <c r="O17" s="35">
        <v>3178534.16536124</v>
      </c>
      <c r="P17" s="35">
        <v>290.02519999999998</v>
      </c>
      <c r="Q17" s="37">
        <v>10959.5102955234</v>
      </c>
      <c r="R17" s="28">
        <v>19388.86</v>
      </c>
      <c r="S17" s="16" t="str">
        <f t="shared" si="0"/>
        <v>1</v>
      </c>
      <c r="T17" s="16" t="str">
        <f t="shared" si="2"/>
        <v>1</v>
      </c>
      <c r="U17" s="16" t="str">
        <f t="shared" si="1"/>
        <v>1</v>
      </c>
    </row>
    <row r="18" spans="1:21" s="11" customFormat="1" ht="27">
      <c r="A18" s="24" t="s">
        <v>195</v>
      </c>
      <c r="B18" s="32" t="s">
        <v>89</v>
      </c>
      <c r="C18" s="32" t="s">
        <v>40</v>
      </c>
      <c r="D18" s="32" t="s">
        <v>92</v>
      </c>
      <c r="E18" s="24" t="s">
        <v>185</v>
      </c>
      <c r="F18" s="24" t="s">
        <v>198</v>
      </c>
      <c r="G18" s="24">
        <v>73</v>
      </c>
      <c r="H18" s="33">
        <v>48907</v>
      </c>
      <c r="I18" s="24">
        <v>9</v>
      </c>
      <c r="J18" s="34" t="s">
        <v>295</v>
      </c>
      <c r="K18" s="35">
        <v>8758969.3721129</v>
      </c>
      <c r="L18" s="35">
        <v>10507</v>
      </c>
      <c r="M18" s="36">
        <v>833.63180471237297</v>
      </c>
      <c r="N18" s="27">
        <v>1005.29</v>
      </c>
      <c r="O18" s="35">
        <v>5934428.8178871004</v>
      </c>
      <c r="P18" s="35">
        <v>379.24419999999998</v>
      </c>
      <c r="Q18" s="37">
        <v>15648.0410719191</v>
      </c>
      <c r="R18" s="28">
        <v>20134.689999999999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>
      <c r="A19" s="24" t="s">
        <v>195</v>
      </c>
      <c r="B19" s="32" t="s">
        <v>89</v>
      </c>
      <c r="C19" s="32" t="s">
        <v>43</v>
      </c>
      <c r="D19" s="32" t="s">
        <v>93</v>
      </c>
      <c r="E19" s="24" t="s">
        <v>185</v>
      </c>
      <c r="F19" s="24" t="s">
        <v>199</v>
      </c>
      <c r="G19" s="24">
        <v>125</v>
      </c>
      <c r="H19" s="33">
        <v>53566</v>
      </c>
      <c r="I19" s="24">
        <v>13</v>
      </c>
      <c r="J19" s="34" t="s">
        <v>232</v>
      </c>
      <c r="K19" s="35">
        <v>11799085.381950101</v>
      </c>
      <c r="L19" s="35">
        <v>10989</v>
      </c>
      <c r="M19" s="36">
        <v>1073.71784347531</v>
      </c>
      <c r="N19" s="27">
        <v>1029.9000000000001</v>
      </c>
      <c r="O19" s="35">
        <v>8161578.0580498604</v>
      </c>
      <c r="P19" s="35">
        <v>344.94639999999998</v>
      </c>
      <c r="Q19" s="37">
        <v>23660.423932674301</v>
      </c>
      <c r="R19" s="28">
        <v>18329.79</v>
      </c>
      <c r="S19" s="16" t="str">
        <f t="shared" si="0"/>
        <v>0</v>
      </c>
      <c r="T19" s="16" t="str">
        <f t="shared" si="2"/>
        <v>0</v>
      </c>
      <c r="U19" s="16" t="str">
        <f t="shared" si="1"/>
        <v>0</v>
      </c>
    </row>
    <row r="20" spans="1:21" s="11" customFormat="1" ht="27">
      <c r="A20" s="24" t="s">
        <v>195</v>
      </c>
      <c r="B20" s="32" t="s">
        <v>89</v>
      </c>
      <c r="C20" s="32" t="s">
        <v>44</v>
      </c>
      <c r="D20" s="32" t="s">
        <v>94</v>
      </c>
      <c r="E20" s="24" t="s">
        <v>185</v>
      </c>
      <c r="F20" s="24" t="s">
        <v>197</v>
      </c>
      <c r="G20" s="24">
        <v>41</v>
      </c>
      <c r="H20" s="33">
        <v>30903</v>
      </c>
      <c r="I20" s="24">
        <v>6</v>
      </c>
      <c r="J20" s="34" t="s">
        <v>229</v>
      </c>
      <c r="K20" s="35">
        <v>8073805.3513196399</v>
      </c>
      <c r="L20" s="35">
        <v>8046</v>
      </c>
      <c r="M20" s="36">
        <v>1003.45579807602</v>
      </c>
      <c r="N20" s="27">
        <v>998.15</v>
      </c>
      <c r="O20" s="35">
        <v>4157327.8286803602</v>
      </c>
      <c r="P20" s="35">
        <v>282.65879999999999</v>
      </c>
      <c r="Q20" s="37">
        <v>14707.937020465501</v>
      </c>
      <c r="R20" s="28">
        <v>19388.86</v>
      </c>
      <c r="S20" s="16" t="str">
        <f t="shared" si="0"/>
        <v>0</v>
      </c>
      <c r="T20" s="16" t="str">
        <f t="shared" si="2"/>
        <v>1</v>
      </c>
      <c r="U20" s="16" t="str">
        <f t="shared" si="1"/>
        <v>0</v>
      </c>
    </row>
    <row r="21" spans="1:21" s="11" customFormat="1" ht="27">
      <c r="A21" s="24" t="s">
        <v>195</v>
      </c>
      <c r="B21" s="32" t="s">
        <v>89</v>
      </c>
      <c r="C21" s="32" t="s">
        <v>45</v>
      </c>
      <c r="D21" s="32" t="s">
        <v>95</v>
      </c>
      <c r="E21" s="24" t="s">
        <v>185</v>
      </c>
      <c r="F21" s="24" t="s">
        <v>197</v>
      </c>
      <c r="G21" s="24">
        <v>52</v>
      </c>
      <c r="H21" s="33">
        <v>31150</v>
      </c>
      <c r="I21" s="24">
        <v>6</v>
      </c>
      <c r="J21" s="34" t="s">
        <v>229</v>
      </c>
      <c r="K21" s="35">
        <v>6414928.6759893699</v>
      </c>
      <c r="L21" s="35">
        <v>7800</v>
      </c>
      <c r="M21" s="36">
        <v>822.42675333197099</v>
      </c>
      <c r="N21" s="27">
        <v>998.15</v>
      </c>
      <c r="O21" s="35">
        <v>3691625.9240106302</v>
      </c>
      <c r="P21" s="35">
        <v>169.4</v>
      </c>
      <c r="Q21" s="37">
        <v>21792.360826509001</v>
      </c>
      <c r="R21" s="28">
        <v>19388.86</v>
      </c>
      <c r="S21" s="16" t="str">
        <f t="shared" si="0"/>
        <v>1</v>
      </c>
      <c r="T21" s="16" t="str">
        <f t="shared" si="2"/>
        <v>0</v>
      </c>
      <c r="U21" s="16" t="str">
        <f t="shared" si="1"/>
        <v>0</v>
      </c>
    </row>
    <row r="22" spans="1:21" s="11" customFormat="1" ht="27">
      <c r="A22" s="24" t="s">
        <v>195</v>
      </c>
      <c r="B22" s="32" t="s">
        <v>89</v>
      </c>
      <c r="C22" s="32" t="s">
        <v>46</v>
      </c>
      <c r="D22" s="32" t="s">
        <v>96</v>
      </c>
      <c r="E22" s="24" t="s">
        <v>185</v>
      </c>
      <c r="F22" s="24" t="s">
        <v>197</v>
      </c>
      <c r="G22" s="24">
        <v>38</v>
      </c>
      <c r="H22" s="33">
        <v>31592</v>
      </c>
      <c r="I22" s="24">
        <v>6</v>
      </c>
      <c r="J22" s="34" t="s">
        <v>229</v>
      </c>
      <c r="K22" s="35">
        <v>6040990.5338981897</v>
      </c>
      <c r="L22" s="35">
        <v>6933</v>
      </c>
      <c r="M22" s="36">
        <v>871.33860289891697</v>
      </c>
      <c r="N22" s="27">
        <v>998.15</v>
      </c>
      <c r="O22" s="35">
        <v>2827852.2161018099</v>
      </c>
      <c r="P22" s="35">
        <v>156.12100000000001</v>
      </c>
      <c r="Q22" s="37">
        <v>18113.208447946199</v>
      </c>
      <c r="R22" s="28">
        <v>19388.86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>
      <c r="A23" s="24" t="s">
        <v>195</v>
      </c>
      <c r="B23" s="32" t="s">
        <v>89</v>
      </c>
      <c r="C23" s="32" t="s">
        <v>47</v>
      </c>
      <c r="D23" s="32" t="s">
        <v>97</v>
      </c>
      <c r="E23" s="24" t="s">
        <v>185</v>
      </c>
      <c r="F23" s="24" t="s">
        <v>201</v>
      </c>
      <c r="G23" s="24">
        <v>32</v>
      </c>
      <c r="H23" s="33">
        <v>11241</v>
      </c>
      <c r="I23" s="24">
        <v>2</v>
      </c>
      <c r="J23" s="34" t="s">
        <v>233</v>
      </c>
      <c r="K23" s="35">
        <v>4125953.7256231601</v>
      </c>
      <c r="L23" s="35">
        <v>3088</v>
      </c>
      <c r="M23" s="36">
        <v>1336.1249111474001</v>
      </c>
      <c r="N23" s="27">
        <v>1205.18</v>
      </c>
      <c r="O23" s="35">
        <v>1293999.21437684</v>
      </c>
      <c r="P23" s="35">
        <v>59.142600000000002</v>
      </c>
      <c r="Q23" s="37">
        <v>21879.308897086699</v>
      </c>
      <c r="R23" s="28">
        <v>26389.35</v>
      </c>
      <c r="S23" s="16" t="str">
        <f t="shared" si="0"/>
        <v>0</v>
      </c>
      <c r="T23" s="16" t="str">
        <f t="shared" si="2"/>
        <v>1</v>
      </c>
      <c r="U23" s="16" t="str">
        <f t="shared" si="1"/>
        <v>0</v>
      </c>
    </row>
    <row r="24" spans="1:21" s="11" customFormat="1" ht="27">
      <c r="A24" s="24" t="s">
        <v>195</v>
      </c>
      <c r="B24" s="32" t="s">
        <v>125</v>
      </c>
      <c r="C24" s="32" t="s">
        <v>2</v>
      </c>
      <c r="D24" s="32" t="s">
        <v>126</v>
      </c>
      <c r="E24" s="24" t="s">
        <v>186</v>
      </c>
      <c r="F24" s="24" t="s">
        <v>196</v>
      </c>
      <c r="G24" s="24">
        <v>558</v>
      </c>
      <c r="H24" s="33">
        <v>92386</v>
      </c>
      <c r="I24" s="24">
        <v>17</v>
      </c>
      <c r="J24" s="34" t="s">
        <v>234</v>
      </c>
      <c r="K24" s="35">
        <v>48968260.858858503</v>
      </c>
      <c r="L24" s="35">
        <v>36774</v>
      </c>
      <c r="M24" s="36">
        <v>1331.6000668640499</v>
      </c>
      <c r="N24" s="27">
        <v>1264.7</v>
      </c>
      <c r="O24" s="35">
        <v>75306501.401141495</v>
      </c>
      <c r="P24" s="35">
        <v>4241.5307000000003</v>
      </c>
      <c r="Q24" s="37">
        <v>17754.557665029199</v>
      </c>
      <c r="R24" s="28">
        <v>18432.55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7">
      <c r="A25" s="24" t="s">
        <v>195</v>
      </c>
      <c r="B25" s="32" t="s">
        <v>125</v>
      </c>
      <c r="C25" s="32" t="s">
        <v>27</v>
      </c>
      <c r="D25" s="32" t="s">
        <v>127</v>
      </c>
      <c r="E25" s="24" t="s">
        <v>185</v>
      </c>
      <c r="F25" s="24" t="s">
        <v>197</v>
      </c>
      <c r="G25" s="24">
        <v>30</v>
      </c>
      <c r="H25" s="33">
        <v>21566</v>
      </c>
      <c r="I25" s="24">
        <v>5</v>
      </c>
      <c r="J25" s="34" t="s">
        <v>230</v>
      </c>
      <c r="K25" s="35">
        <v>4485594.9944594</v>
      </c>
      <c r="L25" s="35">
        <v>5972</v>
      </c>
      <c r="M25" s="36">
        <v>751.10431923298802</v>
      </c>
      <c r="N25" s="27">
        <v>1023.26</v>
      </c>
      <c r="O25" s="35">
        <v>2817978.3055405999</v>
      </c>
      <c r="P25" s="35">
        <v>221.2337</v>
      </c>
      <c r="Q25" s="37">
        <v>12737.5635155973</v>
      </c>
      <c r="R25" s="28">
        <v>21581.279999999999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>
      <c r="A26" s="24" t="s">
        <v>195</v>
      </c>
      <c r="B26" s="32" t="s">
        <v>125</v>
      </c>
      <c r="C26" s="32" t="s">
        <v>28</v>
      </c>
      <c r="D26" s="32" t="s">
        <v>128</v>
      </c>
      <c r="E26" s="24" t="s">
        <v>185</v>
      </c>
      <c r="F26" s="24" t="s">
        <v>197</v>
      </c>
      <c r="G26" s="24">
        <v>59</v>
      </c>
      <c r="H26" s="33">
        <v>47483</v>
      </c>
      <c r="I26" s="24">
        <v>6</v>
      </c>
      <c r="J26" s="34" t="s">
        <v>229</v>
      </c>
      <c r="K26" s="35">
        <v>8869561.4766094908</v>
      </c>
      <c r="L26" s="35">
        <v>154935</v>
      </c>
      <c r="M26" s="36">
        <v>57.2469840682189</v>
      </c>
      <c r="N26" s="27">
        <v>998.15</v>
      </c>
      <c r="O26" s="35">
        <v>4592293.1833905103</v>
      </c>
      <c r="P26" s="35">
        <v>4622.0668999999998</v>
      </c>
      <c r="Q26" s="37">
        <v>993.55835446486196</v>
      </c>
      <c r="R26" s="28">
        <v>19388.86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>
      <c r="A27" s="24" t="s">
        <v>195</v>
      </c>
      <c r="B27" s="32" t="s">
        <v>125</v>
      </c>
      <c r="C27" s="32" t="s">
        <v>29</v>
      </c>
      <c r="D27" s="32" t="s">
        <v>129</v>
      </c>
      <c r="E27" s="24" t="s">
        <v>185</v>
      </c>
      <c r="F27" s="24" t="s">
        <v>197</v>
      </c>
      <c r="G27" s="24">
        <v>34</v>
      </c>
      <c r="H27" s="33">
        <v>35158</v>
      </c>
      <c r="I27" s="24">
        <v>6</v>
      </c>
      <c r="J27" s="34" t="s">
        <v>229</v>
      </c>
      <c r="K27" s="35">
        <v>6412798.2622041497</v>
      </c>
      <c r="L27" s="35">
        <v>7130</v>
      </c>
      <c r="M27" s="36">
        <v>899.41069596131194</v>
      </c>
      <c r="N27" s="27">
        <v>998.15</v>
      </c>
      <c r="O27" s="35">
        <v>4564644.6477958504</v>
      </c>
      <c r="P27" s="35">
        <v>364.38920000000002</v>
      </c>
      <c r="Q27" s="37">
        <v>12526.8384677588</v>
      </c>
      <c r="R27" s="28">
        <v>19388.86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>
      <c r="A28" s="24" t="s">
        <v>195</v>
      </c>
      <c r="B28" s="32" t="s">
        <v>125</v>
      </c>
      <c r="C28" s="32" t="s">
        <v>30</v>
      </c>
      <c r="D28" s="32" t="s">
        <v>130</v>
      </c>
      <c r="E28" s="24" t="s">
        <v>185</v>
      </c>
      <c r="F28" s="24" t="s">
        <v>201</v>
      </c>
      <c r="G28" s="24">
        <v>20</v>
      </c>
      <c r="H28" s="33">
        <v>8768</v>
      </c>
      <c r="I28" s="24">
        <v>2</v>
      </c>
      <c r="J28" s="34" t="s">
        <v>233</v>
      </c>
      <c r="K28" s="35">
        <v>4807698.69887718</v>
      </c>
      <c r="L28" s="35">
        <v>3806</v>
      </c>
      <c r="M28" s="36">
        <v>1263.18935861198</v>
      </c>
      <c r="N28" s="27">
        <v>1205.18</v>
      </c>
      <c r="O28" s="35">
        <v>818341.02112282102</v>
      </c>
      <c r="P28" s="35">
        <v>59.0411</v>
      </c>
      <c r="Q28" s="37">
        <v>13860.531411556</v>
      </c>
      <c r="R28" s="28">
        <v>26389.35</v>
      </c>
      <c r="S28" s="16" t="str">
        <f t="shared" si="0"/>
        <v>0</v>
      </c>
      <c r="T28" s="16" t="str">
        <f t="shared" si="2"/>
        <v>1</v>
      </c>
      <c r="U28" s="16" t="str">
        <f t="shared" si="1"/>
        <v>0</v>
      </c>
    </row>
    <row r="29" spans="1:21" s="11" customFormat="1" ht="27">
      <c r="A29" s="24" t="s">
        <v>195</v>
      </c>
      <c r="B29" s="32" t="s">
        <v>125</v>
      </c>
      <c r="C29" s="32" t="s">
        <v>31</v>
      </c>
      <c r="D29" s="32" t="s">
        <v>131</v>
      </c>
      <c r="E29" s="24" t="s">
        <v>185</v>
      </c>
      <c r="F29" s="24" t="s">
        <v>197</v>
      </c>
      <c r="G29" s="24">
        <v>30</v>
      </c>
      <c r="H29" s="33">
        <v>18002</v>
      </c>
      <c r="I29" s="24">
        <v>5</v>
      </c>
      <c r="J29" s="34" t="s">
        <v>230</v>
      </c>
      <c r="K29" s="35">
        <v>4900592.8126521204</v>
      </c>
      <c r="L29" s="35">
        <v>6219</v>
      </c>
      <c r="M29" s="36">
        <v>788.00334662359205</v>
      </c>
      <c r="N29" s="27">
        <v>1023.26</v>
      </c>
      <c r="O29" s="35">
        <v>1733013.4673478799</v>
      </c>
      <c r="P29" s="35">
        <v>199.68209999999999</v>
      </c>
      <c r="Q29" s="37">
        <v>8678.8623885059405</v>
      </c>
      <c r="R29" s="28">
        <v>21581.279999999999</v>
      </c>
      <c r="S29" s="16" t="str">
        <f t="shared" si="0"/>
        <v>1</v>
      </c>
      <c r="T29" s="16" t="str">
        <f t="shared" si="2"/>
        <v>1</v>
      </c>
      <c r="U29" s="16" t="str">
        <f t="shared" si="1"/>
        <v>1</v>
      </c>
    </row>
    <row r="30" spans="1:21" s="11" customFormat="1" ht="27">
      <c r="A30" s="24" t="s">
        <v>195</v>
      </c>
      <c r="B30" s="32" t="s">
        <v>125</v>
      </c>
      <c r="C30" s="32" t="s">
        <v>32</v>
      </c>
      <c r="D30" s="32" t="s">
        <v>132</v>
      </c>
      <c r="E30" s="24" t="s">
        <v>185</v>
      </c>
      <c r="F30" s="24" t="s">
        <v>197</v>
      </c>
      <c r="G30" s="24">
        <v>35</v>
      </c>
      <c r="H30" s="33">
        <v>20876</v>
      </c>
      <c r="I30" s="24">
        <v>5</v>
      </c>
      <c r="J30" s="34" t="s">
        <v>230</v>
      </c>
      <c r="K30" s="35">
        <v>5932838.1578257196</v>
      </c>
      <c r="L30" s="35">
        <v>6501</v>
      </c>
      <c r="M30" s="36">
        <v>912.60393136836205</v>
      </c>
      <c r="N30" s="27">
        <v>1023.26</v>
      </c>
      <c r="O30" s="35">
        <v>2564774.11217428</v>
      </c>
      <c r="P30" s="35">
        <v>223.7363</v>
      </c>
      <c r="Q30" s="37">
        <v>11463.379488148699</v>
      </c>
      <c r="R30" s="28">
        <v>21581.279999999999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>
      <c r="A31" s="24" t="s">
        <v>195</v>
      </c>
      <c r="B31" s="32" t="s">
        <v>125</v>
      </c>
      <c r="C31" s="32" t="s">
        <v>33</v>
      </c>
      <c r="D31" s="32" t="s">
        <v>133</v>
      </c>
      <c r="E31" s="24" t="s">
        <v>185</v>
      </c>
      <c r="F31" s="24" t="s">
        <v>199</v>
      </c>
      <c r="G31" s="24">
        <v>120</v>
      </c>
      <c r="H31" s="33">
        <v>85793</v>
      </c>
      <c r="I31" s="24">
        <v>13</v>
      </c>
      <c r="J31" s="34" t="s">
        <v>232</v>
      </c>
      <c r="K31" s="35">
        <v>15982774.106173299</v>
      </c>
      <c r="L31" s="35">
        <v>17271</v>
      </c>
      <c r="M31" s="36">
        <v>925.41104198791697</v>
      </c>
      <c r="N31" s="27">
        <v>1029.9000000000001</v>
      </c>
      <c r="O31" s="35">
        <v>12155872.8438267</v>
      </c>
      <c r="P31" s="35">
        <v>1145.3973000000001</v>
      </c>
      <c r="Q31" s="37">
        <v>10612.800330354101</v>
      </c>
      <c r="R31" s="28">
        <v>18329.79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>
      <c r="A32" s="24" t="s">
        <v>195</v>
      </c>
      <c r="B32" s="32" t="s">
        <v>125</v>
      </c>
      <c r="C32" s="32" t="s">
        <v>34</v>
      </c>
      <c r="D32" s="32" t="s">
        <v>134</v>
      </c>
      <c r="E32" s="24" t="s">
        <v>185</v>
      </c>
      <c r="F32" s="24" t="s">
        <v>197</v>
      </c>
      <c r="G32" s="24">
        <v>32</v>
      </c>
      <c r="H32" s="33">
        <v>26706</v>
      </c>
      <c r="I32" s="24">
        <v>5</v>
      </c>
      <c r="J32" s="34" t="s">
        <v>230</v>
      </c>
      <c r="K32" s="35">
        <v>5831427.0614629798</v>
      </c>
      <c r="L32" s="35">
        <v>6852</v>
      </c>
      <c r="M32" s="36">
        <v>851.05473751648901</v>
      </c>
      <c r="N32" s="27">
        <v>1023.26</v>
      </c>
      <c r="O32" s="35">
        <v>3342534.3085370101</v>
      </c>
      <c r="P32" s="35">
        <v>226.34700000000001</v>
      </c>
      <c r="Q32" s="37">
        <v>14767.301128519501</v>
      </c>
      <c r="R32" s="28">
        <v>21581.279999999999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>
      <c r="A33" s="24" t="s">
        <v>195</v>
      </c>
      <c r="B33" s="32" t="s">
        <v>125</v>
      </c>
      <c r="C33" s="32" t="s">
        <v>35</v>
      </c>
      <c r="D33" s="32" t="s">
        <v>135</v>
      </c>
      <c r="E33" s="24" t="s">
        <v>185</v>
      </c>
      <c r="F33" s="24" t="s">
        <v>197</v>
      </c>
      <c r="G33" s="24">
        <v>40</v>
      </c>
      <c r="H33" s="33">
        <v>20307</v>
      </c>
      <c r="I33" s="24">
        <v>5</v>
      </c>
      <c r="J33" s="34" t="s">
        <v>230</v>
      </c>
      <c r="K33" s="35">
        <v>5243690.7747249799</v>
      </c>
      <c r="L33" s="35">
        <v>5950</v>
      </c>
      <c r="M33" s="36">
        <v>881.29256718066904</v>
      </c>
      <c r="N33" s="27">
        <v>1023.26</v>
      </c>
      <c r="O33" s="35">
        <v>3021055.7352750199</v>
      </c>
      <c r="P33" s="35">
        <v>318.84840000000003</v>
      </c>
      <c r="Q33" s="37">
        <v>9474.8969581626097</v>
      </c>
      <c r="R33" s="28">
        <v>21581.279999999999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>
      <c r="A34" s="24" t="s">
        <v>195</v>
      </c>
      <c r="B34" s="32" t="s">
        <v>125</v>
      </c>
      <c r="C34" s="32" t="s">
        <v>36</v>
      </c>
      <c r="D34" s="32" t="s">
        <v>136</v>
      </c>
      <c r="E34" s="24" t="s">
        <v>185</v>
      </c>
      <c r="F34" s="24" t="s">
        <v>197</v>
      </c>
      <c r="G34" s="24">
        <v>40</v>
      </c>
      <c r="H34" s="33">
        <v>31737</v>
      </c>
      <c r="I34" s="24">
        <v>6</v>
      </c>
      <c r="J34" s="34" t="s">
        <v>229</v>
      </c>
      <c r="K34" s="35">
        <v>7973611.5403319402</v>
      </c>
      <c r="L34" s="35">
        <v>11066</v>
      </c>
      <c r="M34" s="36">
        <v>720.55047355249803</v>
      </c>
      <c r="N34" s="27">
        <v>998.15</v>
      </c>
      <c r="O34" s="35">
        <v>4153111.5396680599</v>
      </c>
      <c r="P34" s="35">
        <v>398.1105</v>
      </c>
      <c r="Q34" s="37">
        <v>10432.057279745301</v>
      </c>
      <c r="R34" s="28">
        <v>19388.86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>
      <c r="A35" s="24" t="s">
        <v>195</v>
      </c>
      <c r="B35" s="32" t="s">
        <v>125</v>
      </c>
      <c r="C35" s="32" t="s">
        <v>73</v>
      </c>
      <c r="D35" s="32" t="s">
        <v>303</v>
      </c>
      <c r="E35" s="24" t="s">
        <v>185</v>
      </c>
      <c r="F35" s="24" t="s">
        <v>199</v>
      </c>
      <c r="G35" s="24">
        <v>60</v>
      </c>
      <c r="H35" s="33">
        <v>41934</v>
      </c>
      <c r="I35" s="24">
        <v>12</v>
      </c>
      <c r="J35" s="34" t="s">
        <v>235</v>
      </c>
      <c r="K35" s="35">
        <v>11642005.1730195</v>
      </c>
      <c r="L35" s="35">
        <v>12629</v>
      </c>
      <c r="M35" s="36">
        <v>921.84695328367502</v>
      </c>
      <c r="N35" s="27">
        <v>1024.6199999999999</v>
      </c>
      <c r="O35" s="35">
        <v>5620996.7269804701</v>
      </c>
      <c r="P35" s="35">
        <v>386.42899999999997</v>
      </c>
      <c r="Q35" s="37">
        <v>14546.001275733601</v>
      </c>
      <c r="R35" s="28">
        <v>20570.740000000002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6.4" customHeight="1">
      <c r="A36" s="24" t="s">
        <v>195</v>
      </c>
      <c r="B36" s="32" t="s">
        <v>125</v>
      </c>
      <c r="C36" s="32" t="s">
        <v>77</v>
      </c>
      <c r="D36" s="32" t="s">
        <v>137</v>
      </c>
      <c r="E36" s="24" t="s">
        <v>185</v>
      </c>
      <c r="F36" s="24" t="s">
        <v>197</v>
      </c>
      <c r="G36" s="24">
        <v>32</v>
      </c>
      <c r="H36" s="33">
        <v>31088</v>
      </c>
      <c r="I36" s="24">
        <v>6</v>
      </c>
      <c r="J36" s="34" t="s">
        <v>229</v>
      </c>
      <c r="K36" s="35">
        <v>6416103.2499464797</v>
      </c>
      <c r="L36" s="35">
        <v>6521</v>
      </c>
      <c r="M36" s="36">
        <v>983.91400857943199</v>
      </c>
      <c r="N36" s="27">
        <v>998.15</v>
      </c>
      <c r="O36" s="35">
        <v>2005641.96005352</v>
      </c>
      <c r="P36" s="35">
        <v>168.17</v>
      </c>
      <c r="Q36" s="37">
        <v>11926.2767440895</v>
      </c>
      <c r="R36" s="28">
        <v>19388.86</v>
      </c>
      <c r="S36" s="16" t="str">
        <f t="shared" ref="S36:S67" si="3">IF(AND(M36&lt;=N36),"1","0")</f>
        <v>1</v>
      </c>
      <c r="T36" s="16" t="str">
        <f t="shared" si="2"/>
        <v>1</v>
      </c>
      <c r="U36" s="16" t="str">
        <f t="shared" ref="U36:U67" si="4">IF(AND(M36&lt;=N36,Q36&lt;=R36),"1","0")</f>
        <v>1</v>
      </c>
    </row>
    <row r="37" spans="1:21" s="11" customFormat="1" ht="27">
      <c r="A37" s="24" t="s">
        <v>195</v>
      </c>
      <c r="B37" s="32" t="s">
        <v>125</v>
      </c>
      <c r="C37" s="32" t="s">
        <v>86</v>
      </c>
      <c r="D37" s="32" t="s">
        <v>138</v>
      </c>
      <c r="E37" s="24" t="s">
        <v>185</v>
      </c>
      <c r="F37" s="24" t="s">
        <v>197</v>
      </c>
      <c r="G37" s="24">
        <v>30</v>
      </c>
      <c r="H37" s="33">
        <v>19761</v>
      </c>
      <c r="I37" s="24">
        <v>5</v>
      </c>
      <c r="J37" s="34" t="s">
        <v>230</v>
      </c>
      <c r="K37" s="35">
        <v>5742604.5394564904</v>
      </c>
      <c r="L37" s="35">
        <v>6262</v>
      </c>
      <c r="M37" s="36">
        <v>917.05597883367705</v>
      </c>
      <c r="N37" s="27">
        <v>1023.26</v>
      </c>
      <c r="O37" s="35">
        <v>2317139.9805435101</v>
      </c>
      <c r="P37" s="35">
        <v>160.14609999999999</v>
      </c>
      <c r="Q37" s="37">
        <v>14468.9129522574</v>
      </c>
      <c r="R37" s="28">
        <v>21581.279999999999</v>
      </c>
      <c r="S37" s="16" t="str">
        <f t="shared" si="3"/>
        <v>1</v>
      </c>
      <c r="T37" s="16" t="str">
        <f t="shared" si="2"/>
        <v>1</v>
      </c>
      <c r="U37" s="16" t="str">
        <f t="shared" si="4"/>
        <v>1</v>
      </c>
    </row>
    <row r="38" spans="1:21" s="11" customFormat="1" ht="27">
      <c r="A38" s="24" t="s">
        <v>195</v>
      </c>
      <c r="B38" s="32" t="s">
        <v>148</v>
      </c>
      <c r="C38" s="32" t="s">
        <v>4</v>
      </c>
      <c r="D38" s="32" t="s">
        <v>149</v>
      </c>
      <c r="E38" s="24" t="s">
        <v>184</v>
      </c>
      <c r="F38" s="24" t="s">
        <v>202</v>
      </c>
      <c r="G38" s="24">
        <v>907</v>
      </c>
      <c r="H38" s="33">
        <v>142594</v>
      </c>
      <c r="I38" s="24">
        <v>19</v>
      </c>
      <c r="J38" s="34" t="s">
        <v>236</v>
      </c>
      <c r="K38" s="35">
        <v>78970012.997282594</v>
      </c>
      <c r="L38" s="35">
        <v>78444</v>
      </c>
      <c r="M38" s="36">
        <v>1006.7055861159899</v>
      </c>
      <c r="N38" s="27">
        <v>1729.42</v>
      </c>
      <c r="O38" s="35">
        <v>127648289.412717</v>
      </c>
      <c r="P38" s="35">
        <v>7458.9013999999997</v>
      </c>
      <c r="Q38" s="37">
        <v>17113.550986572602</v>
      </c>
      <c r="R38" s="28">
        <v>16452.21</v>
      </c>
      <c r="S38" s="16" t="str">
        <f t="shared" si="3"/>
        <v>1</v>
      </c>
      <c r="T38" s="16" t="str">
        <f t="shared" si="2"/>
        <v>0</v>
      </c>
      <c r="U38" s="16" t="str">
        <f t="shared" si="4"/>
        <v>0</v>
      </c>
    </row>
    <row r="39" spans="1:21" s="11" customFormat="1" ht="27">
      <c r="A39" s="24" t="s">
        <v>195</v>
      </c>
      <c r="B39" s="32" t="s">
        <v>148</v>
      </c>
      <c r="C39" s="32" t="s">
        <v>48</v>
      </c>
      <c r="D39" s="32" t="s">
        <v>150</v>
      </c>
      <c r="E39" s="24" t="s">
        <v>185</v>
      </c>
      <c r="F39" s="24" t="s">
        <v>197</v>
      </c>
      <c r="G39" s="24">
        <v>40</v>
      </c>
      <c r="H39" s="33">
        <v>36040</v>
      </c>
      <c r="I39" s="24">
        <v>6</v>
      </c>
      <c r="J39" s="34" t="s">
        <v>229</v>
      </c>
      <c r="K39" s="35">
        <v>9212100.0791621301</v>
      </c>
      <c r="L39" s="35">
        <v>7103</v>
      </c>
      <c r="M39" s="36">
        <v>1296.93088542336</v>
      </c>
      <c r="N39" s="27">
        <v>998.15</v>
      </c>
      <c r="O39" s="35">
        <v>3431501.6508378698</v>
      </c>
      <c r="P39" s="35">
        <v>154.44460000000001</v>
      </c>
      <c r="Q39" s="37">
        <v>22218.3336344415</v>
      </c>
      <c r="R39" s="28">
        <v>19388.86</v>
      </c>
      <c r="S39" s="16" t="str">
        <f t="shared" si="3"/>
        <v>0</v>
      </c>
      <c r="T39" s="16" t="str">
        <f t="shared" si="2"/>
        <v>0</v>
      </c>
      <c r="U39" s="16" t="str">
        <f t="shared" si="4"/>
        <v>0</v>
      </c>
    </row>
    <row r="40" spans="1:21" s="11" customFormat="1" ht="27">
      <c r="A40" s="24" t="s">
        <v>195</v>
      </c>
      <c r="B40" s="32" t="s">
        <v>148</v>
      </c>
      <c r="C40" s="32" t="s">
        <v>49</v>
      </c>
      <c r="D40" s="32" t="s">
        <v>151</v>
      </c>
      <c r="E40" s="24" t="s">
        <v>185</v>
      </c>
      <c r="F40" s="24" t="s">
        <v>197</v>
      </c>
      <c r="G40" s="24">
        <v>39</v>
      </c>
      <c r="H40" s="33">
        <v>23937</v>
      </c>
      <c r="I40" s="24">
        <v>5</v>
      </c>
      <c r="J40" s="34" t="s">
        <v>230</v>
      </c>
      <c r="K40" s="35">
        <v>6235110.8302237699</v>
      </c>
      <c r="L40" s="35">
        <v>6842</v>
      </c>
      <c r="M40" s="36">
        <v>911.29944902422801</v>
      </c>
      <c r="N40" s="27">
        <v>1023.26</v>
      </c>
      <c r="O40" s="35">
        <v>1446030.8697762301</v>
      </c>
      <c r="P40" s="35">
        <v>180.00239999999999</v>
      </c>
      <c r="Q40" s="37">
        <v>8033.3977201205798</v>
      </c>
      <c r="R40" s="28">
        <v>21581.279999999999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>
      <c r="A41" s="24" t="s">
        <v>195</v>
      </c>
      <c r="B41" s="32" t="s">
        <v>148</v>
      </c>
      <c r="C41" s="32" t="s">
        <v>50</v>
      </c>
      <c r="D41" s="32" t="s">
        <v>152</v>
      </c>
      <c r="E41" s="24" t="s">
        <v>185</v>
      </c>
      <c r="F41" s="24" t="s">
        <v>198</v>
      </c>
      <c r="G41" s="24">
        <v>90</v>
      </c>
      <c r="H41" s="33">
        <v>54535</v>
      </c>
      <c r="I41" s="24">
        <v>10</v>
      </c>
      <c r="J41" s="34" t="s">
        <v>231</v>
      </c>
      <c r="K41" s="35">
        <v>10848594.137163499</v>
      </c>
      <c r="L41" s="35">
        <v>11741</v>
      </c>
      <c r="M41" s="36">
        <v>923.99234623656298</v>
      </c>
      <c r="N41" s="27">
        <v>1025.95</v>
      </c>
      <c r="O41" s="35">
        <v>8677156.3528365195</v>
      </c>
      <c r="P41" s="35">
        <v>700.99379999999996</v>
      </c>
      <c r="Q41" s="37">
        <v>12378.363906836999</v>
      </c>
      <c r="R41" s="28">
        <v>20351.009999999998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>
      <c r="A42" s="24" t="s">
        <v>195</v>
      </c>
      <c r="B42" s="32" t="s">
        <v>148</v>
      </c>
      <c r="C42" s="32" t="s">
        <v>51</v>
      </c>
      <c r="D42" s="32" t="s">
        <v>153</v>
      </c>
      <c r="E42" s="24" t="s">
        <v>185</v>
      </c>
      <c r="F42" s="24" t="s">
        <v>199</v>
      </c>
      <c r="G42" s="24">
        <v>107</v>
      </c>
      <c r="H42" s="33">
        <v>38443</v>
      </c>
      <c r="I42" s="24">
        <v>13</v>
      </c>
      <c r="J42" s="34" t="s">
        <v>232</v>
      </c>
      <c r="K42" s="35">
        <v>9204429.8997588791</v>
      </c>
      <c r="L42" s="35">
        <v>12030</v>
      </c>
      <c r="M42" s="36">
        <v>765.12301743631599</v>
      </c>
      <c r="N42" s="27">
        <v>1029.9000000000001</v>
      </c>
      <c r="O42" s="35">
        <v>10073026.2702411</v>
      </c>
      <c r="P42" s="35">
        <v>807.40449999999998</v>
      </c>
      <c r="Q42" s="37">
        <v>12475.8114058581</v>
      </c>
      <c r="R42" s="28">
        <v>18329.79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>
      <c r="A43" s="24" t="s">
        <v>195</v>
      </c>
      <c r="B43" s="32" t="s">
        <v>148</v>
      </c>
      <c r="C43" s="32" t="s">
        <v>52</v>
      </c>
      <c r="D43" s="32" t="s">
        <v>154</v>
      </c>
      <c r="E43" s="24" t="s">
        <v>185</v>
      </c>
      <c r="F43" s="24" t="s">
        <v>197</v>
      </c>
      <c r="G43" s="24">
        <v>43</v>
      </c>
      <c r="H43" s="33">
        <v>37390</v>
      </c>
      <c r="I43" s="24">
        <v>6</v>
      </c>
      <c r="J43" s="34" t="s">
        <v>229</v>
      </c>
      <c r="K43" s="35">
        <v>6875980.8863818496</v>
      </c>
      <c r="L43" s="35">
        <v>7659</v>
      </c>
      <c r="M43" s="36">
        <v>897.76483697373601</v>
      </c>
      <c r="N43" s="27">
        <v>998.15</v>
      </c>
      <c r="O43" s="35">
        <v>3643399.0636181501</v>
      </c>
      <c r="P43" s="35">
        <v>262.31360000000001</v>
      </c>
      <c r="Q43" s="37">
        <v>13889.478332873899</v>
      </c>
      <c r="R43" s="28">
        <v>19388.86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>
      <c r="A44" s="24" t="s">
        <v>195</v>
      </c>
      <c r="B44" s="32" t="s">
        <v>148</v>
      </c>
      <c r="C44" s="32" t="s">
        <v>53</v>
      </c>
      <c r="D44" s="32" t="s">
        <v>155</v>
      </c>
      <c r="E44" s="24" t="s">
        <v>185</v>
      </c>
      <c r="F44" s="24" t="s">
        <v>201</v>
      </c>
      <c r="G44" s="24">
        <v>15</v>
      </c>
      <c r="H44" s="33">
        <v>10820</v>
      </c>
      <c r="I44" s="24">
        <v>2</v>
      </c>
      <c r="J44" s="34" t="s">
        <v>233</v>
      </c>
      <c r="K44" s="35">
        <v>3301666.5169907599</v>
      </c>
      <c r="L44" s="35">
        <v>2811</v>
      </c>
      <c r="M44" s="36">
        <v>1174.5523006014801</v>
      </c>
      <c r="N44" s="27">
        <v>1205.18</v>
      </c>
      <c r="O44" s="35">
        <v>2092914.84300924</v>
      </c>
      <c r="P44" s="35">
        <v>107.08750000000001</v>
      </c>
      <c r="Q44" s="37">
        <v>19543.969585705501</v>
      </c>
      <c r="R44" s="28">
        <v>26389.35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>
      <c r="A45" s="24" t="s">
        <v>195</v>
      </c>
      <c r="B45" s="32" t="s">
        <v>148</v>
      </c>
      <c r="C45" s="32" t="s">
        <v>54</v>
      </c>
      <c r="D45" s="32" t="s">
        <v>156</v>
      </c>
      <c r="E45" s="24" t="s">
        <v>186</v>
      </c>
      <c r="F45" s="24" t="s">
        <v>203</v>
      </c>
      <c r="G45" s="24">
        <v>264</v>
      </c>
      <c r="H45" s="33">
        <v>91963</v>
      </c>
      <c r="I45" s="24">
        <v>15</v>
      </c>
      <c r="J45" s="34" t="s">
        <v>237</v>
      </c>
      <c r="K45" s="35">
        <v>23464908.760613602</v>
      </c>
      <c r="L45" s="35">
        <v>23881</v>
      </c>
      <c r="M45" s="36">
        <v>982.57647337270498</v>
      </c>
      <c r="N45" s="27">
        <v>1114.27</v>
      </c>
      <c r="O45" s="35">
        <v>30165988.599386401</v>
      </c>
      <c r="P45" s="35">
        <v>2275.0612000000001</v>
      </c>
      <c r="Q45" s="37">
        <v>13259.418515592601</v>
      </c>
      <c r="R45" s="28">
        <v>20514.54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7">
      <c r="A46" s="24" t="s">
        <v>195</v>
      </c>
      <c r="B46" s="32" t="s">
        <v>148</v>
      </c>
      <c r="C46" s="32" t="s">
        <v>55</v>
      </c>
      <c r="D46" s="32" t="s">
        <v>157</v>
      </c>
      <c r="E46" s="24" t="s">
        <v>185</v>
      </c>
      <c r="F46" s="24" t="s">
        <v>197</v>
      </c>
      <c r="G46" s="24">
        <v>40</v>
      </c>
      <c r="H46" s="33">
        <v>30555</v>
      </c>
      <c r="I46" s="24">
        <v>6</v>
      </c>
      <c r="J46" s="34" t="s">
        <v>229</v>
      </c>
      <c r="K46" s="35">
        <v>8154444.2854061704</v>
      </c>
      <c r="L46" s="35">
        <v>7310</v>
      </c>
      <c r="M46" s="36">
        <v>1115.5190540911301</v>
      </c>
      <c r="N46" s="27">
        <v>998.15</v>
      </c>
      <c r="O46" s="35">
        <v>3224525.7845938299</v>
      </c>
      <c r="P46" s="35">
        <v>260.72399999999999</v>
      </c>
      <c r="Q46" s="37">
        <v>12367.583285749801</v>
      </c>
      <c r="R46" s="28">
        <v>19388.86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7">
      <c r="A47" s="24" t="s">
        <v>195</v>
      </c>
      <c r="B47" s="32" t="s">
        <v>148</v>
      </c>
      <c r="C47" s="32" t="s">
        <v>56</v>
      </c>
      <c r="D47" s="32" t="s">
        <v>304</v>
      </c>
      <c r="E47" s="24" t="s">
        <v>185</v>
      </c>
      <c r="F47" s="24" t="s">
        <v>198</v>
      </c>
      <c r="G47" s="24">
        <v>82</v>
      </c>
      <c r="H47" s="33">
        <v>52573</v>
      </c>
      <c r="I47" s="24">
        <v>10</v>
      </c>
      <c r="J47" s="34" t="s">
        <v>231</v>
      </c>
      <c r="K47" s="35">
        <v>11587192.2203684</v>
      </c>
      <c r="L47" s="35">
        <v>13401</v>
      </c>
      <c r="M47" s="36">
        <v>864.65131112367703</v>
      </c>
      <c r="N47" s="27">
        <v>1025.95</v>
      </c>
      <c r="O47" s="35">
        <v>7369808.4396316102</v>
      </c>
      <c r="P47" s="35">
        <v>529.83280000000002</v>
      </c>
      <c r="Q47" s="37">
        <v>13909.687055296699</v>
      </c>
      <c r="R47" s="28">
        <v>20351.009999999998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>
      <c r="A48" s="24" t="s">
        <v>195</v>
      </c>
      <c r="B48" s="32" t="s">
        <v>148</v>
      </c>
      <c r="C48" s="32" t="s">
        <v>57</v>
      </c>
      <c r="D48" s="32" t="s">
        <v>158</v>
      </c>
      <c r="E48" s="24" t="s">
        <v>185</v>
      </c>
      <c r="F48" s="24" t="s">
        <v>198</v>
      </c>
      <c r="G48" s="24">
        <v>82</v>
      </c>
      <c r="H48" s="33">
        <v>52908</v>
      </c>
      <c r="I48" s="24">
        <v>10</v>
      </c>
      <c r="J48" s="34" t="s">
        <v>231</v>
      </c>
      <c r="K48" s="35">
        <v>10090895.5369897</v>
      </c>
      <c r="L48" s="35">
        <v>12777</v>
      </c>
      <c r="M48" s="36">
        <v>789.77033239333696</v>
      </c>
      <c r="N48" s="27">
        <v>1025.95</v>
      </c>
      <c r="O48" s="35">
        <v>6821232.8030103296</v>
      </c>
      <c r="P48" s="35">
        <v>827.35919999999999</v>
      </c>
      <c r="Q48" s="37">
        <v>8244.5844598214808</v>
      </c>
      <c r="R48" s="28">
        <v>20351.009999999998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>
      <c r="A49" s="24" t="s">
        <v>195</v>
      </c>
      <c r="B49" s="32" t="s">
        <v>148</v>
      </c>
      <c r="C49" s="32" t="s">
        <v>58</v>
      </c>
      <c r="D49" s="32" t="s">
        <v>159</v>
      </c>
      <c r="E49" s="24" t="s">
        <v>185</v>
      </c>
      <c r="F49" s="24" t="s">
        <v>197</v>
      </c>
      <c r="G49" s="24">
        <v>38</v>
      </c>
      <c r="H49" s="33">
        <v>26439</v>
      </c>
      <c r="I49" s="24">
        <v>5</v>
      </c>
      <c r="J49" s="34" t="s">
        <v>230</v>
      </c>
      <c r="K49" s="35">
        <v>6136514.0374395102</v>
      </c>
      <c r="L49" s="35">
        <v>7742</v>
      </c>
      <c r="M49" s="36">
        <v>792.62645794878699</v>
      </c>
      <c r="N49" s="27">
        <v>1023.26</v>
      </c>
      <c r="O49" s="35">
        <v>2785536.2825604901</v>
      </c>
      <c r="P49" s="35">
        <v>227.1292</v>
      </c>
      <c r="Q49" s="37">
        <v>12264.104670647799</v>
      </c>
      <c r="R49" s="28">
        <v>21581.279999999999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>
      <c r="A50" s="24" t="s">
        <v>195</v>
      </c>
      <c r="B50" s="32" t="s">
        <v>148</v>
      </c>
      <c r="C50" s="32" t="s">
        <v>59</v>
      </c>
      <c r="D50" s="32" t="s">
        <v>160</v>
      </c>
      <c r="E50" s="24" t="s">
        <v>185</v>
      </c>
      <c r="F50" s="24" t="s">
        <v>197</v>
      </c>
      <c r="G50" s="24">
        <v>35</v>
      </c>
      <c r="H50" s="33">
        <v>17778</v>
      </c>
      <c r="I50" s="24">
        <v>5</v>
      </c>
      <c r="J50" s="34" t="s">
        <v>230</v>
      </c>
      <c r="K50" s="35">
        <v>4743171.5034687398</v>
      </c>
      <c r="L50" s="35">
        <v>4380</v>
      </c>
      <c r="M50" s="36">
        <v>1082.9158683718599</v>
      </c>
      <c r="N50" s="27">
        <v>1023.26</v>
      </c>
      <c r="O50" s="35">
        <v>1640223.3865312601</v>
      </c>
      <c r="P50" s="35">
        <v>130.66839999999999</v>
      </c>
      <c r="Q50" s="37">
        <v>12552.5634853664</v>
      </c>
      <c r="R50" s="28">
        <v>21581.279999999999</v>
      </c>
      <c r="S50" s="16" t="str">
        <f t="shared" si="3"/>
        <v>0</v>
      </c>
      <c r="T50" s="16" t="str">
        <f t="shared" si="2"/>
        <v>1</v>
      </c>
      <c r="U50" s="16" t="str">
        <f t="shared" si="4"/>
        <v>0</v>
      </c>
    </row>
    <row r="51" spans="1:21" s="11" customFormat="1" ht="27">
      <c r="A51" s="24" t="s">
        <v>195</v>
      </c>
      <c r="B51" s="32" t="s">
        <v>148</v>
      </c>
      <c r="C51" s="32" t="s">
        <v>60</v>
      </c>
      <c r="D51" s="32" t="s">
        <v>161</v>
      </c>
      <c r="E51" s="24" t="s">
        <v>185</v>
      </c>
      <c r="F51" s="24" t="s">
        <v>197</v>
      </c>
      <c r="G51" s="24">
        <v>42</v>
      </c>
      <c r="H51" s="33">
        <v>24795</v>
      </c>
      <c r="I51" s="24">
        <v>5</v>
      </c>
      <c r="J51" s="34" t="s">
        <v>230</v>
      </c>
      <c r="K51" s="35">
        <v>7654214.4286219599</v>
      </c>
      <c r="L51" s="35">
        <v>8017</v>
      </c>
      <c r="M51" s="36">
        <v>954.74796415391802</v>
      </c>
      <c r="N51" s="27">
        <v>1023.26</v>
      </c>
      <c r="O51" s="35">
        <v>4683406.4913780401</v>
      </c>
      <c r="P51" s="35">
        <v>329.14920000000001</v>
      </c>
      <c r="Q51" s="37">
        <v>14228.825381857399</v>
      </c>
      <c r="R51" s="28">
        <v>21581.279999999999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>
      <c r="A52" s="24" t="s">
        <v>195</v>
      </c>
      <c r="B52" s="32" t="s">
        <v>148</v>
      </c>
      <c r="C52" s="32" t="s">
        <v>61</v>
      </c>
      <c r="D52" s="32" t="s">
        <v>162</v>
      </c>
      <c r="E52" s="24" t="s">
        <v>185</v>
      </c>
      <c r="F52" s="24" t="s">
        <v>197</v>
      </c>
      <c r="G52" s="24">
        <v>40</v>
      </c>
      <c r="H52" s="33">
        <v>32820</v>
      </c>
      <c r="I52" s="24">
        <v>6</v>
      </c>
      <c r="J52" s="34" t="s">
        <v>229</v>
      </c>
      <c r="K52" s="35">
        <v>7007777.3227110198</v>
      </c>
      <c r="L52" s="35">
        <v>8411</v>
      </c>
      <c r="M52" s="36">
        <v>833.16815155284996</v>
      </c>
      <c r="N52" s="27">
        <v>998.15</v>
      </c>
      <c r="O52" s="35">
        <v>2591513.8672889802</v>
      </c>
      <c r="P52" s="35">
        <v>240.22</v>
      </c>
      <c r="Q52" s="37">
        <v>10788.0853687827</v>
      </c>
      <c r="R52" s="28">
        <v>19388.86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>
      <c r="A53" s="24" t="s">
        <v>195</v>
      </c>
      <c r="B53" s="32" t="s">
        <v>148</v>
      </c>
      <c r="C53" s="32" t="s">
        <v>62</v>
      </c>
      <c r="D53" s="32" t="s">
        <v>163</v>
      </c>
      <c r="E53" s="24" t="s">
        <v>185</v>
      </c>
      <c r="F53" s="24" t="s">
        <v>197</v>
      </c>
      <c r="G53" s="24">
        <v>34</v>
      </c>
      <c r="H53" s="33">
        <v>28073</v>
      </c>
      <c r="I53" s="24">
        <v>5</v>
      </c>
      <c r="J53" s="34" t="s">
        <v>230</v>
      </c>
      <c r="K53" s="35">
        <v>7130065.9862807002</v>
      </c>
      <c r="L53" s="35">
        <v>6168</v>
      </c>
      <c r="M53" s="36">
        <v>1155.9769757264401</v>
      </c>
      <c r="N53" s="27">
        <v>1023.26</v>
      </c>
      <c r="O53" s="35">
        <v>2284622.2837192998</v>
      </c>
      <c r="P53" s="35">
        <v>170.46700000000001</v>
      </c>
      <c r="Q53" s="37">
        <v>13402.138148259201</v>
      </c>
      <c r="R53" s="28">
        <v>21581.279999999999</v>
      </c>
      <c r="S53" s="16" t="str">
        <f t="shared" si="3"/>
        <v>0</v>
      </c>
      <c r="T53" s="16" t="str">
        <f t="shared" si="2"/>
        <v>1</v>
      </c>
      <c r="U53" s="16" t="str">
        <f t="shared" si="4"/>
        <v>0</v>
      </c>
    </row>
    <row r="54" spans="1:21" s="11" customFormat="1" ht="27">
      <c r="A54" s="24" t="s">
        <v>195</v>
      </c>
      <c r="B54" s="32" t="s">
        <v>148</v>
      </c>
      <c r="C54" s="32" t="s">
        <v>75</v>
      </c>
      <c r="D54" s="32" t="s">
        <v>305</v>
      </c>
      <c r="E54" s="24" t="s">
        <v>186</v>
      </c>
      <c r="F54" s="24" t="s">
        <v>196</v>
      </c>
      <c r="G54" s="24">
        <v>276</v>
      </c>
      <c r="H54" s="33">
        <v>113238</v>
      </c>
      <c r="I54" s="24">
        <v>16</v>
      </c>
      <c r="J54" s="34" t="s">
        <v>228</v>
      </c>
      <c r="K54" s="35">
        <v>29689888.405819699</v>
      </c>
      <c r="L54" s="35">
        <v>29850</v>
      </c>
      <c r="M54" s="36">
        <v>994.63612749814604</v>
      </c>
      <c r="N54" s="27">
        <v>1177.72</v>
      </c>
      <c r="O54" s="35">
        <v>26594552.254180301</v>
      </c>
      <c r="P54" s="35">
        <v>2160.3562999999999</v>
      </c>
      <c r="Q54" s="37">
        <v>12310.2620869439</v>
      </c>
      <c r="R54" s="28">
        <v>18227.25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>
      <c r="A55" s="24" t="s">
        <v>195</v>
      </c>
      <c r="B55" s="32" t="s">
        <v>148</v>
      </c>
      <c r="C55" s="32" t="s">
        <v>78</v>
      </c>
      <c r="D55" s="32" t="s">
        <v>164</v>
      </c>
      <c r="E55" s="24" t="s">
        <v>185</v>
      </c>
      <c r="F55" s="24" t="s">
        <v>197</v>
      </c>
      <c r="G55" s="24">
        <v>40</v>
      </c>
      <c r="H55" s="33">
        <v>28539</v>
      </c>
      <c r="I55" s="24">
        <v>5</v>
      </c>
      <c r="J55" s="34" t="s">
        <v>230</v>
      </c>
      <c r="K55" s="35">
        <v>5442324.0837789802</v>
      </c>
      <c r="L55" s="35">
        <v>6219</v>
      </c>
      <c r="M55" s="36">
        <v>875.11241096301399</v>
      </c>
      <c r="N55" s="27">
        <v>1023.26</v>
      </c>
      <c r="O55" s="35">
        <v>3248411.5662210202</v>
      </c>
      <c r="P55" s="35">
        <v>220.4725</v>
      </c>
      <c r="Q55" s="37">
        <v>14733.862800217799</v>
      </c>
      <c r="R55" s="28">
        <v>21581.279999999999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>
      <c r="A56" s="24" t="s">
        <v>195</v>
      </c>
      <c r="B56" s="32" t="s">
        <v>139</v>
      </c>
      <c r="C56" s="32" t="s">
        <v>3</v>
      </c>
      <c r="D56" s="32" t="s">
        <v>140</v>
      </c>
      <c r="E56" s="24" t="s">
        <v>186</v>
      </c>
      <c r="F56" s="24" t="s">
        <v>196</v>
      </c>
      <c r="G56" s="24">
        <v>420</v>
      </c>
      <c r="H56" s="33">
        <v>112292</v>
      </c>
      <c r="I56" s="24">
        <v>17</v>
      </c>
      <c r="J56" s="34" t="s">
        <v>234</v>
      </c>
      <c r="K56" s="35">
        <v>38695623.019602999</v>
      </c>
      <c r="L56" s="35">
        <v>42622</v>
      </c>
      <c r="M56" s="36">
        <v>907.87910045523404</v>
      </c>
      <c r="N56" s="27">
        <v>1264.7</v>
      </c>
      <c r="O56" s="35">
        <v>59179986.810396999</v>
      </c>
      <c r="P56" s="35">
        <v>5244.8126000000002</v>
      </c>
      <c r="Q56" s="37">
        <v>11283.5274248687</v>
      </c>
      <c r="R56" s="28">
        <v>18432.55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>
      <c r="A57" s="24" t="s">
        <v>195</v>
      </c>
      <c r="B57" s="32" t="s">
        <v>139</v>
      </c>
      <c r="C57" s="32" t="s">
        <v>39</v>
      </c>
      <c r="D57" s="32" t="s">
        <v>141</v>
      </c>
      <c r="E57" s="24" t="s">
        <v>185</v>
      </c>
      <c r="F57" s="24" t="s">
        <v>199</v>
      </c>
      <c r="G57" s="24">
        <v>129</v>
      </c>
      <c r="H57" s="33">
        <v>59176</v>
      </c>
      <c r="I57" s="24">
        <v>13</v>
      </c>
      <c r="J57" s="34" t="s">
        <v>232</v>
      </c>
      <c r="K57" s="35">
        <v>12213122.3830609</v>
      </c>
      <c r="L57" s="35">
        <v>14315</v>
      </c>
      <c r="M57" s="36">
        <v>853.16956919740903</v>
      </c>
      <c r="N57" s="27">
        <v>1029.9000000000001</v>
      </c>
      <c r="O57" s="35">
        <v>8611287.5869390909</v>
      </c>
      <c r="P57" s="35">
        <v>670.61429999999996</v>
      </c>
      <c r="Q57" s="37">
        <v>12840.8946646964</v>
      </c>
      <c r="R57" s="28">
        <v>18329.79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>
      <c r="A58" s="24" t="s">
        <v>195</v>
      </c>
      <c r="B58" s="32" t="s">
        <v>139</v>
      </c>
      <c r="C58" s="32" t="s">
        <v>41</v>
      </c>
      <c r="D58" s="32" t="s">
        <v>142</v>
      </c>
      <c r="E58" s="24" t="s">
        <v>185</v>
      </c>
      <c r="F58" s="24" t="s">
        <v>197</v>
      </c>
      <c r="G58" s="24">
        <v>30</v>
      </c>
      <c r="H58" s="33">
        <v>23304</v>
      </c>
      <c r="I58" s="24">
        <v>5</v>
      </c>
      <c r="J58" s="34" t="s">
        <v>230</v>
      </c>
      <c r="K58" s="35">
        <v>4964754.84262353</v>
      </c>
      <c r="L58" s="35">
        <v>5495</v>
      </c>
      <c r="M58" s="36">
        <v>903.50406599154201</v>
      </c>
      <c r="N58" s="27">
        <v>1023.26</v>
      </c>
      <c r="O58" s="35">
        <v>2455548.37737648</v>
      </c>
      <c r="P58" s="35">
        <v>139.3484</v>
      </c>
      <c r="Q58" s="37">
        <v>17621.647448958702</v>
      </c>
      <c r="R58" s="28">
        <v>21581.279999999999</v>
      </c>
      <c r="S58" s="16" t="str">
        <f t="shared" si="3"/>
        <v>1</v>
      </c>
      <c r="T58" s="16" t="str">
        <f t="shared" si="2"/>
        <v>1</v>
      </c>
      <c r="U58" s="16" t="str">
        <f t="shared" si="4"/>
        <v>1</v>
      </c>
    </row>
    <row r="59" spans="1:21" s="11" customFormat="1" ht="27">
      <c r="A59" s="24" t="s">
        <v>195</v>
      </c>
      <c r="B59" s="32" t="s">
        <v>139</v>
      </c>
      <c r="C59" s="32" t="s">
        <v>42</v>
      </c>
      <c r="D59" s="32" t="s">
        <v>143</v>
      </c>
      <c r="E59" s="24" t="s">
        <v>185</v>
      </c>
      <c r="F59" s="24" t="s">
        <v>197</v>
      </c>
      <c r="G59" s="24">
        <v>30</v>
      </c>
      <c r="H59" s="33">
        <v>20814</v>
      </c>
      <c r="I59" s="24">
        <v>5</v>
      </c>
      <c r="J59" s="34" t="s">
        <v>230</v>
      </c>
      <c r="K59" s="35">
        <v>7465446.3623484103</v>
      </c>
      <c r="L59" s="35">
        <v>6808</v>
      </c>
      <c r="M59" s="36">
        <v>1096.56967719571</v>
      </c>
      <c r="N59" s="27">
        <v>1023.26</v>
      </c>
      <c r="O59" s="35">
        <v>2769099.8476515901</v>
      </c>
      <c r="P59" s="35">
        <v>212.51089999999999</v>
      </c>
      <c r="Q59" s="37">
        <v>13030.3897242522</v>
      </c>
      <c r="R59" s="28">
        <v>21581.279999999999</v>
      </c>
      <c r="S59" s="16" t="str">
        <f t="shared" si="3"/>
        <v>0</v>
      </c>
      <c r="T59" s="16" t="str">
        <f t="shared" si="2"/>
        <v>1</v>
      </c>
      <c r="U59" s="16" t="str">
        <f t="shared" si="4"/>
        <v>0</v>
      </c>
    </row>
    <row r="60" spans="1:21" s="11" customFormat="1" ht="27">
      <c r="A60" s="24" t="s">
        <v>195</v>
      </c>
      <c r="B60" s="32" t="s">
        <v>139</v>
      </c>
      <c r="C60" s="32" t="s">
        <v>74</v>
      </c>
      <c r="D60" s="32" t="s">
        <v>306</v>
      </c>
      <c r="E60" s="24" t="s">
        <v>186</v>
      </c>
      <c r="F60" s="24" t="s">
        <v>203</v>
      </c>
      <c r="G60" s="24">
        <v>266</v>
      </c>
      <c r="H60" s="33">
        <v>62978</v>
      </c>
      <c r="I60" s="24">
        <v>15</v>
      </c>
      <c r="J60" s="34" t="s">
        <v>237</v>
      </c>
      <c r="K60" s="35">
        <v>22797071.278452601</v>
      </c>
      <c r="L60" s="35">
        <v>23450</v>
      </c>
      <c r="M60" s="36">
        <v>972.15655771652905</v>
      </c>
      <c r="N60" s="27">
        <v>1114.27</v>
      </c>
      <c r="O60" s="35">
        <v>38885621.851547398</v>
      </c>
      <c r="P60" s="35">
        <v>2380.6986999999999</v>
      </c>
      <c r="Q60" s="37">
        <v>16333.7014682065</v>
      </c>
      <c r="R60" s="28">
        <v>20514.54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>
      <c r="A61" s="24" t="s">
        <v>195</v>
      </c>
      <c r="B61" s="32" t="s">
        <v>139</v>
      </c>
      <c r="C61" s="32" t="s">
        <v>79</v>
      </c>
      <c r="D61" s="32" t="s">
        <v>144</v>
      </c>
      <c r="E61" s="24" t="s">
        <v>185</v>
      </c>
      <c r="F61" s="24" t="s">
        <v>197</v>
      </c>
      <c r="G61" s="24">
        <v>30</v>
      </c>
      <c r="H61" s="33">
        <v>20272</v>
      </c>
      <c r="I61" s="85">
        <v>5</v>
      </c>
      <c r="J61" s="84" t="s">
        <v>230</v>
      </c>
      <c r="K61" s="35">
        <v>3583923.2612582399</v>
      </c>
      <c r="L61" s="35">
        <v>5974</v>
      </c>
      <c r="M61" s="36">
        <v>599.92019773321704</v>
      </c>
      <c r="N61" s="27">
        <v>1023.26</v>
      </c>
      <c r="O61" s="35">
        <v>2633855.5887417598</v>
      </c>
      <c r="P61" s="35">
        <v>192.1105</v>
      </c>
      <c r="Q61" s="37">
        <v>13710.107405590799</v>
      </c>
      <c r="R61" s="28">
        <v>21581.279999999999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>
      <c r="A62" s="24" t="s">
        <v>195</v>
      </c>
      <c r="B62" s="32" t="s">
        <v>139</v>
      </c>
      <c r="C62" s="32" t="s">
        <v>83</v>
      </c>
      <c r="D62" s="32" t="s">
        <v>145</v>
      </c>
      <c r="E62" s="24" t="s">
        <v>185</v>
      </c>
      <c r="F62" s="24" t="s">
        <v>201</v>
      </c>
      <c r="G62" s="24">
        <v>15</v>
      </c>
      <c r="H62" s="33">
        <v>12022</v>
      </c>
      <c r="I62" s="24">
        <v>2</v>
      </c>
      <c r="J62" s="34" t="s">
        <v>233</v>
      </c>
      <c r="K62" s="35">
        <v>3311320.0012048502</v>
      </c>
      <c r="L62" s="35">
        <v>3307</v>
      </c>
      <c r="M62" s="36">
        <v>1001.30632029176</v>
      </c>
      <c r="N62" s="27">
        <v>1205.18</v>
      </c>
      <c r="O62" s="35">
        <v>1778113.8487951499</v>
      </c>
      <c r="P62" s="35">
        <v>112.57680000000001</v>
      </c>
      <c r="Q62" s="37">
        <v>15794.673936327499</v>
      </c>
      <c r="R62" s="28">
        <v>26389.35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>
      <c r="A63" s="24" t="s">
        <v>195</v>
      </c>
      <c r="B63" s="32" t="s">
        <v>139</v>
      </c>
      <c r="C63" s="32" t="s">
        <v>84</v>
      </c>
      <c r="D63" s="32" t="s">
        <v>146</v>
      </c>
      <c r="E63" s="24" t="s">
        <v>185</v>
      </c>
      <c r="F63" s="24" t="s">
        <v>197</v>
      </c>
      <c r="G63" s="24">
        <v>30</v>
      </c>
      <c r="H63" s="33">
        <v>36388</v>
      </c>
      <c r="I63" s="24">
        <v>6</v>
      </c>
      <c r="J63" s="34" t="s">
        <v>229</v>
      </c>
      <c r="K63" s="35">
        <v>5018211.5362272598</v>
      </c>
      <c r="L63" s="35">
        <v>6062</v>
      </c>
      <c r="M63" s="36">
        <v>827.81450614108496</v>
      </c>
      <c r="N63" s="27">
        <v>998.15</v>
      </c>
      <c r="O63" s="35">
        <v>1925327.26377274</v>
      </c>
      <c r="P63" s="35">
        <v>143.81909999999999</v>
      </c>
      <c r="Q63" s="37">
        <v>13387.1458225837</v>
      </c>
      <c r="R63" s="28">
        <v>19388.86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>
      <c r="A64" s="24" t="s">
        <v>195</v>
      </c>
      <c r="B64" s="32" t="s">
        <v>139</v>
      </c>
      <c r="C64" s="32" t="s">
        <v>85</v>
      </c>
      <c r="D64" s="32" t="s">
        <v>147</v>
      </c>
      <c r="E64" s="24" t="s">
        <v>185</v>
      </c>
      <c r="F64" s="24" t="s">
        <v>197</v>
      </c>
      <c r="G64" s="24">
        <v>30</v>
      </c>
      <c r="H64" s="33">
        <v>28793</v>
      </c>
      <c r="I64" s="24">
        <v>5</v>
      </c>
      <c r="J64" s="34" t="s">
        <v>230</v>
      </c>
      <c r="K64" s="35">
        <v>3987370.0460596601</v>
      </c>
      <c r="L64" s="35">
        <v>4803</v>
      </c>
      <c r="M64" s="36">
        <v>830.18322841133897</v>
      </c>
      <c r="N64" s="27">
        <v>1023.26</v>
      </c>
      <c r="O64" s="35">
        <v>2249468.2739403402</v>
      </c>
      <c r="P64" s="35">
        <v>193.9323</v>
      </c>
      <c r="Q64" s="37">
        <v>11599.2450661408</v>
      </c>
      <c r="R64" s="28">
        <v>21581.279999999999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>
      <c r="A65" s="24" t="s">
        <v>195</v>
      </c>
      <c r="B65" s="32" t="s">
        <v>98</v>
      </c>
      <c r="C65" s="32" t="s">
        <v>1</v>
      </c>
      <c r="D65" s="32" t="s">
        <v>99</v>
      </c>
      <c r="E65" s="24" t="s">
        <v>186</v>
      </c>
      <c r="F65" s="24" t="s">
        <v>196</v>
      </c>
      <c r="G65" s="24">
        <v>353</v>
      </c>
      <c r="H65" s="33">
        <v>101105</v>
      </c>
      <c r="I65" s="24">
        <v>16</v>
      </c>
      <c r="J65" s="34" t="s">
        <v>228</v>
      </c>
      <c r="K65" s="35">
        <v>30604867.107349198</v>
      </c>
      <c r="L65" s="35">
        <v>30810</v>
      </c>
      <c r="M65" s="36">
        <v>993.34200283509301</v>
      </c>
      <c r="N65" s="27">
        <v>1177.72</v>
      </c>
      <c r="O65" s="35">
        <v>30025495.082650799</v>
      </c>
      <c r="P65" s="35">
        <v>2384.7673</v>
      </c>
      <c r="Q65" s="37">
        <v>12590.5345492832</v>
      </c>
      <c r="R65" s="28">
        <v>18227.25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6</v>
      </c>
      <c r="D66" s="32" t="s">
        <v>100</v>
      </c>
      <c r="E66" s="24" t="s">
        <v>185</v>
      </c>
      <c r="F66" s="24" t="s">
        <v>198</v>
      </c>
      <c r="G66" s="24">
        <v>60</v>
      </c>
      <c r="H66" s="33">
        <v>69140</v>
      </c>
      <c r="I66" s="24">
        <v>10</v>
      </c>
      <c r="J66" s="34" t="s">
        <v>231</v>
      </c>
      <c r="K66" s="35">
        <v>10762368.5131805</v>
      </c>
      <c r="L66" s="35">
        <v>11382</v>
      </c>
      <c r="M66" s="36">
        <v>945.56040354775303</v>
      </c>
      <c r="N66" s="27">
        <v>1025.95</v>
      </c>
      <c r="O66" s="35">
        <v>6119779.3168194797</v>
      </c>
      <c r="P66" s="35">
        <v>388.35939999999999</v>
      </c>
      <c r="Q66" s="37">
        <v>15758.0306201407</v>
      </c>
      <c r="R66" s="28">
        <v>20351.009999999998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7</v>
      </c>
      <c r="D67" s="32" t="s">
        <v>101</v>
      </c>
      <c r="E67" s="24" t="s">
        <v>185</v>
      </c>
      <c r="F67" s="24" t="s">
        <v>197</v>
      </c>
      <c r="G67" s="24">
        <v>40</v>
      </c>
      <c r="H67" s="33">
        <v>46890</v>
      </c>
      <c r="I67" s="24">
        <v>6</v>
      </c>
      <c r="J67" s="34" t="s">
        <v>229</v>
      </c>
      <c r="K67" s="35">
        <v>8679067.84629656</v>
      </c>
      <c r="L67" s="35">
        <v>8704</v>
      </c>
      <c r="M67" s="36">
        <v>997.13555219399802</v>
      </c>
      <c r="N67" s="27">
        <v>998.15</v>
      </c>
      <c r="O67" s="35">
        <v>3575128.4537034398</v>
      </c>
      <c r="P67" s="35">
        <v>264.03710000000001</v>
      </c>
      <c r="Q67" s="37">
        <v>13540.2504182308</v>
      </c>
      <c r="R67" s="28">
        <v>19388.86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7">
      <c r="A68" s="24" t="s">
        <v>195</v>
      </c>
      <c r="B68" s="32" t="s">
        <v>98</v>
      </c>
      <c r="C68" s="32" t="s">
        <v>8</v>
      </c>
      <c r="D68" s="32" t="s">
        <v>102</v>
      </c>
      <c r="E68" s="24" t="s">
        <v>185</v>
      </c>
      <c r="F68" s="24" t="s">
        <v>199</v>
      </c>
      <c r="G68" s="24">
        <v>90</v>
      </c>
      <c r="H68" s="33">
        <v>81383</v>
      </c>
      <c r="I68" s="24">
        <v>12</v>
      </c>
      <c r="J68" s="34" t="s">
        <v>235</v>
      </c>
      <c r="K68" s="35">
        <v>10682680.2442181</v>
      </c>
      <c r="L68" s="35">
        <v>14189</v>
      </c>
      <c r="M68" s="36">
        <v>752.88464614970303</v>
      </c>
      <c r="N68" s="27">
        <v>1024.6199999999999</v>
      </c>
      <c r="O68" s="35">
        <v>8229163.88578186</v>
      </c>
      <c r="P68" s="35">
        <v>608.62869999999998</v>
      </c>
      <c r="Q68" s="37">
        <v>13520.8278639865</v>
      </c>
      <c r="R68" s="28">
        <v>20570.740000000002</v>
      </c>
      <c r="S68" s="16" t="str">
        <f t="shared" ref="S68:S91" si="5">IF(AND(M68&lt;=N68),"1","0")</f>
        <v>1</v>
      </c>
      <c r="T68" s="16" t="str">
        <f t="shared" si="2"/>
        <v>1</v>
      </c>
      <c r="U68" s="16" t="str">
        <f t="shared" ref="U68:U91" si="6">IF(AND(M68&lt;=N68,Q68&lt;=R68),"1","0")</f>
        <v>1</v>
      </c>
    </row>
    <row r="69" spans="1:21" s="11" customFormat="1" ht="27">
      <c r="A69" s="24" t="s">
        <v>195</v>
      </c>
      <c r="B69" s="32" t="s">
        <v>98</v>
      </c>
      <c r="C69" s="32" t="s">
        <v>9</v>
      </c>
      <c r="D69" s="32" t="s">
        <v>103</v>
      </c>
      <c r="E69" s="24" t="s">
        <v>185</v>
      </c>
      <c r="F69" s="24" t="s">
        <v>198</v>
      </c>
      <c r="G69" s="24">
        <v>40</v>
      </c>
      <c r="H69" s="33">
        <v>53162</v>
      </c>
      <c r="I69" s="24">
        <v>10</v>
      </c>
      <c r="J69" s="34" t="s">
        <v>231</v>
      </c>
      <c r="K69" s="35">
        <v>8109187.1500508003</v>
      </c>
      <c r="L69" s="35">
        <v>9763</v>
      </c>
      <c r="M69" s="36">
        <v>830.60403052860795</v>
      </c>
      <c r="N69" s="27">
        <v>1025.95</v>
      </c>
      <c r="O69" s="35">
        <v>3862607.9899491998</v>
      </c>
      <c r="P69" s="35">
        <v>235.23699999999999</v>
      </c>
      <c r="Q69" s="37">
        <v>16420.0699292594</v>
      </c>
      <c r="R69" s="28">
        <v>20351.009999999998</v>
      </c>
      <c r="S69" s="16" t="str">
        <f t="shared" si="5"/>
        <v>1</v>
      </c>
      <c r="T69" s="16" t="str">
        <f t="shared" ref="T69:T91" si="7">IF(AND(Q69&lt;=R69),"1","0")</f>
        <v>1</v>
      </c>
      <c r="U69" s="16" t="str">
        <f t="shared" si="6"/>
        <v>1</v>
      </c>
    </row>
    <row r="70" spans="1:21" s="11" customFormat="1" ht="27">
      <c r="A70" s="24" t="s">
        <v>195</v>
      </c>
      <c r="B70" s="32" t="s">
        <v>98</v>
      </c>
      <c r="C70" s="32" t="s">
        <v>80</v>
      </c>
      <c r="D70" s="32" t="s">
        <v>307</v>
      </c>
      <c r="E70" s="24" t="s">
        <v>185</v>
      </c>
      <c r="F70" s="24" t="s">
        <v>197</v>
      </c>
      <c r="G70" s="24">
        <v>30</v>
      </c>
      <c r="H70" s="33">
        <v>28737</v>
      </c>
      <c r="I70" s="24">
        <v>5</v>
      </c>
      <c r="J70" s="34" t="s">
        <v>230</v>
      </c>
      <c r="K70" s="35">
        <v>6967775.8640020201</v>
      </c>
      <c r="L70" s="35">
        <v>6388</v>
      </c>
      <c r="M70" s="36">
        <v>1090.7601540391399</v>
      </c>
      <c r="N70" s="27">
        <v>1023.26</v>
      </c>
      <c r="O70" s="35">
        <v>3335306.6659979802</v>
      </c>
      <c r="P70" s="35">
        <v>226.57</v>
      </c>
      <c r="Q70" s="37">
        <v>14720.866248832501</v>
      </c>
      <c r="R70" s="28">
        <v>21581.279999999999</v>
      </c>
      <c r="S70" s="16" t="str">
        <f t="shared" si="5"/>
        <v>0</v>
      </c>
      <c r="T70" s="16" t="str">
        <f t="shared" si="7"/>
        <v>1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104</v>
      </c>
      <c r="C71" s="32" t="s">
        <v>0</v>
      </c>
      <c r="D71" s="32" t="s">
        <v>105</v>
      </c>
      <c r="E71" s="24" t="s">
        <v>184</v>
      </c>
      <c r="F71" s="24" t="s">
        <v>202</v>
      </c>
      <c r="G71" s="24">
        <v>1143</v>
      </c>
      <c r="H71" s="33">
        <v>258303</v>
      </c>
      <c r="I71" s="24">
        <v>20</v>
      </c>
      <c r="J71" s="34" t="s">
        <v>239</v>
      </c>
      <c r="K71" s="35">
        <v>146513424.68413401</v>
      </c>
      <c r="L71" s="35">
        <v>77759</v>
      </c>
      <c r="M71" s="36">
        <v>1884.1989311093801</v>
      </c>
      <c r="N71" s="27">
        <v>2125.83</v>
      </c>
      <c r="O71" s="35">
        <v>266683925.54586601</v>
      </c>
      <c r="P71" s="35">
        <v>15434.6306</v>
      </c>
      <c r="Q71" s="37">
        <v>17278.283650394998</v>
      </c>
      <c r="R71" s="28">
        <v>19102.89</v>
      </c>
      <c r="S71" s="16" t="str">
        <f t="shared" si="5"/>
        <v>1</v>
      </c>
      <c r="T71" s="16" t="str">
        <f t="shared" si="7"/>
        <v>1</v>
      </c>
      <c r="U71" s="16" t="str">
        <f t="shared" si="6"/>
        <v>1</v>
      </c>
    </row>
    <row r="72" spans="1:21" s="11" customFormat="1" ht="27">
      <c r="A72" s="24" t="s">
        <v>195</v>
      </c>
      <c r="B72" s="32" t="s">
        <v>104</v>
      </c>
      <c r="C72" s="32" t="s">
        <v>10</v>
      </c>
      <c r="D72" s="32" t="s">
        <v>106</v>
      </c>
      <c r="E72" s="24" t="s">
        <v>185</v>
      </c>
      <c r="F72" s="24" t="s">
        <v>198</v>
      </c>
      <c r="G72" s="24">
        <v>60</v>
      </c>
      <c r="H72" s="33">
        <v>51023</v>
      </c>
      <c r="I72" s="24">
        <v>10</v>
      </c>
      <c r="J72" s="34" t="s">
        <v>231</v>
      </c>
      <c r="K72" s="35">
        <v>10151401.7270712</v>
      </c>
      <c r="L72" s="35">
        <v>12509</v>
      </c>
      <c r="M72" s="36">
        <v>811.52783812225005</v>
      </c>
      <c r="N72" s="27">
        <v>1025.95</v>
      </c>
      <c r="O72" s="35">
        <v>3570365.9729287801</v>
      </c>
      <c r="P72" s="35">
        <v>272.83479999999997</v>
      </c>
      <c r="Q72" s="37">
        <v>13086.182455202899</v>
      </c>
      <c r="R72" s="28">
        <v>20351.009999999998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>
      <c r="A73" s="24" t="s">
        <v>195</v>
      </c>
      <c r="B73" s="32" t="s">
        <v>104</v>
      </c>
      <c r="C73" s="32" t="s">
        <v>11</v>
      </c>
      <c r="D73" s="32" t="s">
        <v>107</v>
      </c>
      <c r="E73" s="24" t="s">
        <v>185</v>
      </c>
      <c r="F73" s="24" t="s">
        <v>198</v>
      </c>
      <c r="G73" s="24">
        <v>60</v>
      </c>
      <c r="H73" s="33">
        <v>49182</v>
      </c>
      <c r="I73" s="24">
        <v>9</v>
      </c>
      <c r="J73" s="34" t="s">
        <v>295</v>
      </c>
      <c r="K73" s="35">
        <v>7046221.9076659298</v>
      </c>
      <c r="L73" s="35">
        <v>10624</v>
      </c>
      <c r="M73" s="36">
        <v>663.23624883903699</v>
      </c>
      <c r="N73" s="27">
        <v>1005.29</v>
      </c>
      <c r="O73" s="35">
        <v>2913702.9323340701</v>
      </c>
      <c r="P73" s="35">
        <v>239.8355</v>
      </c>
      <c r="Q73" s="37">
        <v>12148.7558444603</v>
      </c>
      <c r="R73" s="28">
        <v>20134.689999999999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>
      <c r="A74" s="54" t="s">
        <v>195</v>
      </c>
      <c r="B74" s="55" t="s">
        <v>104</v>
      </c>
      <c r="C74" s="55" t="s">
        <v>12</v>
      </c>
      <c r="D74" s="55" t="s">
        <v>108</v>
      </c>
      <c r="E74" s="54" t="s">
        <v>186</v>
      </c>
      <c r="F74" s="54" t="s">
        <v>196</v>
      </c>
      <c r="G74" s="54">
        <v>280</v>
      </c>
      <c r="H74" s="56">
        <v>83829</v>
      </c>
      <c r="I74" s="54">
        <v>16</v>
      </c>
      <c r="J74" s="34" t="s">
        <v>228</v>
      </c>
      <c r="K74" s="35">
        <v>21155566.713036601</v>
      </c>
      <c r="L74" s="35">
        <v>26182</v>
      </c>
      <c r="M74" s="36">
        <v>808.01950626524194</v>
      </c>
      <c r="N74" s="27">
        <v>1177.72</v>
      </c>
      <c r="O74" s="35">
        <v>35234033.366963401</v>
      </c>
      <c r="P74" s="35">
        <v>3072.69</v>
      </c>
      <c r="Q74" s="37">
        <v>11466.836344363899</v>
      </c>
      <c r="R74" s="28">
        <v>18227.25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>
      <c r="A75" s="24" t="s">
        <v>195</v>
      </c>
      <c r="B75" s="32" t="s">
        <v>104</v>
      </c>
      <c r="C75" s="32" t="s">
        <v>13</v>
      </c>
      <c r="D75" s="32" t="s">
        <v>109</v>
      </c>
      <c r="E75" s="24" t="s">
        <v>185</v>
      </c>
      <c r="F75" s="24" t="s">
        <v>201</v>
      </c>
      <c r="G75" s="24">
        <v>8</v>
      </c>
      <c r="H75" s="33">
        <v>4063</v>
      </c>
      <c r="I75" s="24">
        <v>2</v>
      </c>
      <c r="J75" s="34" t="s">
        <v>233</v>
      </c>
      <c r="K75" s="35">
        <v>2783968.9262366998</v>
      </c>
      <c r="L75" s="35">
        <v>2665</v>
      </c>
      <c r="M75" s="36">
        <v>1044.6412481188399</v>
      </c>
      <c r="N75" s="27">
        <v>1205.18</v>
      </c>
      <c r="O75" s="35">
        <v>1212169.6337633</v>
      </c>
      <c r="P75" s="35">
        <v>60.582299999999996</v>
      </c>
      <c r="Q75" s="37">
        <v>20008.643345718101</v>
      </c>
      <c r="R75" s="28">
        <v>26389.35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>
      <c r="A76" s="24" t="s">
        <v>195</v>
      </c>
      <c r="B76" s="32" t="s">
        <v>104</v>
      </c>
      <c r="C76" s="32" t="s">
        <v>14</v>
      </c>
      <c r="D76" s="32" t="s">
        <v>110</v>
      </c>
      <c r="E76" s="24" t="s">
        <v>185</v>
      </c>
      <c r="F76" s="24" t="s">
        <v>197</v>
      </c>
      <c r="G76" s="24">
        <v>40</v>
      </c>
      <c r="H76" s="33">
        <v>36493</v>
      </c>
      <c r="I76" s="24">
        <v>6</v>
      </c>
      <c r="J76" s="34" t="s">
        <v>229</v>
      </c>
      <c r="K76" s="35">
        <v>7431061.8875250099</v>
      </c>
      <c r="L76" s="35">
        <v>8928</v>
      </c>
      <c r="M76" s="36">
        <v>832.33220066364299</v>
      </c>
      <c r="N76" s="27">
        <v>998.15</v>
      </c>
      <c r="O76" s="35">
        <v>3194834.1424749899</v>
      </c>
      <c r="P76" s="35">
        <v>244.66210000000001</v>
      </c>
      <c r="Q76" s="37">
        <v>13058.1489428685</v>
      </c>
      <c r="R76" s="28">
        <v>19388.86</v>
      </c>
      <c r="S76" s="16" t="str">
        <f t="shared" si="5"/>
        <v>1</v>
      </c>
      <c r="T76" s="16" t="str">
        <f t="shared" si="7"/>
        <v>1</v>
      </c>
      <c r="U76" s="16" t="str">
        <f t="shared" si="6"/>
        <v>1</v>
      </c>
    </row>
    <row r="77" spans="1:21" s="11" customFormat="1" ht="27">
      <c r="A77" s="24" t="s">
        <v>195</v>
      </c>
      <c r="B77" s="32" t="s">
        <v>104</v>
      </c>
      <c r="C77" s="32" t="s">
        <v>15</v>
      </c>
      <c r="D77" s="32" t="s">
        <v>111</v>
      </c>
      <c r="E77" s="24" t="s">
        <v>185</v>
      </c>
      <c r="F77" s="24" t="s">
        <v>199</v>
      </c>
      <c r="G77" s="24">
        <v>137</v>
      </c>
      <c r="H77" s="33">
        <v>90942</v>
      </c>
      <c r="I77" s="24">
        <v>13</v>
      </c>
      <c r="J77" s="34" t="s">
        <v>232</v>
      </c>
      <c r="K77" s="35">
        <v>16604090.0514571</v>
      </c>
      <c r="L77" s="35">
        <v>19560</v>
      </c>
      <c r="M77" s="36">
        <v>848.87985948144603</v>
      </c>
      <c r="N77" s="27">
        <v>1029.9000000000001</v>
      </c>
      <c r="O77" s="35">
        <v>15540045.8885429</v>
      </c>
      <c r="P77" s="35">
        <v>1295.7384999999999</v>
      </c>
      <c r="Q77" s="37">
        <v>11993.1960720029</v>
      </c>
      <c r="R77" s="28">
        <v>18329.79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>
      <c r="A78" s="24" t="s">
        <v>195</v>
      </c>
      <c r="B78" s="32" t="s">
        <v>104</v>
      </c>
      <c r="C78" s="32" t="s">
        <v>16</v>
      </c>
      <c r="D78" s="32" t="s">
        <v>112</v>
      </c>
      <c r="E78" s="24" t="s">
        <v>185</v>
      </c>
      <c r="F78" s="24" t="s">
        <v>197</v>
      </c>
      <c r="G78" s="24">
        <v>30</v>
      </c>
      <c r="H78" s="33">
        <v>24948</v>
      </c>
      <c r="I78" s="24">
        <v>5</v>
      </c>
      <c r="J78" s="34" t="s">
        <v>230</v>
      </c>
      <c r="K78" s="35">
        <v>5887716.9056099802</v>
      </c>
      <c r="L78" s="35">
        <v>6747</v>
      </c>
      <c r="M78" s="36">
        <v>872.64219736326902</v>
      </c>
      <c r="N78" s="27">
        <v>1023.26</v>
      </c>
      <c r="O78" s="35">
        <v>1689494.33439002</v>
      </c>
      <c r="P78" s="35">
        <v>158.12</v>
      </c>
      <c r="Q78" s="37">
        <v>10684.8870123325</v>
      </c>
      <c r="R78" s="28">
        <v>21581.279999999999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>
      <c r="A79" s="24" t="s">
        <v>195</v>
      </c>
      <c r="B79" s="32" t="s">
        <v>104</v>
      </c>
      <c r="C79" s="32" t="s">
        <v>17</v>
      </c>
      <c r="D79" s="32" t="s">
        <v>113</v>
      </c>
      <c r="E79" s="24" t="s">
        <v>185</v>
      </c>
      <c r="F79" s="24" t="s">
        <v>197</v>
      </c>
      <c r="G79" s="24">
        <v>30</v>
      </c>
      <c r="H79" s="33">
        <v>29634</v>
      </c>
      <c r="I79" s="24">
        <v>5</v>
      </c>
      <c r="J79" s="34" t="s">
        <v>230</v>
      </c>
      <c r="K79" s="35">
        <v>6774670.85192452</v>
      </c>
      <c r="L79" s="35">
        <v>7343</v>
      </c>
      <c r="M79" s="36">
        <v>922.60259456959295</v>
      </c>
      <c r="N79" s="27">
        <v>1023.26</v>
      </c>
      <c r="O79" s="35">
        <v>1145454.16807548</v>
      </c>
      <c r="P79" s="35">
        <v>117.91330000000001</v>
      </c>
      <c r="Q79" s="37">
        <v>9714.3763093347297</v>
      </c>
      <c r="R79" s="28">
        <v>21581.279999999999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>
      <c r="A80" s="24" t="s">
        <v>195</v>
      </c>
      <c r="B80" s="32" t="s">
        <v>104</v>
      </c>
      <c r="C80" s="32" t="s">
        <v>18</v>
      </c>
      <c r="D80" s="32" t="s">
        <v>114</v>
      </c>
      <c r="E80" s="24" t="s">
        <v>185</v>
      </c>
      <c r="F80" s="24" t="s">
        <v>197</v>
      </c>
      <c r="G80" s="24">
        <v>30</v>
      </c>
      <c r="H80" s="33">
        <v>36267</v>
      </c>
      <c r="I80" s="24">
        <v>6</v>
      </c>
      <c r="J80" s="34" t="s">
        <v>229</v>
      </c>
      <c r="K80" s="35">
        <v>6614496.9546651002</v>
      </c>
      <c r="L80" s="35">
        <v>8608</v>
      </c>
      <c r="M80" s="36">
        <v>768.41275030960799</v>
      </c>
      <c r="N80" s="27">
        <v>998.15</v>
      </c>
      <c r="O80" s="35">
        <v>2313731.6953349002</v>
      </c>
      <c r="P80" s="35">
        <v>218.81</v>
      </c>
      <c r="Q80" s="37">
        <v>10574.158837964</v>
      </c>
      <c r="R80" s="28">
        <v>19388.86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>
      <c r="A81" s="24" t="s">
        <v>195</v>
      </c>
      <c r="B81" s="32" t="s">
        <v>104</v>
      </c>
      <c r="C81" s="32" t="s">
        <v>19</v>
      </c>
      <c r="D81" s="32" t="s">
        <v>115</v>
      </c>
      <c r="E81" s="24" t="s">
        <v>185</v>
      </c>
      <c r="F81" s="24" t="s">
        <v>198</v>
      </c>
      <c r="G81" s="24">
        <v>55</v>
      </c>
      <c r="H81" s="33">
        <v>43198</v>
      </c>
      <c r="I81" s="24">
        <v>9</v>
      </c>
      <c r="J81" s="34" t="s">
        <v>295</v>
      </c>
      <c r="K81" s="35">
        <v>7425928.7200054098</v>
      </c>
      <c r="L81" s="35">
        <v>10191</v>
      </c>
      <c r="M81" s="36">
        <v>728.67517613633697</v>
      </c>
      <c r="N81" s="27">
        <v>1005.29</v>
      </c>
      <c r="O81" s="35">
        <v>4985595.9799945801</v>
      </c>
      <c r="P81" s="35">
        <v>354.09230000000002</v>
      </c>
      <c r="Q81" s="37">
        <v>14079.9333393993</v>
      </c>
      <c r="R81" s="28">
        <v>20134.689999999999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>
      <c r="A82" s="24" t="s">
        <v>195</v>
      </c>
      <c r="B82" s="32" t="s">
        <v>104</v>
      </c>
      <c r="C82" s="32" t="s">
        <v>20</v>
      </c>
      <c r="D82" s="32" t="s">
        <v>116</v>
      </c>
      <c r="E82" s="24" t="s">
        <v>185</v>
      </c>
      <c r="F82" s="24" t="s">
        <v>199</v>
      </c>
      <c r="G82" s="24">
        <v>126</v>
      </c>
      <c r="H82" s="33">
        <v>86089</v>
      </c>
      <c r="I82" s="24">
        <v>13</v>
      </c>
      <c r="J82" s="34" t="s">
        <v>232</v>
      </c>
      <c r="K82" s="35">
        <v>12701316.536134601</v>
      </c>
      <c r="L82" s="35">
        <v>18478</v>
      </c>
      <c r="M82" s="36">
        <v>687.37506960356097</v>
      </c>
      <c r="N82" s="27">
        <v>1029.9000000000001</v>
      </c>
      <c r="O82" s="35">
        <v>12231671.6638654</v>
      </c>
      <c r="P82" s="35">
        <v>1105</v>
      </c>
      <c r="Q82" s="37">
        <v>11069.3861211452</v>
      </c>
      <c r="R82" s="28">
        <v>18329.79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>
      <c r="A83" s="24" t="s">
        <v>195</v>
      </c>
      <c r="B83" s="32" t="s">
        <v>104</v>
      </c>
      <c r="C83" s="32" t="s">
        <v>21</v>
      </c>
      <c r="D83" s="32" t="s">
        <v>117</v>
      </c>
      <c r="E83" s="24" t="s">
        <v>185</v>
      </c>
      <c r="F83" s="24" t="s">
        <v>197</v>
      </c>
      <c r="G83" s="24">
        <v>60</v>
      </c>
      <c r="H83" s="33">
        <v>46721</v>
      </c>
      <c r="I83" s="24">
        <v>6</v>
      </c>
      <c r="J83" s="34" t="s">
        <v>229</v>
      </c>
      <c r="K83" s="35">
        <v>6630066.8552290602</v>
      </c>
      <c r="L83" s="35">
        <v>10689</v>
      </c>
      <c r="M83" s="36">
        <v>620.27007720357994</v>
      </c>
      <c r="N83" s="27">
        <v>998.15</v>
      </c>
      <c r="O83" s="35">
        <v>3852518.6547709401</v>
      </c>
      <c r="P83" s="35">
        <v>346.76479999999998</v>
      </c>
      <c r="Q83" s="37">
        <v>11109.8896276985</v>
      </c>
      <c r="R83" s="28">
        <v>19388.86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>
      <c r="A84" s="24" t="s">
        <v>195</v>
      </c>
      <c r="B84" s="32" t="s">
        <v>104</v>
      </c>
      <c r="C84" s="32" t="s">
        <v>22</v>
      </c>
      <c r="D84" s="32" t="s">
        <v>118</v>
      </c>
      <c r="E84" s="24" t="s">
        <v>185</v>
      </c>
      <c r="F84" s="24" t="s">
        <v>199</v>
      </c>
      <c r="G84" s="24">
        <v>114</v>
      </c>
      <c r="H84" s="33">
        <v>88241</v>
      </c>
      <c r="I84" s="24">
        <v>13</v>
      </c>
      <c r="J84" s="34" t="s">
        <v>232</v>
      </c>
      <c r="K84" s="35">
        <v>14064945.2958341</v>
      </c>
      <c r="L84" s="35">
        <v>18064</v>
      </c>
      <c r="M84" s="36">
        <v>778.61743223173596</v>
      </c>
      <c r="N84" s="27">
        <v>1029.9000000000001</v>
      </c>
      <c r="O84" s="35">
        <v>10758491.484165899</v>
      </c>
      <c r="P84" s="35">
        <v>757.67129999999997</v>
      </c>
      <c r="Q84" s="37">
        <v>14199.417985300401</v>
      </c>
      <c r="R84" s="28">
        <v>18329.79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>
      <c r="A85" s="24" t="s">
        <v>195</v>
      </c>
      <c r="B85" s="32" t="s">
        <v>104</v>
      </c>
      <c r="C85" s="32" t="s">
        <v>23</v>
      </c>
      <c r="D85" s="32" t="s">
        <v>119</v>
      </c>
      <c r="E85" s="24" t="s">
        <v>185</v>
      </c>
      <c r="F85" s="24" t="s">
        <v>197</v>
      </c>
      <c r="G85" s="24">
        <v>30</v>
      </c>
      <c r="H85" s="33">
        <v>22343</v>
      </c>
      <c r="I85" s="24">
        <v>5</v>
      </c>
      <c r="J85" s="34" t="s">
        <v>230</v>
      </c>
      <c r="K85" s="35">
        <v>4597972.2897953996</v>
      </c>
      <c r="L85" s="35">
        <v>6658</v>
      </c>
      <c r="M85" s="36">
        <v>690.59361516903004</v>
      </c>
      <c r="N85" s="27">
        <v>1023.26</v>
      </c>
      <c r="O85" s="35">
        <v>1550001.3902046001</v>
      </c>
      <c r="P85" s="35">
        <v>259.05349999999999</v>
      </c>
      <c r="Q85" s="37">
        <v>5983.3254142661599</v>
      </c>
      <c r="R85" s="28">
        <v>21581.279999999999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>
      <c r="A86" s="24" t="s">
        <v>195</v>
      </c>
      <c r="B86" s="32" t="s">
        <v>104</v>
      </c>
      <c r="C86" s="32" t="s">
        <v>24</v>
      </c>
      <c r="D86" s="32" t="s">
        <v>120</v>
      </c>
      <c r="E86" s="24" t="s">
        <v>185</v>
      </c>
      <c r="F86" s="24" t="s">
        <v>197</v>
      </c>
      <c r="G86" s="24">
        <v>30</v>
      </c>
      <c r="H86" s="33">
        <v>21043</v>
      </c>
      <c r="I86" s="24">
        <v>5</v>
      </c>
      <c r="J86" s="34" t="s">
        <v>230</v>
      </c>
      <c r="K86" s="35">
        <v>4768375.2382553099</v>
      </c>
      <c r="L86" s="35">
        <v>6080</v>
      </c>
      <c r="M86" s="36">
        <v>784.27224313409602</v>
      </c>
      <c r="N86" s="27">
        <v>1023.26</v>
      </c>
      <c r="O86" s="35">
        <v>1784837.4717446901</v>
      </c>
      <c r="P86" s="35">
        <v>147.44030000000001</v>
      </c>
      <c r="Q86" s="37">
        <v>12105.4926756436</v>
      </c>
      <c r="R86" s="28">
        <v>21581.279999999999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>
      <c r="A87" s="24" t="s">
        <v>195</v>
      </c>
      <c r="B87" s="32" t="s">
        <v>104</v>
      </c>
      <c r="C87" s="32" t="s">
        <v>25</v>
      </c>
      <c r="D87" s="32" t="s">
        <v>121</v>
      </c>
      <c r="E87" s="24" t="s">
        <v>185</v>
      </c>
      <c r="F87" s="24" t="s">
        <v>197</v>
      </c>
      <c r="G87" s="24">
        <v>30</v>
      </c>
      <c r="H87" s="33">
        <v>23638</v>
      </c>
      <c r="I87" s="24">
        <v>5</v>
      </c>
      <c r="J87" s="34" t="s">
        <v>230</v>
      </c>
      <c r="K87" s="35">
        <v>5475928.2421213398</v>
      </c>
      <c r="L87" s="35">
        <v>5862</v>
      </c>
      <c r="M87" s="36">
        <v>934.13992530217399</v>
      </c>
      <c r="N87" s="27">
        <v>1023.26</v>
      </c>
      <c r="O87" s="35">
        <v>2297859.53787866</v>
      </c>
      <c r="P87" s="35">
        <v>204.0488</v>
      </c>
      <c r="Q87" s="37">
        <v>11261.3234573232</v>
      </c>
      <c r="R87" s="28">
        <v>21581.279999999999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>
      <c r="A88" s="24" t="s">
        <v>195</v>
      </c>
      <c r="B88" s="32" t="s">
        <v>104</v>
      </c>
      <c r="C88" s="32" t="s">
        <v>26</v>
      </c>
      <c r="D88" s="32" t="s">
        <v>122</v>
      </c>
      <c r="E88" s="24" t="s">
        <v>185</v>
      </c>
      <c r="F88" s="24" t="s">
        <v>197</v>
      </c>
      <c r="G88" s="24">
        <v>30</v>
      </c>
      <c r="H88" s="33">
        <v>19451</v>
      </c>
      <c r="I88" s="24">
        <v>5</v>
      </c>
      <c r="J88" s="34" t="s">
        <v>230</v>
      </c>
      <c r="K88" s="35">
        <v>4855070.5885425201</v>
      </c>
      <c r="L88" s="35">
        <v>6138</v>
      </c>
      <c r="M88" s="36">
        <v>790.98575896750003</v>
      </c>
      <c r="N88" s="27">
        <v>1023.26</v>
      </c>
      <c r="O88" s="35">
        <v>2097271.8714574799</v>
      </c>
      <c r="P88" s="35">
        <v>204.1241</v>
      </c>
      <c r="Q88" s="37">
        <v>10274.4941506539</v>
      </c>
      <c r="R88" s="28">
        <v>21581.279999999999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>
      <c r="A89" s="24" t="s">
        <v>195</v>
      </c>
      <c r="B89" s="32" t="s">
        <v>104</v>
      </c>
      <c r="C89" s="32" t="s">
        <v>72</v>
      </c>
      <c r="D89" s="32" t="s">
        <v>308</v>
      </c>
      <c r="E89" s="24" t="s">
        <v>185</v>
      </c>
      <c r="F89" s="24" t="s">
        <v>199</v>
      </c>
      <c r="G89" s="24">
        <v>139</v>
      </c>
      <c r="H89" s="33">
        <v>97831</v>
      </c>
      <c r="I89" s="24">
        <v>13</v>
      </c>
      <c r="J89" s="34" t="s">
        <v>232</v>
      </c>
      <c r="K89" s="35">
        <v>18735667.8674808</v>
      </c>
      <c r="L89" s="35">
        <v>27630</v>
      </c>
      <c r="M89" s="36">
        <v>678.09148995587498</v>
      </c>
      <c r="N89" s="27">
        <v>1029.9000000000001</v>
      </c>
      <c r="O89" s="35">
        <v>15473955.292519201</v>
      </c>
      <c r="P89" s="35">
        <v>1334.58</v>
      </c>
      <c r="Q89" s="37">
        <v>11594.625494552</v>
      </c>
      <c r="R89" s="28">
        <v>18329.79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>
      <c r="A90" s="24" t="s">
        <v>195</v>
      </c>
      <c r="B90" s="32" t="s">
        <v>104</v>
      </c>
      <c r="C90" s="32" t="s">
        <v>81</v>
      </c>
      <c r="D90" s="32" t="s">
        <v>123</v>
      </c>
      <c r="E90" s="24" t="s">
        <v>185</v>
      </c>
      <c r="F90" s="24" t="s">
        <v>197</v>
      </c>
      <c r="G90" s="24">
        <v>30</v>
      </c>
      <c r="H90" s="33">
        <v>18239</v>
      </c>
      <c r="I90" s="85">
        <v>5</v>
      </c>
      <c r="J90" s="84" t="s">
        <v>230</v>
      </c>
      <c r="K90" s="35">
        <v>3885443.9340538001</v>
      </c>
      <c r="L90" s="35">
        <v>4863</v>
      </c>
      <c r="M90" s="36">
        <v>798.980862441662</v>
      </c>
      <c r="N90" s="27">
        <v>1023.26</v>
      </c>
      <c r="O90" s="35">
        <v>1363579.1159462</v>
      </c>
      <c r="P90" s="35">
        <v>116.9083</v>
      </c>
      <c r="Q90" s="37">
        <v>11663.663879692</v>
      </c>
      <c r="R90" s="28">
        <v>21581.279999999999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>
      <c r="A91" s="24" t="s">
        <v>195</v>
      </c>
      <c r="B91" s="32" t="s">
        <v>104</v>
      </c>
      <c r="C91" s="32" t="s">
        <v>82</v>
      </c>
      <c r="D91" s="32" t="s">
        <v>124</v>
      </c>
      <c r="E91" s="24" t="s">
        <v>185</v>
      </c>
      <c r="F91" s="24" t="s">
        <v>201</v>
      </c>
      <c r="G91" s="24">
        <v>30</v>
      </c>
      <c r="H91" s="33">
        <v>19069</v>
      </c>
      <c r="I91" s="24">
        <v>3</v>
      </c>
      <c r="J91" s="34" t="s">
        <v>238</v>
      </c>
      <c r="K91" s="35">
        <v>2862836.4452243</v>
      </c>
      <c r="L91" s="35">
        <v>4499</v>
      </c>
      <c r="M91" s="36">
        <v>636.32728277935098</v>
      </c>
      <c r="N91" s="27">
        <v>1011.28</v>
      </c>
      <c r="O91" s="35">
        <v>2020111.9947756999</v>
      </c>
      <c r="P91" s="35">
        <v>124.59269999999999</v>
      </c>
      <c r="Q91" s="37">
        <v>16213.726765498301</v>
      </c>
      <c r="R91" s="28">
        <v>22235.94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>
      <c r="A92" s="141" t="s">
        <v>179</v>
      </c>
      <c r="B92" s="142"/>
      <c r="C92" s="143"/>
      <c r="D92" s="25"/>
      <c r="E92" s="29"/>
      <c r="F92" s="29"/>
      <c r="G92" s="29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6">
        <f>COUNTIF(U4:U91,"1")</f>
        <v>70</v>
      </c>
    </row>
    <row r="93" spans="1:21" ht="27.6">
      <c r="R93" s="10" t="s">
        <v>180</v>
      </c>
      <c r="S93" s="39">
        <f>COUNTIF(S4:S91,1)</f>
        <v>74</v>
      </c>
      <c r="T93" s="39">
        <f>COUNTIF(T4:T91,1)</f>
        <v>82</v>
      </c>
      <c r="U93" s="39">
        <f>COUNTIF(U4:U91,1)</f>
        <v>70</v>
      </c>
    </row>
    <row r="94" spans="1:21" ht="27.6">
      <c r="R94" s="10" t="s">
        <v>165</v>
      </c>
      <c r="S94" s="10">
        <f>COUNTIF(S4:S15,1)</f>
        <v>10</v>
      </c>
      <c r="T94" s="10">
        <f>COUNTIF(T4:T15,1)</f>
        <v>10</v>
      </c>
      <c r="U94" s="10">
        <f>COUNTIF(U4:U15,1)</f>
        <v>8</v>
      </c>
    </row>
    <row r="95" spans="1:21" ht="27.6">
      <c r="R95" s="10" t="s">
        <v>89</v>
      </c>
      <c r="S95" s="10">
        <f>COUNTIF(S16:S23,1)</f>
        <v>4</v>
      </c>
      <c r="T95" s="10">
        <f>COUNTIF(T16:T23,1)</f>
        <v>6</v>
      </c>
      <c r="U95" s="10">
        <f>COUNTIF(U16:U23,1)</f>
        <v>3</v>
      </c>
    </row>
    <row r="96" spans="1:21" ht="27.6">
      <c r="R96" s="10" t="s">
        <v>125</v>
      </c>
      <c r="S96" s="10">
        <f>COUNTIF(S24:S37,1)</f>
        <v>12</v>
      </c>
      <c r="T96" s="10">
        <f>COUNTIF(T24:T37,1)</f>
        <v>14</v>
      </c>
      <c r="U96" s="10">
        <f>COUNTIF(U24:U37,1)</f>
        <v>12</v>
      </c>
    </row>
    <row r="97" spans="18:21" ht="27.6">
      <c r="R97" s="10" t="s">
        <v>148</v>
      </c>
      <c r="S97" s="10">
        <f>COUNTIF(S38:S55,1)</f>
        <v>14</v>
      </c>
      <c r="T97" s="10">
        <f>COUNTIF(T38:T55,1)</f>
        <v>16</v>
      </c>
      <c r="U97" s="10">
        <f>COUNTIF(U38:U55,1)</f>
        <v>13</v>
      </c>
    </row>
    <row r="98" spans="18:21" ht="27.6">
      <c r="R98" s="10" t="s">
        <v>139</v>
      </c>
      <c r="S98" s="10">
        <f>COUNTIF(S56:S64,1)</f>
        <v>8</v>
      </c>
      <c r="T98" s="10">
        <f>COUNTIF(T56:T64,1)</f>
        <v>9</v>
      </c>
      <c r="U98" s="10">
        <f>COUNTIF(U56:U64,1)</f>
        <v>8</v>
      </c>
    </row>
    <row r="99" spans="18:21" ht="27.6">
      <c r="R99" s="10" t="s">
        <v>242</v>
      </c>
      <c r="S99" s="10">
        <f>COUNTIF(S65:S70,1)</f>
        <v>5</v>
      </c>
      <c r="T99" s="10">
        <f>COUNTIF(T65:T70,1)</f>
        <v>6</v>
      </c>
      <c r="U99" s="10">
        <f>COUNTIF(U65:U70,1)</f>
        <v>5</v>
      </c>
    </row>
    <row r="100" spans="18:21" ht="27.6">
      <c r="R100" s="10" t="s">
        <v>104</v>
      </c>
      <c r="S100" s="10">
        <f>COUNTIF(S71:S91,1)</f>
        <v>21</v>
      </c>
      <c r="T100" s="10">
        <f>COUNTIF(T71:T91,1)</f>
        <v>21</v>
      </c>
      <c r="U100" s="10">
        <f>COUNTIF(U71:U91,1)</f>
        <v>21</v>
      </c>
    </row>
    <row r="101" spans="18:21" ht="27.6">
      <c r="R101" s="10"/>
      <c r="S101" s="10"/>
      <c r="T101" s="10"/>
      <c r="U101" s="10"/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47" t="s">
        <v>258</v>
      </c>
      <c r="B2" s="147"/>
      <c r="C2" s="147"/>
      <c r="D2" s="147"/>
      <c r="E2" s="147"/>
      <c r="F2" s="147"/>
      <c r="G2" s="147"/>
      <c r="H2" s="147"/>
      <c r="I2" s="147"/>
      <c r="J2" s="147"/>
      <c r="K2" s="58"/>
      <c r="L2" s="147"/>
      <c r="M2" s="147"/>
      <c r="N2" s="148"/>
      <c r="O2" s="159"/>
      <c r="P2" s="160"/>
      <c r="Q2" s="163" t="s">
        <v>259</v>
      </c>
      <c r="R2" s="163"/>
      <c r="S2" s="163"/>
      <c r="T2" s="163" t="s">
        <v>260</v>
      </c>
      <c r="U2" s="163"/>
      <c r="V2" s="163" t="s">
        <v>261</v>
      </c>
      <c r="W2" s="163"/>
      <c r="X2" s="164"/>
      <c r="Y2" s="146"/>
      <c r="Z2" s="147"/>
      <c r="AA2" s="148"/>
      <c r="AB2" s="149"/>
      <c r="AC2" s="150"/>
      <c r="AD2" s="150"/>
      <c r="AE2" s="151" t="s">
        <v>262</v>
      </c>
      <c r="AF2" s="151"/>
      <c r="AG2" s="150"/>
      <c r="AH2" s="152"/>
    </row>
    <row r="3" spans="1:34" ht="33.6">
      <c r="A3" s="153" t="s">
        <v>263</v>
      </c>
      <c r="B3" s="154"/>
      <c r="C3" s="154"/>
      <c r="D3" s="155"/>
      <c r="E3" s="156" t="s">
        <v>264</v>
      </c>
      <c r="F3" s="157"/>
      <c r="G3" s="157"/>
      <c r="H3" s="157"/>
      <c r="I3" s="157"/>
      <c r="J3" s="158"/>
      <c r="K3" s="62" t="s">
        <v>265</v>
      </c>
      <c r="L3" s="159" t="s">
        <v>266</v>
      </c>
      <c r="M3" s="160"/>
      <c r="N3" s="161"/>
      <c r="O3" s="162" t="s">
        <v>267</v>
      </c>
      <c r="P3" s="163"/>
      <c r="Q3" s="63"/>
      <c r="R3" s="162" t="s">
        <v>268</v>
      </c>
      <c r="S3" s="163"/>
      <c r="T3" s="160"/>
      <c r="U3" s="161"/>
      <c r="V3" s="162" t="s">
        <v>269</v>
      </c>
      <c r="W3" s="163"/>
      <c r="X3" s="164"/>
      <c r="Y3" s="149" t="s">
        <v>266</v>
      </c>
      <c r="Z3" s="150"/>
      <c r="AA3" s="152"/>
      <c r="AB3" s="165" t="s">
        <v>267</v>
      </c>
      <c r="AC3" s="151"/>
      <c r="AD3" s="166"/>
      <c r="AE3" s="167" t="s">
        <v>268</v>
      </c>
      <c r="AF3" s="168"/>
      <c r="AG3" s="151" t="s">
        <v>269</v>
      </c>
      <c r="AH3" s="166"/>
    </row>
    <row r="4" spans="1:34" ht="16.8">
      <c r="A4" s="187">
        <v>1</v>
      </c>
      <c r="B4" s="188"/>
      <c r="C4" s="188"/>
      <c r="D4" s="189"/>
      <c r="E4" s="190" t="s">
        <v>270</v>
      </c>
      <c r="F4" s="191"/>
      <c r="G4" s="191"/>
      <c r="H4" s="191"/>
      <c r="I4" s="191"/>
      <c r="J4" s="192"/>
      <c r="K4" s="64" t="s">
        <v>271</v>
      </c>
      <c r="L4" s="175" t="s">
        <v>271</v>
      </c>
      <c r="M4" s="176"/>
      <c r="N4" s="177"/>
      <c r="O4" s="175" t="s">
        <v>271</v>
      </c>
      <c r="P4" s="176"/>
      <c r="Q4" s="61"/>
      <c r="R4" s="193" t="s">
        <v>271</v>
      </c>
      <c r="S4" s="194"/>
      <c r="T4" s="154"/>
      <c r="U4" s="155"/>
      <c r="V4" s="175" t="s">
        <v>271</v>
      </c>
      <c r="W4" s="176"/>
      <c r="X4" s="177"/>
      <c r="Y4" s="175" t="s">
        <v>271</v>
      </c>
      <c r="Z4" s="176"/>
      <c r="AA4" s="177"/>
      <c r="AB4" s="175" t="s">
        <v>271</v>
      </c>
      <c r="AC4" s="176"/>
      <c r="AD4" s="177"/>
      <c r="AE4" s="175" t="s">
        <v>271</v>
      </c>
      <c r="AF4" s="176"/>
      <c r="AG4" s="176" t="s">
        <v>271</v>
      </c>
      <c r="AH4" s="177"/>
    </row>
    <row r="5" spans="1:34" ht="16.8">
      <c r="A5" s="178" t="s">
        <v>246</v>
      </c>
      <c r="B5" s="179"/>
      <c r="C5" s="179"/>
      <c r="D5" s="180"/>
      <c r="E5" s="181" t="s">
        <v>252</v>
      </c>
      <c r="F5" s="182"/>
      <c r="G5" s="182"/>
      <c r="H5" s="182"/>
      <c r="I5" s="182"/>
      <c r="J5" s="183"/>
      <c r="K5" s="57">
        <v>41</v>
      </c>
      <c r="L5" s="169">
        <v>41</v>
      </c>
      <c r="M5" s="170"/>
      <c r="N5" s="171"/>
      <c r="O5" s="184">
        <v>905.7</v>
      </c>
      <c r="P5" s="185"/>
      <c r="Q5" s="186"/>
      <c r="R5" s="184">
        <v>248.42</v>
      </c>
      <c r="S5" s="185"/>
      <c r="T5" s="185"/>
      <c r="U5" s="186"/>
      <c r="V5" s="172">
        <v>1154.1199999999999</v>
      </c>
      <c r="W5" s="173"/>
      <c r="X5" s="174"/>
      <c r="Y5" s="169">
        <v>33</v>
      </c>
      <c r="Z5" s="170"/>
      <c r="AA5" s="171"/>
      <c r="AB5" s="172">
        <v>18876.87</v>
      </c>
      <c r="AC5" s="173"/>
      <c r="AD5" s="174"/>
      <c r="AE5" s="172">
        <v>6231.96</v>
      </c>
      <c r="AF5" s="173"/>
      <c r="AG5" s="173">
        <v>25108.83</v>
      </c>
      <c r="AH5" s="174"/>
    </row>
    <row r="6" spans="1:34" ht="16.8">
      <c r="A6" s="178" t="s">
        <v>247</v>
      </c>
      <c r="B6" s="179"/>
      <c r="C6" s="179"/>
      <c r="D6" s="180"/>
      <c r="E6" s="181" t="s">
        <v>253</v>
      </c>
      <c r="F6" s="182"/>
      <c r="G6" s="182"/>
      <c r="H6" s="182"/>
      <c r="I6" s="182"/>
      <c r="J6" s="183"/>
      <c r="K6" s="57">
        <v>31</v>
      </c>
      <c r="L6" s="169">
        <v>31</v>
      </c>
      <c r="M6" s="170"/>
      <c r="N6" s="171"/>
      <c r="O6" s="184">
        <v>791.22</v>
      </c>
      <c r="P6" s="185"/>
      <c r="Q6" s="186"/>
      <c r="R6" s="184">
        <v>134.19</v>
      </c>
      <c r="S6" s="185"/>
      <c r="T6" s="185"/>
      <c r="U6" s="186"/>
      <c r="V6" s="184">
        <v>925.41</v>
      </c>
      <c r="W6" s="185"/>
      <c r="X6" s="186"/>
      <c r="Y6" s="169">
        <v>24</v>
      </c>
      <c r="Z6" s="170"/>
      <c r="AA6" s="171"/>
      <c r="AB6" s="172">
        <v>15153.65</v>
      </c>
      <c r="AC6" s="173"/>
      <c r="AD6" s="174"/>
      <c r="AE6" s="172">
        <v>4012.52</v>
      </c>
      <c r="AF6" s="173"/>
      <c r="AG6" s="173">
        <v>19166.169999999998</v>
      </c>
      <c r="AH6" s="174"/>
    </row>
    <row r="7" spans="1:34" ht="16.8">
      <c r="A7" s="178" t="s">
        <v>248</v>
      </c>
      <c r="B7" s="179"/>
      <c r="C7" s="179"/>
      <c r="D7" s="180"/>
      <c r="E7" s="181" t="s">
        <v>254</v>
      </c>
      <c r="F7" s="182"/>
      <c r="G7" s="182"/>
      <c r="H7" s="182"/>
      <c r="I7" s="182"/>
      <c r="J7" s="183"/>
      <c r="K7" s="57">
        <v>3</v>
      </c>
      <c r="L7" s="169">
        <v>3</v>
      </c>
      <c r="M7" s="170"/>
      <c r="N7" s="171"/>
      <c r="O7" s="172">
        <v>1037.2</v>
      </c>
      <c r="P7" s="173"/>
      <c r="Q7" s="174"/>
      <c r="R7" s="184">
        <v>373.69</v>
      </c>
      <c r="S7" s="185"/>
      <c r="T7" s="185"/>
      <c r="U7" s="186"/>
      <c r="V7" s="172">
        <v>1410.89</v>
      </c>
      <c r="W7" s="173"/>
      <c r="X7" s="174"/>
      <c r="Y7" s="169">
        <v>3</v>
      </c>
      <c r="Z7" s="170"/>
      <c r="AA7" s="171"/>
      <c r="AB7" s="172">
        <v>18412.27</v>
      </c>
      <c r="AC7" s="173"/>
      <c r="AD7" s="174"/>
      <c r="AE7" s="172">
        <v>2942.75</v>
      </c>
      <c r="AF7" s="173"/>
      <c r="AG7" s="173">
        <v>21355.01</v>
      </c>
      <c r="AH7" s="174"/>
    </row>
    <row r="8" spans="1:34" ht="16.8">
      <c r="A8" s="178" t="s">
        <v>249</v>
      </c>
      <c r="B8" s="179"/>
      <c r="C8" s="179"/>
      <c r="D8" s="180"/>
      <c r="E8" s="181" t="s">
        <v>255</v>
      </c>
      <c r="F8" s="182"/>
      <c r="G8" s="182"/>
      <c r="H8" s="182"/>
      <c r="I8" s="182"/>
      <c r="J8" s="183"/>
      <c r="K8" s="57">
        <v>270</v>
      </c>
      <c r="L8" s="169">
        <v>261</v>
      </c>
      <c r="M8" s="170"/>
      <c r="N8" s="171"/>
      <c r="O8" s="184">
        <v>872.3</v>
      </c>
      <c r="P8" s="185"/>
      <c r="Q8" s="186"/>
      <c r="R8" s="184">
        <v>159.96</v>
      </c>
      <c r="S8" s="185"/>
      <c r="T8" s="185"/>
      <c r="U8" s="186"/>
      <c r="V8" s="172">
        <v>1032.27</v>
      </c>
      <c r="W8" s="173"/>
      <c r="X8" s="174"/>
      <c r="Y8" s="169">
        <v>248</v>
      </c>
      <c r="Z8" s="170"/>
      <c r="AA8" s="171"/>
      <c r="AB8" s="172">
        <v>16848.87</v>
      </c>
      <c r="AC8" s="173"/>
      <c r="AD8" s="174"/>
      <c r="AE8" s="172">
        <v>4826.3900000000003</v>
      </c>
      <c r="AF8" s="173"/>
      <c r="AG8" s="173">
        <v>21675.27</v>
      </c>
      <c r="AH8" s="174"/>
    </row>
    <row r="9" spans="1:34" ht="16.8">
      <c r="A9" s="178" t="s">
        <v>250</v>
      </c>
      <c r="B9" s="179"/>
      <c r="C9" s="179"/>
      <c r="D9" s="180"/>
      <c r="E9" s="181" t="s">
        <v>256</v>
      </c>
      <c r="F9" s="182"/>
      <c r="G9" s="182"/>
      <c r="H9" s="182"/>
      <c r="I9" s="182"/>
      <c r="J9" s="183"/>
      <c r="K9" s="57">
        <v>222</v>
      </c>
      <c r="L9" s="169">
        <v>215</v>
      </c>
      <c r="M9" s="170"/>
      <c r="N9" s="171"/>
      <c r="O9" s="184">
        <v>832.11</v>
      </c>
      <c r="P9" s="185"/>
      <c r="Q9" s="186"/>
      <c r="R9" s="184">
        <v>137.25</v>
      </c>
      <c r="S9" s="185"/>
      <c r="T9" s="185"/>
      <c r="U9" s="186"/>
      <c r="V9" s="184">
        <v>969.37</v>
      </c>
      <c r="W9" s="185"/>
      <c r="X9" s="186"/>
      <c r="Y9" s="169">
        <v>204</v>
      </c>
      <c r="Z9" s="170"/>
      <c r="AA9" s="171"/>
      <c r="AB9" s="172">
        <v>14724.26</v>
      </c>
      <c r="AC9" s="173"/>
      <c r="AD9" s="174"/>
      <c r="AE9" s="172">
        <v>3880.11</v>
      </c>
      <c r="AF9" s="173"/>
      <c r="AG9" s="173">
        <v>18604.37</v>
      </c>
      <c r="AH9" s="174"/>
    </row>
    <row r="10" spans="1:34" ht="16.8">
      <c r="A10" s="178" t="s">
        <v>251</v>
      </c>
      <c r="B10" s="179"/>
      <c r="C10" s="179"/>
      <c r="D10" s="180"/>
      <c r="E10" s="181" t="s">
        <v>257</v>
      </c>
      <c r="F10" s="182"/>
      <c r="G10" s="182"/>
      <c r="H10" s="182"/>
      <c r="I10" s="182"/>
      <c r="J10" s="183"/>
      <c r="K10" s="57">
        <v>11</v>
      </c>
      <c r="L10" s="169">
        <v>11</v>
      </c>
      <c r="M10" s="170"/>
      <c r="N10" s="171"/>
      <c r="O10" s="184">
        <v>973.38</v>
      </c>
      <c r="P10" s="185"/>
      <c r="Q10" s="186"/>
      <c r="R10" s="184">
        <v>204.68</v>
      </c>
      <c r="S10" s="185"/>
      <c r="T10" s="185"/>
      <c r="U10" s="186"/>
      <c r="V10" s="172">
        <v>1178.05</v>
      </c>
      <c r="W10" s="173"/>
      <c r="X10" s="174"/>
      <c r="Y10" s="169">
        <v>11</v>
      </c>
      <c r="Z10" s="170"/>
      <c r="AA10" s="171"/>
      <c r="AB10" s="172">
        <v>20976.39</v>
      </c>
      <c r="AC10" s="173"/>
      <c r="AD10" s="174"/>
      <c r="AE10" s="172">
        <v>7084.75</v>
      </c>
      <c r="AF10" s="173"/>
      <c r="AG10" s="173">
        <v>28061.14</v>
      </c>
      <c r="AH10" s="174"/>
    </row>
    <row r="11" spans="1:34" ht="16.8">
      <c r="A11" s="178" t="s">
        <v>272</v>
      </c>
      <c r="B11" s="179"/>
      <c r="C11" s="179"/>
      <c r="D11" s="180"/>
      <c r="E11" s="181" t="s">
        <v>273</v>
      </c>
      <c r="F11" s="182"/>
      <c r="G11" s="182"/>
      <c r="H11" s="182"/>
      <c r="I11" s="182"/>
      <c r="J11" s="183"/>
      <c r="K11" s="57">
        <v>39</v>
      </c>
      <c r="L11" s="169">
        <v>37</v>
      </c>
      <c r="M11" s="170"/>
      <c r="N11" s="171"/>
      <c r="O11" s="184">
        <v>852.86</v>
      </c>
      <c r="P11" s="185"/>
      <c r="Q11" s="186"/>
      <c r="R11" s="184">
        <v>165.07</v>
      </c>
      <c r="S11" s="185"/>
      <c r="T11" s="185"/>
      <c r="U11" s="186"/>
      <c r="V11" s="172">
        <v>1017.92</v>
      </c>
      <c r="W11" s="173"/>
      <c r="X11" s="174"/>
      <c r="Y11" s="169">
        <v>37</v>
      </c>
      <c r="Z11" s="170"/>
      <c r="AA11" s="171"/>
      <c r="AB11" s="172">
        <v>14837.05</v>
      </c>
      <c r="AC11" s="173"/>
      <c r="AD11" s="174"/>
      <c r="AE11" s="172">
        <v>3412.43</v>
      </c>
      <c r="AF11" s="173"/>
      <c r="AG11" s="173">
        <v>18249.48</v>
      </c>
      <c r="AH11" s="174"/>
    </row>
    <row r="12" spans="1:34" ht="16.8">
      <c r="A12" s="178" t="s">
        <v>274</v>
      </c>
      <c r="B12" s="179"/>
      <c r="C12" s="179"/>
      <c r="D12" s="180"/>
      <c r="E12" s="181" t="s">
        <v>275</v>
      </c>
      <c r="F12" s="182"/>
      <c r="G12" s="182"/>
      <c r="H12" s="182"/>
      <c r="I12" s="182"/>
      <c r="J12" s="183"/>
      <c r="K12" s="57">
        <v>62</v>
      </c>
      <c r="L12" s="169">
        <v>62</v>
      </c>
      <c r="M12" s="170"/>
      <c r="N12" s="171"/>
      <c r="O12" s="184">
        <v>877.71</v>
      </c>
      <c r="P12" s="185"/>
      <c r="Q12" s="186"/>
      <c r="R12" s="184">
        <v>156.12</v>
      </c>
      <c r="S12" s="185"/>
      <c r="T12" s="185"/>
      <c r="U12" s="186"/>
      <c r="V12" s="172">
        <v>1033.83</v>
      </c>
      <c r="W12" s="173"/>
      <c r="X12" s="174"/>
      <c r="Y12" s="169">
        <v>60</v>
      </c>
      <c r="Z12" s="170"/>
      <c r="AA12" s="171"/>
      <c r="AB12" s="172">
        <v>14843.59</v>
      </c>
      <c r="AC12" s="173"/>
      <c r="AD12" s="174"/>
      <c r="AE12" s="172">
        <v>3908.24</v>
      </c>
      <c r="AF12" s="173"/>
      <c r="AG12" s="173">
        <v>18751.830000000002</v>
      </c>
      <c r="AH12" s="174"/>
    </row>
    <row r="13" spans="1:34" ht="16.8">
      <c r="A13" s="178" t="s">
        <v>276</v>
      </c>
      <c r="B13" s="179"/>
      <c r="C13" s="179"/>
      <c r="D13" s="180"/>
      <c r="E13" s="181" t="s">
        <v>277</v>
      </c>
      <c r="F13" s="182"/>
      <c r="G13" s="182"/>
      <c r="H13" s="182"/>
      <c r="I13" s="182"/>
      <c r="J13" s="183"/>
      <c r="K13" s="57">
        <v>24</v>
      </c>
      <c r="L13" s="169">
        <v>24</v>
      </c>
      <c r="M13" s="170"/>
      <c r="N13" s="171"/>
      <c r="O13" s="184">
        <v>904.51</v>
      </c>
      <c r="P13" s="185"/>
      <c r="Q13" s="186"/>
      <c r="R13" s="184">
        <v>160.63999999999999</v>
      </c>
      <c r="S13" s="185"/>
      <c r="T13" s="185"/>
      <c r="U13" s="186"/>
      <c r="V13" s="172">
        <v>1065.1500000000001</v>
      </c>
      <c r="W13" s="173"/>
      <c r="X13" s="174"/>
      <c r="Y13" s="169">
        <v>24</v>
      </c>
      <c r="Z13" s="170"/>
      <c r="AA13" s="171"/>
      <c r="AB13" s="172">
        <v>17419.580000000002</v>
      </c>
      <c r="AC13" s="173"/>
      <c r="AD13" s="174"/>
      <c r="AE13" s="172">
        <v>7218.05</v>
      </c>
      <c r="AF13" s="173"/>
      <c r="AG13" s="173">
        <v>24637.63</v>
      </c>
      <c r="AH13" s="174"/>
    </row>
    <row r="14" spans="1:34" ht="16.8">
      <c r="A14" s="178" t="s">
        <v>278</v>
      </c>
      <c r="B14" s="179"/>
      <c r="C14" s="179"/>
      <c r="D14" s="180"/>
      <c r="E14" s="181" t="s">
        <v>279</v>
      </c>
      <c r="F14" s="182"/>
      <c r="G14" s="182"/>
      <c r="H14" s="182"/>
      <c r="I14" s="182"/>
      <c r="J14" s="183"/>
      <c r="K14" s="57">
        <v>72</v>
      </c>
      <c r="L14" s="169">
        <v>69</v>
      </c>
      <c r="M14" s="170"/>
      <c r="N14" s="171"/>
      <c r="O14" s="184">
        <v>882.81</v>
      </c>
      <c r="P14" s="185"/>
      <c r="Q14" s="186"/>
      <c r="R14" s="184">
        <v>130.72</v>
      </c>
      <c r="S14" s="185"/>
      <c r="T14" s="185"/>
      <c r="U14" s="186"/>
      <c r="V14" s="172">
        <v>1013.53</v>
      </c>
      <c r="W14" s="173"/>
      <c r="X14" s="174"/>
      <c r="Y14" s="169">
        <v>69</v>
      </c>
      <c r="Z14" s="170"/>
      <c r="AA14" s="171"/>
      <c r="AB14" s="172">
        <v>15063.89</v>
      </c>
      <c r="AC14" s="173"/>
      <c r="AD14" s="174"/>
      <c r="AE14" s="172">
        <v>3265.02</v>
      </c>
      <c r="AF14" s="173"/>
      <c r="AG14" s="173">
        <v>18328.91</v>
      </c>
      <c r="AH14" s="174"/>
    </row>
    <row r="15" spans="1:34" ht="16.8">
      <c r="A15" s="178" t="s">
        <v>280</v>
      </c>
      <c r="B15" s="179"/>
      <c r="C15" s="179"/>
      <c r="D15" s="180"/>
      <c r="E15" s="181" t="s">
        <v>281</v>
      </c>
      <c r="F15" s="182"/>
      <c r="G15" s="182"/>
      <c r="H15" s="182"/>
      <c r="I15" s="182"/>
      <c r="J15" s="183"/>
      <c r="K15" s="57">
        <v>7</v>
      </c>
      <c r="L15" s="169">
        <v>7</v>
      </c>
      <c r="M15" s="170"/>
      <c r="N15" s="171"/>
      <c r="O15" s="184">
        <v>941.55</v>
      </c>
      <c r="P15" s="185"/>
      <c r="Q15" s="186"/>
      <c r="R15" s="184">
        <v>224.85</v>
      </c>
      <c r="S15" s="185"/>
      <c r="T15" s="185"/>
      <c r="U15" s="186"/>
      <c r="V15" s="172">
        <v>1166.4000000000001</v>
      </c>
      <c r="W15" s="173"/>
      <c r="X15" s="174"/>
      <c r="Y15" s="169">
        <v>7</v>
      </c>
      <c r="Z15" s="170"/>
      <c r="AA15" s="171"/>
      <c r="AB15" s="172">
        <v>20466.740000000002</v>
      </c>
      <c r="AC15" s="173"/>
      <c r="AD15" s="174"/>
      <c r="AE15" s="172">
        <v>6347.89</v>
      </c>
      <c r="AF15" s="173"/>
      <c r="AG15" s="173">
        <v>26814.63</v>
      </c>
      <c r="AH15" s="174"/>
    </row>
    <row r="16" spans="1:34" ht="16.8">
      <c r="A16" s="178" t="s">
        <v>282</v>
      </c>
      <c r="B16" s="179"/>
      <c r="C16" s="179"/>
      <c r="D16" s="180"/>
      <c r="E16" s="181" t="s">
        <v>283</v>
      </c>
      <c r="F16" s="182"/>
      <c r="G16" s="182"/>
      <c r="H16" s="182"/>
      <c r="I16" s="182"/>
      <c r="J16" s="183"/>
      <c r="K16" s="57">
        <v>30</v>
      </c>
      <c r="L16" s="169">
        <v>30</v>
      </c>
      <c r="M16" s="170"/>
      <c r="N16" s="171"/>
      <c r="O16" s="184">
        <v>881.9</v>
      </c>
      <c r="P16" s="185"/>
      <c r="Q16" s="186"/>
      <c r="R16" s="184">
        <v>121.24</v>
      </c>
      <c r="S16" s="185"/>
      <c r="T16" s="185"/>
      <c r="U16" s="186"/>
      <c r="V16" s="172">
        <v>1003.14</v>
      </c>
      <c r="W16" s="173"/>
      <c r="X16" s="174"/>
      <c r="Y16" s="169">
        <v>27</v>
      </c>
      <c r="Z16" s="170"/>
      <c r="AA16" s="171"/>
      <c r="AB16" s="172">
        <v>15414.9</v>
      </c>
      <c r="AC16" s="173"/>
      <c r="AD16" s="174"/>
      <c r="AE16" s="172">
        <v>2756.56</v>
      </c>
      <c r="AF16" s="173"/>
      <c r="AG16" s="173">
        <v>18171.46</v>
      </c>
      <c r="AH16" s="174"/>
    </row>
    <row r="17" spans="1:34" ht="16.8">
      <c r="A17" s="178" t="s">
        <v>284</v>
      </c>
      <c r="B17" s="179"/>
      <c r="C17" s="179"/>
      <c r="D17" s="180"/>
      <c r="E17" s="181" t="s">
        <v>285</v>
      </c>
      <c r="F17" s="182"/>
      <c r="G17" s="182"/>
      <c r="H17" s="182"/>
      <c r="I17" s="182"/>
      <c r="J17" s="183"/>
      <c r="K17" s="57">
        <v>29</v>
      </c>
      <c r="L17" s="169">
        <v>29</v>
      </c>
      <c r="M17" s="170"/>
      <c r="N17" s="171"/>
      <c r="O17" s="184">
        <v>986.39</v>
      </c>
      <c r="P17" s="185"/>
      <c r="Q17" s="186"/>
      <c r="R17" s="184">
        <v>170.2</v>
      </c>
      <c r="S17" s="185"/>
      <c r="T17" s="185"/>
      <c r="U17" s="186"/>
      <c r="V17" s="172">
        <v>1156.5899999999999</v>
      </c>
      <c r="W17" s="173"/>
      <c r="X17" s="174"/>
      <c r="Y17" s="169">
        <v>28</v>
      </c>
      <c r="Z17" s="170"/>
      <c r="AA17" s="171"/>
      <c r="AB17" s="172">
        <v>15432.83</v>
      </c>
      <c r="AC17" s="173"/>
      <c r="AD17" s="174"/>
      <c r="AE17" s="172">
        <v>2232.5100000000002</v>
      </c>
      <c r="AF17" s="173"/>
      <c r="AG17" s="173">
        <v>17665.34</v>
      </c>
      <c r="AH17" s="174"/>
    </row>
    <row r="18" spans="1:34" ht="16.8">
      <c r="A18" s="178" t="s">
        <v>286</v>
      </c>
      <c r="B18" s="179"/>
      <c r="C18" s="179"/>
      <c r="D18" s="180"/>
      <c r="E18" s="181" t="s">
        <v>287</v>
      </c>
      <c r="F18" s="182"/>
      <c r="G18" s="182"/>
      <c r="H18" s="182"/>
      <c r="I18" s="182"/>
      <c r="J18" s="183"/>
      <c r="K18" s="57">
        <v>26</v>
      </c>
      <c r="L18" s="169">
        <v>26</v>
      </c>
      <c r="M18" s="170"/>
      <c r="N18" s="171"/>
      <c r="O18" s="172">
        <v>1025.67</v>
      </c>
      <c r="P18" s="173"/>
      <c r="Q18" s="174"/>
      <c r="R18" s="184">
        <v>161.99</v>
      </c>
      <c r="S18" s="185"/>
      <c r="T18" s="185"/>
      <c r="U18" s="186"/>
      <c r="V18" s="172">
        <v>1187.6500000000001</v>
      </c>
      <c r="W18" s="173"/>
      <c r="X18" s="174"/>
      <c r="Y18" s="169">
        <v>26</v>
      </c>
      <c r="Z18" s="170"/>
      <c r="AA18" s="171"/>
      <c r="AB18" s="172">
        <v>14727.46</v>
      </c>
      <c r="AC18" s="173"/>
      <c r="AD18" s="174"/>
      <c r="AE18" s="172">
        <v>2555.4299999999998</v>
      </c>
      <c r="AF18" s="173"/>
      <c r="AG18" s="173">
        <v>17282.88</v>
      </c>
      <c r="AH18" s="174"/>
    </row>
    <row r="19" spans="1:34" ht="16.8">
      <c r="A19" s="178" t="s">
        <v>288</v>
      </c>
      <c r="B19" s="179"/>
      <c r="C19" s="179"/>
      <c r="D19" s="180"/>
      <c r="E19" s="181" t="s">
        <v>289</v>
      </c>
      <c r="F19" s="182"/>
      <c r="G19" s="182"/>
      <c r="H19" s="182"/>
      <c r="I19" s="182"/>
      <c r="J19" s="183"/>
      <c r="K19" s="57">
        <v>13</v>
      </c>
      <c r="L19" s="169">
        <v>12</v>
      </c>
      <c r="M19" s="170"/>
      <c r="N19" s="171"/>
      <c r="O19" s="172">
        <v>1147.6300000000001</v>
      </c>
      <c r="P19" s="173"/>
      <c r="Q19" s="174"/>
      <c r="R19" s="184">
        <v>162.49</v>
      </c>
      <c r="S19" s="185"/>
      <c r="T19" s="185"/>
      <c r="U19" s="186"/>
      <c r="V19" s="172">
        <v>1310.1199999999999</v>
      </c>
      <c r="W19" s="173"/>
      <c r="X19" s="174"/>
      <c r="Y19" s="169">
        <v>13</v>
      </c>
      <c r="Z19" s="170"/>
      <c r="AA19" s="171"/>
      <c r="AB19" s="172">
        <v>17240.400000000001</v>
      </c>
      <c r="AC19" s="173"/>
      <c r="AD19" s="174"/>
      <c r="AE19" s="172">
        <v>2430.83</v>
      </c>
      <c r="AF19" s="173"/>
      <c r="AG19" s="173">
        <v>19671.22</v>
      </c>
      <c r="AH19" s="174"/>
    </row>
    <row r="20" spans="1:34" ht="16.8">
      <c r="A20" s="178" t="s">
        <v>290</v>
      </c>
      <c r="B20" s="179"/>
      <c r="C20" s="179"/>
      <c r="D20" s="180"/>
      <c r="E20" s="181" t="s">
        <v>291</v>
      </c>
      <c r="F20" s="182"/>
      <c r="G20" s="182"/>
      <c r="H20" s="182"/>
      <c r="I20" s="182"/>
      <c r="J20" s="183"/>
      <c r="K20" s="57">
        <v>18</v>
      </c>
      <c r="L20" s="169">
        <v>18</v>
      </c>
      <c r="M20" s="170"/>
      <c r="N20" s="171"/>
      <c r="O20" s="172">
        <v>1331.1</v>
      </c>
      <c r="P20" s="173"/>
      <c r="Q20" s="174"/>
      <c r="R20" s="184">
        <v>232.26</v>
      </c>
      <c r="S20" s="185"/>
      <c r="T20" s="185"/>
      <c r="U20" s="186"/>
      <c r="V20" s="172">
        <v>1563.36</v>
      </c>
      <c r="W20" s="173"/>
      <c r="X20" s="174"/>
      <c r="Y20" s="169">
        <v>16</v>
      </c>
      <c r="Z20" s="170"/>
      <c r="AA20" s="171"/>
      <c r="AB20" s="172">
        <v>14463.73</v>
      </c>
      <c r="AC20" s="173"/>
      <c r="AD20" s="174"/>
      <c r="AE20" s="172">
        <v>1314.56</v>
      </c>
      <c r="AF20" s="173"/>
      <c r="AG20" s="173">
        <v>15778.28</v>
      </c>
      <c r="AH20" s="174"/>
    </row>
    <row r="21" spans="1:34" ht="16.8">
      <c r="A21" s="178" t="s">
        <v>292</v>
      </c>
      <c r="B21" s="179"/>
      <c r="C21" s="179"/>
      <c r="D21" s="180"/>
      <c r="E21" s="181" t="s">
        <v>293</v>
      </c>
      <c r="F21" s="182"/>
      <c r="G21" s="182"/>
      <c r="H21" s="182"/>
      <c r="I21" s="182"/>
      <c r="J21" s="183"/>
      <c r="K21" s="57">
        <v>4</v>
      </c>
      <c r="L21" s="169">
        <v>4</v>
      </c>
      <c r="M21" s="170"/>
      <c r="N21" s="171"/>
      <c r="O21" s="172">
        <v>1538.13</v>
      </c>
      <c r="P21" s="173"/>
      <c r="Q21" s="174"/>
      <c r="R21" s="184">
        <v>360.06</v>
      </c>
      <c r="S21" s="185"/>
      <c r="T21" s="185"/>
      <c r="U21" s="186"/>
      <c r="V21" s="172">
        <v>1898.19</v>
      </c>
      <c r="W21" s="173"/>
      <c r="X21" s="174"/>
      <c r="Y21" s="169">
        <v>4</v>
      </c>
      <c r="Z21" s="170"/>
      <c r="AA21" s="171"/>
      <c r="AB21" s="172">
        <v>17262.66</v>
      </c>
      <c r="AC21" s="173"/>
      <c r="AD21" s="174"/>
      <c r="AE21" s="172">
        <v>3360.41</v>
      </c>
      <c r="AF21" s="173"/>
      <c r="AG21" s="173">
        <v>20623.07</v>
      </c>
      <c r="AH21" s="174"/>
    </row>
    <row r="22" spans="1:34" ht="16.8">
      <c r="A22" s="153"/>
      <c r="B22" s="154"/>
      <c r="C22" s="154"/>
      <c r="D22" s="155"/>
      <c r="E22" s="59"/>
      <c r="F22" s="60"/>
      <c r="G22" s="157" t="s">
        <v>294</v>
      </c>
      <c r="H22" s="157"/>
      <c r="I22" s="157"/>
      <c r="J22" s="158"/>
      <c r="K22" s="65">
        <v>902</v>
      </c>
      <c r="L22" s="195">
        <v>880</v>
      </c>
      <c r="M22" s="196"/>
      <c r="N22" s="197"/>
      <c r="O22" s="198">
        <v>466.72</v>
      </c>
      <c r="P22" s="199"/>
      <c r="Q22" s="200"/>
      <c r="R22" s="198">
        <v>250.47</v>
      </c>
      <c r="S22" s="199"/>
      <c r="T22" s="199"/>
      <c r="U22" s="200"/>
      <c r="V22" s="198">
        <v>717.19</v>
      </c>
      <c r="W22" s="199"/>
      <c r="X22" s="200"/>
      <c r="Y22" s="195">
        <v>834</v>
      </c>
      <c r="Z22" s="196"/>
      <c r="AA22" s="197"/>
      <c r="AB22" s="201">
        <v>30265.94</v>
      </c>
      <c r="AC22" s="202"/>
      <c r="AD22" s="203"/>
      <c r="AE22" s="201">
        <v>23009.7</v>
      </c>
      <c r="AF22" s="202"/>
      <c r="AG22" s="202">
        <v>53275.63</v>
      </c>
      <c r="AH22" s="203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ต.ค.67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2024-11-16T06:25:42Z</dcterms:modified>
</cp:coreProperties>
</file>